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veengineer-my.sharepoint.com/personal/s_sengupta_daveengineers_in/Documents/Sengupta/"/>
    </mc:Choice>
  </mc:AlternateContent>
  <xr:revisionPtr revIDLastSave="32" documentId="13_ncr:1_{8618451D-6F2C-456A-99FD-0E725EB31590}" xr6:coauthVersionLast="47" xr6:coauthVersionMax="47" xr10:uidLastSave="{5F16E5F9-5FEE-46EC-AD3A-6C33EB60A248}"/>
  <bookViews>
    <workbookView xWindow="-108" yWindow="-108" windowWidth="23256" windowHeight="12576" activeTab="2" xr2:uid="{00000000-000D-0000-FFFF-FFFF00000000}"/>
  </bookViews>
  <sheets>
    <sheet name="Sheet1 (2)" sheetId="4" r:id="rId1"/>
    <sheet name="Sheet2 (2)" sheetId="3" r:id="rId2"/>
    <sheet name="CS 0.5 TO 24" sheetId="1" r:id="rId3"/>
    <sheet name="Sheet5" sheetId="10" r:id="rId4"/>
    <sheet name="Sheet1" sheetId="8" r:id="rId5"/>
    <sheet name="Sheet2" sheetId="2" r:id="rId6"/>
    <sheet name="BIG SIZE A" sheetId="6" r:id="rId7"/>
    <sheet name="BIG SIZE B" sheetId="7" r:id="rId8"/>
    <sheet name="Sheet4" sheetId="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>#REF!</definedName>
    <definedName name="\c">#REF!</definedName>
    <definedName name="\g">[1]BP!#REF!</definedName>
    <definedName name="\k">[2]KP1590_E!#REF!</definedName>
    <definedName name="\L">#REF!</definedName>
    <definedName name="\O">#REF!</definedName>
    <definedName name="\P">#REF!</definedName>
    <definedName name="\PX">#REF!</definedName>
    <definedName name="\r">#REF!</definedName>
    <definedName name="\s">#REF!</definedName>
    <definedName name="\u">#N/A</definedName>
    <definedName name="\V">#REF!</definedName>
    <definedName name="\x">[2]KP1590_E!#REF!</definedName>
    <definedName name="\z">[2]KP1590_E!#REF!</definedName>
    <definedName name="__" hidden="1">[3]대비표!#REF!</definedName>
    <definedName name="___" hidden="1">[3]대비표!#REF!</definedName>
    <definedName name="_________________________________FLL2" hidden="1">#REF!</definedName>
    <definedName name="________________________________FLL2" hidden="1">#REF!</definedName>
    <definedName name="_______________________________FLL2" hidden="1">#REF!</definedName>
    <definedName name="______________________________FLL2" hidden="1">#REF!</definedName>
    <definedName name="____________________________FLL2" hidden="1">#REF!</definedName>
    <definedName name="___________________________FLL2" hidden="1">#REF!</definedName>
    <definedName name="__________________________FLL2" hidden="1">#REF!</definedName>
    <definedName name="_________________________FLL2" hidden="1">#REF!</definedName>
    <definedName name="________________________FLL2" hidden="1">#REF!</definedName>
    <definedName name="_______________________FLL2" hidden="1">#REF!</definedName>
    <definedName name="______________________FLL2" hidden="1">#REF!</definedName>
    <definedName name="____________________FLL2" hidden="1">#REF!</definedName>
    <definedName name="___________________FLL2" hidden="1">#REF!</definedName>
    <definedName name="__________________FLL2" hidden="1">#REF!</definedName>
    <definedName name="_________________FLL2" hidden="1">#REF!</definedName>
    <definedName name="________________FLL2" hidden="1">#REF!</definedName>
    <definedName name="_______________FLL2" hidden="1">#REF!</definedName>
    <definedName name="______________FLL2" hidden="1">#REF!</definedName>
    <definedName name="_____________FLL2" hidden="1">#REF!</definedName>
    <definedName name="____________A1" hidden="1">{#N/A,#N/A,TRUE,"Basic";#N/A,#N/A,TRUE,"EXT-TABLE";#N/A,#N/A,TRUE,"STEEL";#N/A,#N/A,TRUE,"INT-Table";#N/A,#N/A,TRUE,"STEEL";#N/A,#N/A,TRUE,"Door"}</definedName>
    <definedName name="___________A1" hidden="1">{#N/A,#N/A,TRUE,"Basic";#N/A,#N/A,TRUE,"EXT-TABLE";#N/A,#N/A,TRUE,"STEEL";#N/A,#N/A,TRUE,"INT-Table";#N/A,#N/A,TRUE,"STEEL";#N/A,#N/A,TRUE,"Door"}</definedName>
    <definedName name="__________A1" hidden="1">{#N/A,#N/A,TRUE,"Basic";#N/A,#N/A,TRUE,"EXT-TABLE";#N/A,#N/A,TRUE,"STEEL";#N/A,#N/A,TRUE,"INT-Table";#N/A,#N/A,TRUE,"STEEL";#N/A,#N/A,TRUE,"Door"}</definedName>
    <definedName name="_________A1" hidden="1">{#N/A,#N/A,TRUE,"Basic";#N/A,#N/A,TRUE,"EXT-TABLE";#N/A,#N/A,TRUE,"STEEL";#N/A,#N/A,TRUE,"INT-Table";#N/A,#N/A,TRUE,"STEEL";#N/A,#N/A,TRUE,"Door"}</definedName>
    <definedName name="_________FLL2" hidden="1">#REF!</definedName>
    <definedName name="________FLL2" hidden="1">#REF!</definedName>
    <definedName name="_______A1" hidden="1">{#N/A,#N/A,TRUE,"Basic";#N/A,#N/A,TRUE,"EXT-TABLE";#N/A,#N/A,TRUE,"STEEL";#N/A,#N/A,TRUE,"INT-Table";#N/A,#N/A,TRUE,"STEEL";#N/A,#N/A,TRUE,"Door"}</definedName>
    <definedName name="_______FLL2" hidden="1">#REF!</definedName>
    <definedName name="______A1" hidden="1">{#N/A,#N/A,TRUE,"Basic";#N/A,#N/A,TRUE,"EXT-TABLE";#N/A,#N/A,TRUE,"STEEL";#N/A,#N/A,TRUE,"INT-Table";#N/A,#N/A,TRUE,"STEEL";#N/A,#N/A,TRUE,"Door"}</definedName>
    <definedName name="______FLL2" hidden="1">#REF!</definedName>
    <definedName name="_____A1" hidden="1">{#N/A,#N/A,TRUE,"Basic";#N/A,#N/A,TRUE,"EXT-TABLE";#N/A,#N/A,TRUE,"STEEL";#N/A,#N/A,TRUE,"INT-Table";#N/A,#N/A,TRUE,"STEEL";#N/A,#N/A,TRUE,"Door"}</definedName>
    <definedName name="_____FLL2" hidden="1">#REF!</definedName>
    <definedName name="____A1" hidden="1">{#N/A,#N/A,TRUE,"Basic";#N/A,#N/A,TRUE,"EXT-TABLE";#N/A,#N/A,TRUE,"STEEL";#N/A,#N/A,TRUE,"INT-Table";#N/A,#N/A,TRUE,"STEEL";#N/A,#N/A,TRUE,"Door"}</definedName>
    <definedName name="____FLL2" hidden="1">#REF!</definedName>
    <definedName name="___A1" hidden="1">{#N/A,#N/A,TRUE,"Basic";#N/A,#N/A,TRUE,"EXT-TABLE";#N/A,#N/A,TRUE,"STEEL";#N/A,#N/A,TRUE,"INT-Table";#N/A,#N/A,TRUE,"STEEL";#N/A,#N/A,TRUE,"Door"}</definedName>
    <definedName name="___FLL2" hidden="1">#REF!</definedName>
    <definedName name="__123Graph_A" hidden="1">[4]TTL!$G$31:$AU$31</definedName>
    <definedName name="__123Graph_B" hidden="1">[4]TTL!$G$32:$AU$32</definedName>
    <definedName name="__123Graph_BPERFORMANCE" hidden="1">[5]BQMPALOC!#REF!</definedName>
    <definedName name="__123Graph_C" hidden="1">[4]TTL!$G$37:$AU$37</definedName>
    <definedName name="__123Graph_D" hidden="1">[4]TTL!$G$38:$AU$38</definedName>
    <definedName name="__123Graph_F" hidden="1">[6]B!#REF!</definedName>
    <definedName name="__123Graph_X" hidden="1">[4]TTL!$G$6:$AU$6</definedName>
    <definedName name="__A1" hidden="1">{#N/A,#N/A,TRUE,"Basic";#N/A,#N/A,TRUE,"EXT-TABLE";#N/A,#N/A,TRUE,"STEEL";#N/A,#N/A,TRUE,"INT-Table";#N/A,#N/A,TRUE,"STEEL";#N/A,#N/A,TRUE,"Door"}</definedName>
    <definedName name="__FLL2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0__123Graph_CCHART_2" hidden="1">#REF!</definedName>
    <definedName name="_12__123Graph_DCHART_2" hidden="1">#REF!</definedName>
    <definedName name="_2A1_" hidden="1">{#N/A,#N/A,TRUE,"Basic";#N/A,#N/A,TRUE,"EXT-TABLE";#N/A,#N/A,TRUE,"STEEL";#N/A,#N/A,TRUE,"INT-Table";#N/A,#N/A,TRUE,"STEEL";#N/A,#N/A,TRUE,"Door"}</definedName>
    <definedName name="_3A1_" hidden="1">{#N/A,#N/A,TRUE,"Basic";#N/A,#N/A,TRUE,"EXT-TABLE";#N/A,#N/A,TRUE,"STEEL";#N/A,#N/A,TRUE,"INT-Table";#N/A,#N/A,TRUE,"STEEL";#N/A,#N/A,TRUE,"Door"}</definedName>
    <definedName name="_A1" hidden="1">{#N/A,#N/A,TRUE,"Basic";#N/A,#N/A,TRUE,"EXT-TABLE";#N/A,#N/A,TRUE,"STEEL";#N/A,#N/A,TRUE,"INT-Table";#N/A,#N/A,TRUE,"STEEL";#N/A,#N/A,TRUE,"Door"}</definedName>
    <definedName name="_CDA2">#REF!</definedName>
    <definedName name="_CDG2">#REF!</definedName>
    <definedName name="_CuA2">#REF!</definedName>
    <definedName name="_CuG2">#REF!</definedName>
    <definedName name="_Fill" hidden="1">#REF!</definedName>
    <definedName name="_xlnm._FilterDatabase" localSheetId="6" hidden="1">'BIG SIZE A'!$A$1:$AA$202</definedName>
    <definedName name="_xlnm._FilterDatabase" localSheetId="7" hidden="1">'BIG SIZE B'!$A$2:$AA$202</definedName>
    <definedName name="_xlnm._FilterDatabase" localSheetId="2" hidden="1">'CS 0.5 TO 24'!$A$1:$AF$875</definedName>
    <definedName name="_xlnm._FilterDatabase" localSheetId="0" hidden="1">'Sheet1 (2)'!$A$1:$F$591</definedName>
    <definedName name="_xlnm._FilterDatabase" localSheetId="1" hidden="1">'Sheet2 (2)'!$B$2:$F$116</definedName>
    <definedName name="_xlnm._FilterDatabase" hidden="1">#REF!</definedName>
    <definedName name="_FLL2" hidden="1">#REF!</definedName>
    <definedName name="_Key1" hidden="1">#REF!</definedName>
    <definedName name="_Key2" hidden="1">#REF!</definedName>
    <definedName name="_mhr1">#REF!</definedName>
    <definedName name="_mhr2">#REF!</definedName>
    <definedName name="_mhr3">#REF!</definedName>
    <definedName name="_mhr4">#REF!</definedName>
    <definedName name="_ngl3">#REF!</definedName>
    <definedName name="_ngl4">#REF!</definedName>
    <definedName name="_Order1" hidden="1">255</definedName>
    <definedName name="_Order2" hidden="1">255</definedName>
    <definedName name="_Parse_Out" hidden="1">[7]갑지!#REF!</definedName>
    <definedName name="_qty1">#REF!</definedName>
    <definedName name="_qty2">#REF!</definedName>
    <definedName name="_qty3">#REF!</definedName>
    <definedName name="_qty4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HT2">'[8]Air Cooler-E'!$A$1:$U$70</definedName>
    <definedName name="_SHT3">'[8]Air Cooler-E'!$A$1:$U$70</definedName>
    <definedName name="_SHT4">'[8]Air Cooler-E'!$A$1:$U$70</definedName>
    <definedName name="_sht5">#REF!</definedName>
    <definedName name="_SHT6">'[8]Air Cooler-E'!$A$1:$U$70</definedName>
    <definedName name="_SHT7">'[8]Air Cooler-E'!$A$1:$U$70</definedName>
    <definedName name="_Sort" hidden="1">#REF!</definedName>
    <definedName name="_Table1_In1" hidden="1">[9]inter!#REF!</definedName>
    <definedName name="_Table1_Out" hidden="1">[9]inter!#REF!</definedName>
    <definedName name="´cAE°eE¹" hidden="1">#REF!</definedName>
    <definedName name="￠￥cAE¡ÆeEⓒo" hidden="1">#REF!</definedName>
    <definedName name="A">#REF!</definedName>
    <definedName name="aa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b" hidden="1">#REF!</definedName>
    <definedName name="ac" hidden="1">#REF!</definedName>
    <definedName name="AccessDatabase" hidden="1">"C:\WIN95\Desktop\Ramesh\AIC\Aic.mdb"</definedName>
    <definedName name="AccessSort">#REF!</definedName>
    <definedName name="aCTUATORS">#REF!</definedName>
    <definedName name="afdasgh" hidden="1">{#N/A,#N/A,FALSE,"CCTV"}</definedName>
    <definedName name="afdsfdg" hidden="1">{#N/A,#N/A,FALSE,"CCTV"}</definedName>
    <definedName name="aff">#REF!</definedName>
    <definedName name="afffgff" hidden="1">{#N/A,#N/A,FALSE,"CCTV"}</definedName>
    <definedName name="AH" hidden="1">{#N/A,#N/A,FALSE,"CCTV"}</definedName>
    <definedName name="ALI">#REF!</definedName>
    <definedName name="ALL_SHEETS">[10]Insts!#REF!</definedName>
    <definedName name="AllRows">#REF!</definedName>
    <definedName name="AlphaN">#REF!</definedName>
    <definedName name="AMEC_ENGINEERING">'[11]OIL SYST DATA SHTS'!#REF!</definedName>
    <definedName name="anscount" hidden="1">1</definedName>
    <definedName name="APAGE">#REF!</definedName>
    <definedName name="APAGEX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s">#REF!</definedName>
    <definedName name="aweawreawe" hidden="1">#REF!</definedName>
    <definedName name="BASE" hidden="1">{#N/A,#N/A,TRUE,"Basic";#N/A,#N/A,TRUE,"EXT-TABLE";#N/A,#N/A,TRUE,"STEEL";#N/A,#N/A,TRUE,"INT-Table";#N/A,#N/A,TRUE,"STEEL";#N/A,#N/A,TRUE,"Door"}</definedName>
    <definedName name="BBPAGE">#REF!</definedName>
    <definedName name="BELL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LKPAGE">#REF!</definedName>
    <definedName name="BLKPAGEX">#REF!</definedName>
    <definedName name="BLLLL" hidden="1">{#N/A,#N/A,TRUE,"Basic";#N/A,#N/A,TRUE,"EXT-TABLE";#N/A,#N/A,TRUE,"STEEL";#N/A,#N/A,TRUE,"INT-Table";#N/A,#N/A,TRUE,"STEEL";#N/A,#N/A,TRUE,"Door"}</definedName>
    <definedName name="BLUELETTERS">#REF!,#REF!,#REF!,#REF!,#REF!,#REF!</definedName>
    <definedName name="BM" hidden="1">{#N/A,#N/A,FALSE,"CCTV"}</definedName>
    <definedName name="BOM">#REF!</definedName>
    <definedName name="BPAGE">#REF!</definedName>
    <definedName name="BPAGEX">#REF!</definedName>
    <definedName name="Busduct">'[12]PRICE-COMP'!#REF!</definedName>
    <definedName name="C_">#REF!</definedName>
    <definedName name="C_X">#REF!</definedName>
    <definedName name="CableLength">#REF!</definedName>
    <definedName name="CABLES">[10]Insts!#REF!</definedName>
    <definedName name="cccc" hidden="1">#REF!</definedName>
    <definedName name="ccccccc" hidden="1">[3]산근!#REF!</definedName>
    <definedName name="ccccccccccc" hidden="1">[13]Cash2!$K$16:$K$36</definedName>
    <definedName name="cccccccccccccccc" hidden="1">#REF!</definedName>
    <definedName name="ccccccccccccccccccc" hidden="1">#REF!</definedName>
    <definedName name="cccccccccccccccccccccc" hidden="1">[13]Z!$T$180:$AH$180</definedName>
    <definedName name="ccccccccccccccccccccccccc" hidden="1">[13]Cash2!$J$16:$J$36</definedName>
    <definedName name="ccccccccccccccccccccccccccc" hidden="1">[13]Cash2!$G$16:$G$31</definedName>
    <definedName name="ccccccccccccccccccccccccccccc" hidden="1">[13]Z!$T$179:$AH$179</definedName>
    <definedName name="Cd.A">#REF!</definedName>
    <definedName name="Cd.A2">#REF!</definedName>
    <definedName name="Cd.G2">#REF!</definedName>
    <definedName name="CDA">#REF!</definedName>
    <definedName name="CddA">#REF!</definedName>
    <definedName name="CddA2">#REF!</definedName>
    <definedName name="CddG2">#REF!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IVIL_WORKS">[10]Insts!#REF!</definedName>
    <definedName name="Client">'[14]Page 1 - Front Sheet'!$B$27</definedName>
    <definedName name="CON">#REF!</definedName>
    <definedName name="CONX">#REF!</definedName>
    <definedName name="cost" hidden="1">{#N/A,#N/A,TRUE,"Basic";#N/A,#N/A,TRUE,"EXT-TABLE";#N/A,#N/A,TRUE,"STEEL";#N/A,#N/A,TRUE,"INT-Table";#N/A,#N/A,TRUE,"STEEL";#N/A,#N/A,TRUE,"Door"}</definedName>
    <definedName name="COST_SUMMARY">#REF!</definedName>
    <definedName name="COST2" hidden="1">{#N/A,#N/A,TRUE,"Basic";#N/A,#N/A,TRUE,"EXT-TABLE";#N/A,#N/A,TRUE,"STEEL";#N/A,#N/A,TRUE,"INT-Table";#N/A,#N/A,TRUE,"STEEL";#N/A,#N/A,TRUE,"Door"}</definedName>
    <definedName name="COVER1111" hidden="1">#REF!</definedName>
    <definedName name="CPAGE">#REF!</definedName>
    <definedName name="CPAGEX">#REF!</definedName>
    <definedName name="cpf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_xlnm.Criteria">#REF!</definedName>
    <definedName name="CsuA">#REF!</definedName>
    <definedName name="CsuA2">#REF!</definedName>
    <definedName name="CsuG2">#REF!</definedName>
    <definedName name="CuA">#REF!</definedName>
    <definedName name="DA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xlnm.Database">#REF!</definedName>
    <definedName name="DatatoExport">#REF!</definedName>
    <definedName name="DatatoExporttoAccess">#REF!</definedName>
    <definedName name="date">#REF!</definedName>
    <definedName name="dddd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dddddddddddd" hidden="1">{#N/A,#N/A,TRUE,"Basic";#N/A,#N/A,TRUE,"EXT-TABLE";#N/A,#N/A,TRUE,"STEEL";#N/A,#N/A,TRUE,"INT-Table";#N/A,#N/A,TRUE,"STEEL";#N/A,#N/A,TRUE,"Door"}</definedName>
    <definedName name="DDFD" hidden="1">{#N/A,#N/A,FALSE,"CCTV"}</definedName>
    <definedName name="DEMOLISION_INST">#REF!</definedName>
    <definedName name="dgagd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IGN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ocNo">'[14]Page 1 - Front Sheet'!$G$36</definedName>
    <definedName name="DPAGE">#REF!</definedName>
    <definedName name="dsa" hidden="1">#REF!</definedName>
    <definedName name="DSAA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TITLE">#REF!</definedName>
    <definedName name="dukhan">#REF!</definedName>
    <definedName name="dwv" hidden="1">{#N/A,#N/A,TRUE,"Basic";#N/A,#N/A,TRUE,"EXT-TABLE";#N/A,#N/A,TRUE,"STEEL";#N/A,#N/A,TRUE,"INT-Table";#N/A,#N/A,TRUE,"STEEL";#N/A,#N/A,TRUE,"Door"}</definedName>
    <definedName name="DYE">#REF!</definedName>
    <definedName name="EARTHING_MATERI">[10]Insts!#REF!</definedName>
    <definedName name="EC" hidden="1">{#N/A,#N/A,FALSE,"CCTV"}</definedName>
    <definedName name="ED" hidden="1">{#N/A,#N/A,FALSE,"CCTV"}</definedName>
    <definedName name="EPAGE">#REF!</definedName>
    <definedName name="equip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QUIPMENTLIST">#REF!</definedName>
    <definedName name="EQUIPMENTLISTINDEX">#REF!</definedName>
    <definedName name="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rrName301948010" hidden="1">{0,0,0,0;0,0,0,0;0,0,0,0;0,0,0,0;0,0,0,0;0,0,0,0}</definedName>
    <definedName name="erweraa" hidden="1">{#VALUE!,#N/A,TRUE,0;#N/A,#N/A,TRUE,0;#N/A,#N/A,TRUE,0;#N/A,#N/A,TRUE,0;#N/A,#N/A,TRUE,0;#N/A,#N/A,TRUE,0}</definedName>
    <definedName name="ET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X" hidden="1">{#N/A,#N/A,FALSE,"CCTV"}</definedName>
    <definedName name="extra_spare_percentage">#REF!</definedName>
    <definedName name="eyteyt" hidden="1">{#N/A,#N/A,FALSE,"CCTV"}</definedName>
    <definedName name="fasdfl" hidden="1">#REF!</definedName>
    <definedName name="fasfsdfsdfasdfsdfsd" hidden="1">{#N/A,#N/A,TRUE,"Basic";#N/A,#N/A,TRUE,"EXT-TABLE";#N/A,#N/A,TRUE,"STEEL";#N/A,#N/A,TRUE,"INT-Table";#N/A,#N/A,TRUE,"STEEL";#N/A,#N/A,TRUE,"Door"}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eeder">[15]Data!$J$13:$L$16</definedName>
    <definedName name="FFFFF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l" hidden="1">#REF!</definedName>
    <definedName name="fin">"Texte 2,Texte 3,Texte 4,Texte 5,Texte 6,Texte 7,Texte 8,Texte 9,Texte 10,Texte 11,Texte 12,Texte 13,Texte 14,Trait 15,Trait 16,Trait 17,Trait 18,Trait 19,Trait 20,Trait 21,Trait 22,Trait 23,Rectangle 24,Trait 25,Rectangle 26,Texte 1"</definedName>
    <definedName name="firealarm">'[12]PRICE-COMP'!#REF!</definedName>
    <definedName name="FPAGE">#REF!</definedName>
    <definedName name="fs_01">#REF!</definedName>
    <definedName name="fsda" hidden="1">{#N/A,#N/A,TRUE,"Basic";#N/A,#N/A,TRUE,"EXT-TABLE";#N/A,#N/A,TRUE,"STEEL";#N/A,#N/A,TRUE,"INT-Table";#N/A,#N/A,TRUE,"STEEL";#N/A,#N/A,TRUE,"Door"}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urniture" hidden="1">{#N/A,#N/A,TRUE,"Basic";#N/A,#N/A,TRUE,"EXT-TABLE";#N/A,#N/A,TRUE,"STEEL";#N/A,#N/A,TRUE,"INT-Table";#N/A,#N/A,TRUE,"STEEL";#N/A,#N/A,TRUE,"Door"}</definedName>
    <definedName name="fv">#REF!</definedName>
    <definedName name="GA_408">"GA-408"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HS" hidden="1">#REF!</definedName>
    <definedName name="General_ds" hidden="1">{#N/A,#N/A,FALSE,"HXSheet1";#N/A,#N/A,FALSE,"Sheet2";#N/A,#N/A,FALSE,"Sheet3";#N/A,#N/A,FALSE,"Sheet4"}</definedName>
    <definedName name="General1" hidden="1">{#N/A,#N/A,FALSE,"HXSheet1";#N/A,#N/A,FALSE,"Sheet2";#N/A,#N/A,FALSE,"Sheet3";#N/A,#N/A,FALSE,"Sheet4"}</definedName>
    <definedName name="General1_ds" hidden="1">{#N/A,#N/A,FALSE,"HXSheet1";#N/A,#N/A,FALSE,"Sheet2";#N/A,#N/A,FALSE,"Sheet3";#N/A,#N/A,FALSE,"Sheet4"}</definedName>
    <definedName name="Generator">'[12]PRICE-COMP'!#REF!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LAND" hidden="1">{0,0,0,0;0,0,0,0;0,0,0,0;0,0,0,0;0,0,0,0;0,0,0,0}</definedName>
    <definedName name="GLANDS">[10]Insts!#REF!</definedName>
    <definedName name="GPAGE">#REF!</definedName>
    <definedName name="GV" hidden="1">{#N/A,#N/A,FALSE,"CCTV"}</definedName>
    <definedName name="HEADER">#REF!</definedName>
    <definedName name="HEADINGS">#REF!</definedName>
    <definedName name="heat">[15]Data!$J$6:$L$9</definedName>
    <definedName name="hfdgfdg" hidden="1">{#N/A,#N/A,FALSE,"CCTV"}</definedName>
    <definedName name="hfjhhjj" hidden="1">{#N/A,#N/A,FALSE,"CCTV"}</definedName>
    <definedName name="hgjfgh" hidden="1">{#N/A,#N/A,FALSE,"CCTV"}</definedName>
    <definedName name="hgjgfhgh" hidden="1">{#N/A,#N/A,FALSE,"CCTV"}</definedName>
    <definedName name="hh" hidden="1">{#N/A,#N/A,FALSE,"CCTV"}</definedName>
    <definedName name="HHH" hidden="1">{#N/A,#N/A,FALSE,"CCTV"}</definedName>
    <definedName name="HI">"Oval 139"</definedName>
    <definedName name="HOOK_UP_MATERIA">[10]Insts!#REF!</definedName>
    <definedName name="HPAGE">#REF!</definedName>
    <definedName name="HTML_CodePage" hidden="1">949</definedName>
    <definedName name="HTML_Control" hidden="1">{"'장비'!$A$3:$M$12"}</definedName>
    <definedName name="HTML_Description" hidden="1">""</definedName>
    <definedName name="HTML_Email" hidden="1">""</definedName>
    <definedName name="HTML_Header" hidden="1">"장비"</definedName>
    <definedName name="HTML_LastUpdate" hidden="1">"97-08-05"</definedName>
    <definedName name="HTML_LineAfter" hidden="1">FALSE</definedName>
    <definedName name="HTML_LineBefore" hidden="1">FALSE</definedName>
    <definedName name="HTML_Name" hidden="1">"이진화"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"가산동미라보"</definedName>
    <definedName name="hvac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i" hidden="1">{#N/A,#N/A,FALSE,"CCTV"}</definedName>
    <definedName name="iiouolkll" hidden="1">{#N/A,#N/A,FALSE,"CCTV"}</definedName>
    <definedName name="IMPRESSION">#REF!</definedName>
    <definedName name="INDEX22222" hidden="1">#REF!</definedName>
    <definedName name="INSTRUMENTS">[10]Insts!#REF!</definedName>
    <definedName name="Insulation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INTROD">[2]KP1590_E!#REF!</definedName>
    <definedName name="IPAGE">#REF!</definedName>
    <definedName name="isolator">'[12]PRICE-COMP'!#REF!</definedName>
    <definedName name="IU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YUIYI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B_REF">#REF!</definedName>
    <definedName name="JBA_101">#REF!</definedName>
    <definedName name="jhhhh" hidden="1">{#N/A,#N/A,FALSE,"CCTV"}</definedName>
    <definedName name="JOB">'[16]FIRED HEATER Sh. 1'!$Y$2</definedName>
    <definedName name="JobNO">#REF!</definedName>
    <definedName name="JUNCTION_BOXE">[10]Insts!#REF!</definedName>
    <definedName name="JU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YU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co">'[11]OIL SYST DATA SHTS'!#REF!</definedName>
    <definedName name="kghlgh" hidden="1">{#N/A,#N/A,FALSE,"CCTV"}</definedName>
    <definedName name="kiulil" hidden="1">{#N/A,#N/A,FALSE,"CCTV"}</definedName>
    <definedName name="kj" hidden="1">#REF!</definedName>
    <definedName name="kjhlh" hidden="1">{#N/A,#N/A,FALSE,"CCTV"}</definedName>
    <definedName name="kjhljhk" hidden="1">{#N/A,#N/A,FALSE,"CCTV"}</definedName>
    <definedName name="kjldlskl" hidden="1">#REF!</definedName>
    <definedName name="kmb">#REF!</definedName>
    <definedName name="LABOUR">#REF!</definedName>
    <definedName name="language">'[12]PRICE-COMP'!#REF!</definedName>
    <definedName name="LEE" hidden="1">{#N/A,#N/A,TRUE,"Basic";#N/A,#N/A,TRUE,"EXT-TABLE";#N/A,#N/A,TRUE,"STEEL";#N/A,#N/A,TRUE,"INT-Table";#N/A,#N/A,TRUE,"STEEL";#N/A,#N/A,TRUE,"Door"}</definedName>
    <definedName name="LengthA2">#REF!</definedName>
    <definedName name="LengthG2">#REF!</definedName>
    <definedName name="LEVEL_INSTRUMENTS___DISPLACEMENT_TYPE">#REF!</definedName>
    <definedName name="light">[15]Data!$J$10:$L$11</definedName>
    <definedName name="LIGHT_FITTINGS">[10]Insts!#REF!</definedName>
    <definedName name="Lighting">'[12]PRICE-COMP'!#REF!</definedName>
    <definedName name="list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k" hidden="1">{#N/A,#N/A,FALSE,"CCTV"}</definedName>
    <definedName name="lklhlkjl" hidden="1">{#N/A,#N/A,FALSE,"CCTV"}</definedName>
    <definedName name="lll" hidden="1">{#N/A,#N/A,FALSE,"CCTV"}</definedName>
    <definedName name="LookUp_Range">[17]Units!$B$3:$CZ$8</definedName>
    <definedName name="LUBE" hidden="1">{#N/A,#N/A,FALSE,"HXSheet1";#N/A,#N/A,FALSE,"Sheet2";#N/A,#N/A,FALSE,"Sheet3";#N/A,#N/A,FALSE,"Sheet4"}</definedName>
    <definedName name="LUI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matlN">#REF!</definedName>
    <definedName name="matlP">#REF!</definedName>
    <definedName name="matlP2">#REF!</definedName>
    <definedName name="MENU1">[2]KP1590_E!#REF!</definedName>
    <definedName name="Metering_Pump" hidden="1">{#N/A,#N/A,FALSE,"HXSheet1";#N/A,#N/A,FALSE,"Sheet2";#N/A,#N/A,FALSE,"Sheet3";#N/A,#N/A,FALSE,"Sheet4"}</definedName>
    <definedName name="MeteringPump" hidden="1">{#N/A,#N/A,FALSE,"HXSheet1";#N/A,#N/A,FALSE,"Sheet2";#N/A,#N/A,FALSE,"Sheet3";#N/A,#N/A,FALSE,"Sheet4"}</definedName>
    <definedName name="mmmmm" hidden="1">{#N/A,#N/A,FALSE,"CCTV"}</definedName>
    <definedName name="motor">#REF!</definedName>
    <definedName name="motor2">[15]Data!$A$5:$C$35</definedName>
    <definedName name="motor4">[15]Data!$E$5:$G$35</definedName>
    <definedName name="MP" hidden="1">{#N/A,#N/A,FALSE,"CCTV"}</definedName>
    <definedName name="MP_CLIENTREVISION0">#REF!</definedName>
    <definedName name="MP_CLIENTREVISION1">#REF!</definedName>
    <definedName name="MP_CLIENTREVISION2">#REF!</definedName>
    <definedName name="MP_DOCAPPROVER0">#REF!</definedName>
    <definedName name="MP_DOCAPPROVER1">#REF!</definedName>
    <definedName name="MP_DOCAPPROVER2">#REF!</definedName>
    <definedName name="MP_DOCCHECKER0">#REF!</definedName>
    <definedName name="MP_DOCCHECKER1">#REF!</definedName>
    <definedName name="MP_DOCCHECKER2">#REF!</definedName>
    <definedName name="MP_DOCID">[18]COVER!$AD$6</definedName>
    <definedName name="MP_DOCISSSTADAT">[18]COVER!$AU$1</definedName>
    <definedName name="MP_DOCISSSTADAT0">#REF!</definedName>
    <definedName name="MP_DOCISSSTADAT1">#REF!</definedName>
    <definedName name="MP_DOCISSSTADAT2">#REF!</definedName>
    <definedName name="MP_DOCREVDES0">#REF!</definedName>
    <definedName name="MP_DOCREVDES1">#REF!</definedName>
    <definedName name="MP_DOCREVDES2">#REF!</definedName>
    <definedName name="MP_EQ_002">[19]COVER!$E$21</definedName>
    <definedName name="MP_EQ_003">[19]COVER!$E$22</definedName>
    <definedName name="MP_EQ_004">[19]COVER!$E$23</definedName>
    <definedName name="MP_EQ_005">#REF!</definedName>
    <definedName name="MP_EQ_006">#REF!</definedName>
    <definedName name="MP_EQ_007">#REF!</definedName>
    <definedName name="MP_EQ_008">#REF!</definedName>
    <definedName name="MP_EQ_009">#REF!</definedName>
    <definedName name="MP_EQ_010">#REF!</definedName>
    <definedName name="MP_EQ_011">#REF!</definedName>
    <definedName name="MP_EQ_012">#REF!</definedName>
    <definedName name="MP_EQ_013">#REF!</definedName>
    <definedName name="MP_EQ_014">#REF!</definedName>
    <definedName name="MP_EQ_015">#REF!</definedName>
    <definedName name="MP_EQ_016">#REF!</definedName>
    <definedName name="MP_EQ_017">#REF!</definedName>
    <definedName name="MP_EQ_018">#REF!</definedName>
    <definedName name="MP_EQ_019">#REF!</definedName>
    <definedName name="MP_EQ_020">#REF!</definedName>
    <definedName name="MP_EQ_021">#REF!</definedName>
    <definedName name="MP_EQ_022">#REF!</definedName>
    <definedName name="MP_EQ_023">#REF!</definedName>
    <definedName name="MP_EQ_024">#REF!</definedName>
    <definedName name="MP_EQ_025">#REF!</definedName>
    <definedName name="MP_EQ_026">#REF!</definedName>
    <definedName name="MP_EQ_027">#REF!</definedName>
    <definedName name="MP_EQ_028">#REF!</definedName>
    <definedName name="MP_EQ_029">#REF!</definedName>
    <definedName name="MP_EQ_030">#REF!</definedName>
    <definedName name="MP_EQ_031">#REF!</definedName>
    <definedName name="MP_EQ_032">#REF!</definedName>
    <definedName name="MP_EQ_033">#REF!</definedName>
    <definedName name="MP_EQ_034">#REF!</definedName>
    <definedName name="MP_EQ_035">#REF!</definedName>
    <definedName name="MP_EQ_036">#REF!</definedName>
    <definedName name="MP_EQ_037">#REF!</definedName>
    <definedName name="MP_EQ_038">#REF!</definedName>
    <definedName name="MP_EQ_039">#REF!</definedName>
    <definedName name="MP_EQ_040">#REF!</definedName>
    <definedName name="MP_EQ_041">#REF!</definedName>
    <definedName name="MP_EQ_042">#REF!</definedName>
    <definedName name="MP_EQ_043">#REF!</definedName>
    <definedName name="MP_EQ_044">#REF!</definedName>
    <definedName name="MP_EQ_045">#REF!</definedName>
    <definedName name="MP_EQ_046">#REF!</definedName>
    <definedName name="MP_EQ_047">#REF!</definedName>
    <definedName name="MP_EQ_048">#REF!</definedName>
    <definedName name="MP_EQ_049">#REF!</definedName>
    <definedName name="MP_EQ_050">#REF!</definedName>
    <definedName name="MP_EQDESC_002">#REF!</definedName>
    <definedName name="MP_EQDESC_003">#REF!</definedName>
    <definedName name="MP_EQDESC_004">#REF!</definedName>
    <definedName name="MP_EQDESC_005">#REF!</definedName>
    <definedName name="MP_EQDESC_006">#REF!</definedName>
    <definedName name="MP_EQDESC_007">#REF!</definedName>
    <definedName name="MP_EQDESC_008">#REF!</definedName>
    <definedName name="MP_EQDESC_009">#REF!</definedName>
    <definedName name="MP_EQDESC_010">#REF!</definedName>
    <definedName name="MP_EQDESC_011">#REF!</definedName>
    <definedName name="MP_EQDESC_012">#REF!</definedName>
    <definedName name="MP_EQDESC_013">#REF!</definedName>
    <definedName name="MP_EQDESC_014">#REF!</definedName>
    <definedName name="MP_EQDESC_015">#REF!</definedName>
    <definedName name="MP_EQDESC_016">#REF!</definedName>
    <definedName name="MP_EQDESC_017">#REF!</definedName>
    <definedName name="MP_EQDESC_018">#REF!</definedName>
    <definedName name="MP_EQDESC_019">#REF!</definedName>
    <definedName name="MP_EQDESC_020">#REF!</definedName>
    <definedName name="MP_EQDESC_021">#REF!</definedName>
    <definedName name="MP_EQDESC_022">#REF!</definedName>
    <definedName name="MP_EQDESC_023">#REF!</definedName>
    <definedName name="MP_EQDESC_024">#REF!</definedName>
    <definedName name="MP_EQDESC_025">#REF!</definedName>
    <definedName name="MP_EQDESC_026">#REF!</definedName>
    <definedName name="MP_EQDESC_027">#REF!</definedName>
    <definedName name="MP_EQDESC_028">#REF!</definedName>
    <definedName name="MP_EQDESC_029">#REF!</definedName>
    <definedName name="MP_EQDESC_030">#REF!</definedName>
    <definedName name="MP_EQDESC_031">#REF!</definedName>
    <definedName name="MP_EQDESC_032">#REF!</definedName>
    <definedName name="MP_EQDESC_033">#REF!</definedName>
    <definedName name="MP_EQDESC_034">#REF!</definedName>
    <definedName name="MP_EQDESC_035">#REF!</definedName>
    <definedName name="MP_EQDESC_036">#REF!</definedName>
    <definedName name="MP_EQDESC_037">#REF!</definedName>
    <definedName name="MP_EQDESC_038">#REF!</definedName>
    <definedName name="MP_EQDESC_039">#REF!</definedName>
    <definedName name="MP_EQDESC_040">#REF!</definedName>
    <definedName name="MP_EQDESC_041">#REF!</definedName>
    <definedName name="MP_EQDESC_042">#REF!</definedName>
    <definedName name="MP_EQDESC_043">#REF!</definedName>
    <definedName name="MP_EQDESC_044">#REF!</definedName>
    <definedName name="MP_EQDESC_045">#REF!</definedName>
    <definedName name="MP_EQDESC_046">#REF!</definedName>
    <definedName name="MP_EQDESC_047">#REF!</definedName>
    <definedName name="MP_EQDESC_048">#REF!</definedName>
    <definedName name="MP_EQDESC_049">#REF!</definedName>
    <definedName name="MP_EQDESC_050">#REF!</definedName>
    <definedName name="MP_EQUIPDESC">#REF!</definedName>
    <definedName name="MP_EQUIPNR">[19]COVER!$E$20</definedName>
    <definedName name="MP_EXTREVISION">[18]COVER!$AU$2</definedName>
    <definedName name="MP_ORIGIN0">#REF!</definedName>
    <definedName name="MP_ORIGIN1">#REF!</definedName>
    <definedName name="MP_ORIGIN2">#REF!</definedName>
    <definedName name="MP_PROCLIENT">[18]COVER!$G$3</definedName>
    <definedName name="MP_PROJECTNAME">[18]COVER!$AH$4</definedName>
    <definedName name="MP_PROLOCATION">[18]COVER!$G$5</definedName>
    <definedName name="MP_PROSHORTNAME">[18]COVER!$G$4</definedName>
    <definedName name="MP_REQSUBCNO">[18]COVER!$AM$4</definedName>
    <definedName name="MP_WRDSENDERGRPCOD">[18]COVER!$AA$4</definedName>
    <definedName name="MSB">'[12]PRICE-COMP'!#REF!</definedName>
    <definedName name="naff">[20]Alternator!#REF!</definedName>
    <definedName name="NEMA_MTR" hidden="1">{#N/A,#N/A,FALSE,"HXSheet1";#N/A,#N/A,FALSE,"Sheet2";#N/A,#N/A,FALSE,"Sheet3";#N/A,#N/A,FALSE,"Sheet4"}</definedName>
    <definedName name="NEWNAME" hidden="1">{#N/A,#N/A,FALSE,"CCTV"}</definedName>
    <definedName name="ngl4tank">#REF!</definedName>
    <definedName name="nkknk" hidden="1">{#N/A,#N/A,FALSE,"CCTV"}</definedName>
    <definedName name="NOMDOC">#REF!</definedName>
    <definedName name="note">#REF!</definedName>
    <definedName name="NOTE4">#REF!</definedName>
    <definedName name="number_of_LV_power_cables_layers">#REF!</definedName>
    <definedName name="NUMSPEC">[20]Alternator!#REF!</definedName>
    <definedName name="ODH" hidden="1">#REF!</definedName>
    <definedName name="oililui" hidden="1">{#N/A,#N/A,FALSE,"CCTV"}</definedName>
    <definedName name="ORPL">"""ORPL"""</definedName>
    <definedName name="OSBL" hidden="1">{#N/A,#N/A,FALSE,"CCTV"}</definedName>
    <definedName name="P">[21]BOQ!#REF!</definedName>
    <definedName name="PAGE2">#REF!</definedName>
    <definedName name="PAGE7">#REF!</definedName>
    <definedName name="pc" hidden="1">{#N/A,#N/A,FALSE,"96자동차사 계획";#N/A,#N/A,FALSE,"96자동차사 계획"}</definedName>
    <definedName name="peroxide" hidden="1">{#N/A,#N/A,FALSE,"CCTV"}</definedName>
    <definedName name="PHASE" hidden="1">{#N/A,#N/A,TRUE,"Basic";#N/A,#N/A,TRUE,"EXT-TABLE";#N/A,#N/A,TRUE,"STEEL";#N/A,#N/A,TRUE,"INT-Table";#N/A,#N/A,TRUE,"STEEL";#N/A,#N/A,TRUE,"Door"}</definedName>
    <definedName name="PILOTVLV">#REF!</definedName>
    <definedName name="PNEUTX">#REF!</definedName>
    <definedName name="po" hidden="1">{#N/A,#N/A,FALSE,"CCTV"}</definedName>
    <definedName name="pp" hidden="1">{#N/A,#N/A,FALSE,"CCTV"}</definedName>
    <definedName name="PRAYER" hidden="1">{#N/A,#N/A,FALSE,"CCTV"}</definedName>
    <definedName name="_xlnm.Print_Area" localSheetId="6">'BIG SIZE A'!$A$2:$S$135</definedName>
    <definedName name="_xlnm.Print_Area" localSheetId="7">'BIG SIZE B'!$A$2:$S$68</definedName>
    <definedName name="_xlnm.Print_Area" localSheetId="1">'Sheet2 (2)'!$A$1:$I$116</definedName>
    <definedName name="_xlnm.Print_Area">#N/A</definedName>
    <definedName name="Print_Area_MI">#REF!</definedName>
    <definedName name="Print_Titles_MI">#REF!</definedName>
    <definedName name="PROJ">#REF!</definedName>
    <definedName name="Project">'[14]Page 1 - Front Sheet'!$B$12</definedName>
    <definedName name="PROPOSAL_SUMMARY">#REF!</definedName>
    <definedName name="PUSH_BUTTONS">[10]Insts!#REF!</definedName>
    <definedName name="qqqq" hidden="1">{"'장비'!$A$3:$M$12"}</definedName>
    <definedName name="qqqqq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EE\">#REF!</definedName>
    <definedName name="rarewt" hidden="1">{#N/A,#N/A,FALSE,"CCTV"}</definedName>
    <definedName name="_xlnm.Recorder">#REF!</definedName>
    <definedName name="RESET">#REF!</definedName>
    <definedName name="Rev">#REF!</definedName>
    <definedName name="RF" hidden="1">{#N/A,#N/A,FALSE,"CCTV"}</definedName>
    <definedName name="RFV" hidden="1">{#N/A,#N/A,FALSE,"CCTV"}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">'[22]Electrical Load List'!#REF!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M" hidden="1">{#N/A,#N/A,TRUE,"Basic";#N/A,#N/A,TRUE,"EXT-TABLE";#N/A,#N/A,TRUE,"STEEL";#N/A,#N/A,TRUE,"INT-Table";#N/A,#N/A,TRUE,"STEEL";#N/A,#N/A,TRUE,"Door"}</definedName>
    <definedName name="sasa" hidden="1">{#N/A,#N/A,FALSE,"CCTV"}</definedName>
    <definedName name="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DFG" hidden="1">#REF!</definedName>
    <definedName name="SDS">#REF!</definedName>
    <definedName name="Sheet1">#REF!</definedName>
    <definedName name="Sheet2">'[22]Electrical Load List'!#REF!</definedName>
    <definedName name="Sheet3">'[22]Electrical Load List'!#REF!</definedName>
    <definedName name="Sheet4">'[22]Electrical Load List'!#REF!</definedName>
    <definedName name="Sheet5">'[22]Electrical Load List'!#REF!</definedName>
    <definedName name="sheet6">#REF!</definedName>
    <definedName name="sheet7">#REF!</definedName>
    <definedName name="SHELTER" hidden="1">{#N/A,#N/A,TRUE,"Basic";#N/A,#N/A,TRUE,"EXT-TABLE";#N/A,#N/A,TRUE,"STEEL";#N/A,#N/A,TRUE,"INT-Table";#N/A,#N/A,TRUE,"STEEL";#N/A,#N/A,TRUE,"Door"}</definedName>
    <definedName name="Shipping" hidden="1">{#N/A,#N/A,TRUE,"Basic";#N/A,#N/A,TRUE,"EXT-TABLE";#N/A,#N/A,TRUE,"STEEL";#N/A,#N/A,TRUE,"INT-Table";#N/A,#N/A,TRUE,"STEEL";#N/A,#N/A,TRUE,"Door"}</definedName>
    <definedName name="SigeA2">#REF!</definedName>
    <definedName name="sigle">#REF!</definedName>
    <definedName name="siva" hidden="1">{#N/A,#N/A,FALSE,"CCTV"}</definedName>
    <definedName name="SizeA2">#REF!</definedName>
    <definedName name="SizeG2">#REF!</definedName>
    <definedName name="SOUND" hidden="1">{#N/A,#N/A,FALSE,"HXSheet1";#N/A,#N/A,FALSE,"Sheet2";#N/A,#N/A,FALSE,"Sheet3";#N/A,#N/A,FALSE,"Sheet4"}</definedName>
    <definedName name="space_between_LV_cables">#REF!</definedName>
    <definedName name="STAN">#REF!</definedName>
    <definedName name="SUBHEADER">#REF!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ba" hidden="1">{#N/A,#N/A,FALSE,"CCTV"}</definedName>
    <definedName name="SWITCHGEAR_MCC">[10]Insts!#REF!</definedName>
    <definedName name="SX" hidden="1">{#N/A,#N/A,FALSE,"CCTV"}</definedName>
    <definedName name="T900_949">#N/A</definedName>
    <definedName name="TA" hidden="1">{#N/A,#N/A,FALSE,"CCTV"}</definedName>
    <definedName name="TEMP">#REF!</definedName>
    <definedName name="TER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EST">[2]KP1590_E!#REF!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itle">#REF!</definedName>
    <definedName name="TITLE1">#REF!</definedName>
    <definedName name="TITLE2">#REF!</definedName>
    <definedName name="titre1">#REF!</definedName>
    <definedName name="titre2">#REF!</definedName>
    <definedName name="titreb">#REF!</definedName>
    <definedName name="titreb1">#REF!</definedName>
    <definedName name="titreb2">[20]Alternator!#REF!</definedName>
    <definedName name="TOTAL1">#N/A</definedName>
    <definedName name="TOTAL2">#N/A</definedName>
    <definedName name="TRAYS_CABLE">[10]Insts!#REF!</definedName>
    <definedName name="TSUPPOT" hidden="1">{#N/A,#N/A,FALSE,"CCTV"}</definedName>
    <definedName name="TT" hidden="1">#REF!</definedName>
    <definedName name="TUBE" hidden="1">{#N/A,#N/A,FALSE,"CCTV"}</definedName>
    <definedName name="TV" hidden="1">{#N/A,#N/A,FALSE,"CCTV"}</definedName>
    <definedName name="TY" hidden="1">#REF!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'[16]FIRED HEATER Sh. 1'!$AD$2</definedName>
    <definedName name="Units_Value">#REF!</definedName>
    <definedName name="unloaded_cables">#REF!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vvvvvvv" hidden="1">{#N/A,#N/A,FALSE,"CCTV"}</definedName>
    <definedName name="VXC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E" hidden="1">{#N/A,#N/A,FALSE,"CCTV"}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FC" hidden="1">#REF!</definedName>
    <definedName name="wirilight">'[12]PRICE-COMP'!#REF!</definedName>
    <definedName name="wjs" hidden="1">{#N/A,#N/A,FALSE,"CCTV"}</definedName>
    <definedName name="workshop" hidden="1">{#N/A,#N/A,FALSE,"CCTV"}</definedName>
    <definedName name="WRITE" hidden="1">{#N/A,#N/A,FALSE,"CCTV"}</definedName>
    <definedName name="wrn.111." hidden="1">{#N/A,#N/A,FALSE,"Sheet7"}</definedName>
    <definedName name="wrn.96사업계획." hidden="1">{#N/A,#N/A,FALSE,"96자동차사 계획";#N/A,#N/A,FALSE,"96자동차사 계획"}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SRU._.CONDENSER." hidden="1">{#N/A,#N/A,FALSE,"HXSheet1";#N/A,#N/A,FALSE,"Sheet2";#N/A,#N/A,FALSE,"Sheet3";#N/A,#N/A,FALSE,"Sheet4"}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W">[23]Alternator!#REF!</definedName>
    <definedName name="WWW" hidden="1">{#N/A,#N/A,FALSE,"CCTV"}</definedName>
    <definedName name="WWWW">[23]Alternator!#REF!</definedName>
    <definedName name="WWWWWW">#REF!</definedName>
    <definedName name="WZ" hidden="1">{#N/A,#N/A,FALSE,"CCTV"}</definedName>
    <definedName name="XC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nkim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eroRows">#REF!</definedName>
    <definedName name="Zone_impres_MI">#REF!</definedName>
    <definedName name="Пред_шума">#REF!</definedName>
    <definedName name="ㄱ미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조건" hidden="1">[24]산근!#REF!</definedName>
    <definedName name="계장공사" hidden="1">{#N/A,#N/A,FALSE,"CCTV"}</definedName>
    <definedName name="계획총괄" hidden="1">{#N/A,#N/A,FALSE,"96자동차사 계획";#N/A,#N/A,FALSE,"96자동차사 계획"}</definedName>
    <definedName name="공무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기능합리화" hidden="1">{#N/A,#N/A,FALSE,"96자동차사 계획";#N/A,#N/A,FALSE,"96자동차사 계획"}</definedName>
    <definedName name="김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ㄴㅇㄹ" hidden="1">{#N/A,#N/A,FALSE,"CCTV"}</definedName>
    <definedName name="당초계획" hidden="1">#REF!</definedName>
    <definedName name="도면외주" hidden="1">#REF!</definedName>
    <definedName name="도면용역비" hidden="1">#REF!</definedName>
    <definedName name="ㄹㄴㅇㄹ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ㄹㄹㄹ" hidden="1">#REF!</definedName>
    <definedName name="ㅁㅁㅁ" hidden="1">#REF!</definedName>
    <definedName name="먁" hidden="1">#REF!</definedName>
    <definedName name="목" hidden="1">{#N/A,#N/A,TRUE,"Basic";#N/A,#N/A,TRUE,"EXT-TABLE";#N/A,#N/A,TRUE,"STEEL";#N/A,#N/A,TRUE,"INT-Table";#N/A,#N/A,TRUE,"STEEL";#N/A,#N/A,TRUE,"Door"}</definedName>
    <definedName name="ㅂㅈ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법인세4.6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보충" hidden="1">#REF!</definedName>
    <definedName name="부대공사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생활2합리화" hidden="1">{#N/A,#N/A,FALSE,"96자동차사 계획";#N/A,#N/A,FALSE,"96자동차사 계획"}</definedName>
    <definedName name="생활합리화" hidden="1">{#N/A,#N/A,FALSE,"96자동차사 계획";#N/A,#N/A,FALSE,"96자동차사 계획"}</definedName>
    <definedName name="손익계산서" hidden="1">#REF!</definedName>
    <definedName name="수" hidden="1">#REF!</definedName>
    <definedName name="ㅇㄹㄹ" hidden="1">#REF!</definedName>
    <definedName name="인지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장식합리화" hidden="1">{#N/A,#N/A,FALSE,"96자동차사 계획";#N/A,#N/A,FALSE,"96자동차사 계획"}</definedName>
    <definedName name="전계장금액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조직표현장" hidden="1">'[25]간접비 총괄표'!$I$10:$I$1248</definedName>
    <definedName name="표지2" hidden="1">#REF!</definedName>
    <definedName name="하반기계획" hidden="1">{#N/A,#N/A,FALSE,"96자동차사 계획";#N/A,#N/A,FALSE,"96자동차사 계획"}</definedName>
    <definedName name="합리화" hidden="1">{#N/A,#N/A,FALSE,"96자동차사 계획";#N/A,#N/A,FALSE,"96자동차사 계획"}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39" i="1" l="1"/>
  <c r="Y837" i="1"/>
  <c r="Y799" i="1"/>
  <c r="Y777" i="1"/>
  <c r="Y753" i="1"/>
  <c r="Y844" i="1"/>
  <c r="AA875" i="1"/>
  <c r="X875" i="1"/>
  <c r="V875" i="1"/>
  <c r="N875" i="1"/>
  <c r="M875" i="1"/>
  <c r="K875" i="1"/>
  <c r="L875" i="1" s="1"/>
  <c r="J875" i="1"/>
  <c r="C875" i="1"/>
  <c r="E875" i="1" s="1"/>
  <c r="AA874" i="1"/>
  <c r="X874" i="1"/>
  <c r="V874" i="1"/>
  <c r="N874" i="1"/>
  <c r="M874" i="1"/>
  <c r="K874" i="1"/>
  <c r="L874" i="1" s="1"/>
  <c r="J874" i="1"/>
  <c r="C874" i="1"/>
  <c r="E874" i="1" s="1"/>
  <c r="AA873" i="1"/>
  <c r="X873" i="1"/>
  <c r="V873" i="1"/>
  <c r="N873" i="1"/>
  <c r="M873" i="1"/>
  <c r="K873" i="1"/>
  <c r="L873" i="1" s="1"/>
  <c r="J873" i="1"/>
  <c r="C873" i="1"/>
  <c r="E873" i="1" s="1"/>
  <c r="AA872" i="1"/>
  <c r="X872" i="1"/>
  <c r="V872" i="1"/>
  <c r="N872" i="1"/>
  <c r="M872" i="1"/>
  <c r="K872" i="1"/>
  <c r="J872" i="1"/>
  <c r="C872" i="1"/>
  <c r="E872" i="1" s="1"/>
  <c r="AA871" i="1"/>
  <c r="X871" i="1"/>
  <c r="V871" i="1"/>
  <c r="N871" i="1"/>
  <c r="M871" i="1"/>
  <c r="K871" i="1"/>
  <c r="L871" i="1" s="1"/>
  <c r="J871" i="1"/>
  <c r="C871" i="1"/>
  <c r="E871" i="1" s="1"/>
  <c r="AA870" i="1"/>
  <c r="X870" i="1"/>
  <c r="V870" i="1"/>
  <c r="N870" i="1"/>
  <c r="M870" i="1"/>
  <c r="K870" i="1"/>
  <c r="L870" i="1" s="1"/>
  <c r="J870" i="1"/>
  <c r="C870" i="1"/>
  <c r="E870" i="1" s="1"/>
  <c r="AA869" i="1"/>
  <c r="X869" i="1"/>
  <c r="V869" i="1"/>
  <c r="N869" i="1"/>
  <c r="M869" i="1"/>
  <c r="K869" i="1"/>
  <c r="J869" i="1"/>
  <c r="C869" i="1"/>
  <c r="E869" i="1" s="1"/>
  <c r="AA868" i="1"/>
  <c r="X868" i="1"/>
  <c r="V868" i="1"/>
  <c r="N868" i="1"/>
  <c r="M868" i="1"/>
  <c r="K868" i="1"/>
  <c r="J868" i="1"/>
  <c r="C868" i="1"/>
  <c r="E868" i="1" s="1"/>
  <c r="AA867" i="1"/>
  <c r="X867" i="1"/>
  <c r="V867" i="1"/>
  <c r="N867" i="1"/>
  <c r="M867" i="1"/>
  <c r="K867" i="1"/>
  <c r="J867" i="1"/>
  <c r="C867" i="1"/>
  <c r="E867" i="1" s="1"/>
  <c r="AA866" i="1"/>
  <c r="X866" i="1"/>
  <c r="V866" i="1"/>
  <c r="N866" i="1"/>
  <c r="M866" i="1"/>
  <c r="K866" i="1"/>
  <c r="L866" i="1" s="1"/>
  <c r="J866" i="1"/>
  <c r="C866" i="1"/>
  <c r="E866" i="1" s="1"/>
  <c r="AA865" i="1"/>
  <c r="X865" i="1"/>
  <c r="V865" i="1"/>
  <c r="N865" i="1"/>
  <c r="M865" i="1"/>
  <c r="K865" i="1"/>
  <c r="J865" i="1"/>
  <c r="C865" i="1"/>
  <c r="E865" i="1" s="1"/>
  <c r="AA864" i="1"/>
  <c r="X864" i="1"/>
  <c r="V864" i="1"/>
  <c r="N864" i="1"/>
  <c r="M864" i="1"/>
  <c r="K864" i="1"/>
  <c r="J864" i="1"/>
  <c r="C864" i="1"/>
  <c r="E864" i="1" s="1"/>
  <c r="AA863" i="1"/>
  <c r="X863" i="1"/>
  <c r="V863" i="1"/>
  <c r="N863" i="1"/>
  <c r="M863" i="1"/>
  <c r="K863" i="1"/>
  <c r="L863" i="1" s="1"/>
  <c r="J863" i="1"/>
  <c r="E863" i="1"/>
  <c r="AA862" i="1"/>
  <c r="X862" i="1"/>
  <c r="V862" i="1"/>
  <c r="N862" i="1"/>
  <c r="M862" i="1"/>
  <c r="K862" i="1"/>
  <c r="J862" i="1"/>
  <c r="C862" i="1"/>
  <c r="E862" i="1" s="1"/>
  <c r="AA861" i="1"/>
  <c r="X861" i="1"/>
  <c r="V861" i="1"/>
  <c r="N861" i="1"/>
  <c r="M861" i="1"/>
  <c r="K861" i="1"/>
  <c r="L861" i="1" s="1"/>
  <c r="J861" i="1"/>
  <c r="E861" i="1"/>
  <c r="AA860" i="1"/>
  <c r="X860" i="1"/>
  <c r="V860" i="1"/>
  <c r="N860" i="1"/>
  <c r="M860" i="1"/>
  <c r="K860" i="1"/>
  <c r="L860" i="1" s="1"/>
  <c r="J860" i="1"/>
  <c r="E860" i="1"/>
  <c r="AA859" i="1"/>
  <c r="X859" i="1"/>
  <c r="V859" i="1"/>
  <c r="N859" i="1"/>
  <c r="M859" i="1"/>
  <c r="K859" i="1"/>
  <c r="L859" i="1" s="1"/>
  <c r="J859" i="1"/>
  <c r="C859" i="1"/>
  <c r="E859" i="1" s="1"/>
  <c r="AA858" i="1"/>
  <c r="X858" i="1"/>
  <c r="V858" i="1"/>
  <c r="N858" i="1"/>
  <c r="M858" i="1"/>
  <c r="K858" i="1"/>
  <c r="J858" i="1"/>
  <c r="E858" i="1"/>
  <c r="AA857" i="1"/>
  <c r="X857" i="1"/>
  <c r="V857" i="1"/>
  <c r="N857" i="1"/>
  <c r="M857" i="1"/>
  <c r="K857" i="1"/>
  <c r="J857" i="1"/>
  <c r="E857" i="1"/>
  <c r="U839" i="1"/>
  <c r="U599" i="1"/>
  <c r="T839" i="1"/>
  <c r="AA855" i="1"/>
  <c r="X855" i="1"/>
  <c r="Y855" i="1" s="1"/>
  <c r="V855" i="1"/>
  <c r="N855" i="1"/>
  <c r="M855" i="1"/>
  <c r="K855" i="1"/>
  <c r="L855" i="1" s="1"/>
  <c r="J855" i="1"/>
  <c r="C855" i="1"/>
  <c r="E855" i="1" s="1"/>
  <c r="AA854" i="1"/>
  <c r="X854" i="1"/>
  <c r="Y854" i="1" s="1"/>
  <c r="V854" i="1"/>
  <c r="N854" i="1"/>
  <c r="M854" i="1"/>
  <c r="K854" i="1"/>
  <c r="L854" i="1" s="1"/>
  <c r="J854" i="1"/>
  <c r="C854" i="1"/>
  <c r="E854" i="1" s="1"/>
  <c r="AA853" i="1"/>
  <c r="X853" i="1"/>
  <c r="Y853" i="1" s="1"/>
  <c r="V853" i="1"/>
  <c r="N853" i="1"/>
  <c r="M853" i="1"/>
  <c r="K853" i="1"/>
  <c r="L853" i="1" s="1"/>
  <c r="J853" i="1"/>
  <c r="C853" i="1"/>
  <c r="E853" i="1" s="1"/>
  <c r="AA852" i="1"/>
  <c r="X852" i="1"/>
  <c r="Y852" i="1" s="1"/>
  <c r="V852" i="1"/>
  <c r="N852" i="1"/>
  <c r="M852" i="1"/>
  <c r="K852" i="1"/>
  <c r="J852" i="1"/>
  <c r="C852" i="1"/>
  <c r="E852" i="1" s="1"/>
  <c r="AA851" i="1"/>
  <c r="X851" i="1"/>
  <c r="Y851" i="1" s="1"/>
  <c r="V851" i="1"/>
  <c r="N851" i="1"/>
  <c r="M851" i="1"/>
  <c r="K851" i="1"/>
  <c r="L851" i="1" s="1"/>
  <c r="J851" i="1"/>
  <c r="C851" i="1"/>
  <c r="E851" i="1" s="1"/>
  <c r="AA850" i="1"/>
  <c r="X850" i="1"/>
  <c r="Y850" i="1" s="1"/>
  <c r="V850" i="1"/>
  <c r="N850" i="1"/>
  <c r="M850" i="1"/>
  <c r="K850" i="1"/>
  <c r="L850" i="1" s="1"/>
  <c r="J850" i="1"/>
  <c r="C850" i="1"/>
  <c r="E850" i="1" s="1"/>
  <c r="AA849" i="1"/>
  <c r="X849" i="1"/>
  <c r="Y849" i="1" s="1"/>
  <c r="V849" i="1"/>
  <c r="N849" i="1"/>
  <c r="M849" i="1"/>
  <c r="K849" i="1"/>
  <c r="L849" i="1" s="1"/>
  <c r="J849" i="1"/>
  <c r="C849" i="1"/>
  <c r="E849" i="1" s="1"/>
  <c r="AA848" i="1"/>
  <c r="X848" i="1"/>
  <c r="Y848" i="1" s="1"/>
  <c r="V848" i="1"/>
  <c r="N848" i="1"/>
  <c r="M848" i="1"/>
  <c r="K848" i="1"/>
  <c r="J848" i="1"/>
  <c r="E848" i="1"/>
  <c r="AA847" i="1"/>
  <c r="X847" i="1"/>
  <c r="Y847" i="1" s="1"/>
  <c r="V847" i="1"/>
  <c r="N847" i="1"/>
  <c r="M847" i="1"/>
  <c r="K847" i="1"/>
  <c r="J847" i="1"/>
  <c r="C847" i="1"/>
  <c r="E847" i="1" s="1"/>
  <c r="AA846" i="1"/>
  <c r="X846" i="1"/>
  <c r="Y846" i="1" s="1"/>
  <c r="V846" i="1"/>
  <c r="N846" i="1"/>
  <c r="M846" i="1"/>
  <c r="K846" i="1"/>
  <c r="L846" i="1" s="1"/>
  <c r="J846" i="1"/>
  <c r="E846" i="1"/>
  <c r="AA845" i="1"/>
  <c r="X845" i="1"/>
  <c r="Y845" i="1" s="1"/>
  <c r="V845" i="1"/>
  <c r="N845" i="1"/>
  <c r="M845" i="1"/>
  <c r="K845" i="1"/>
  <c r="L845" i="1" s="1"/>
  <c r="J845" i="1"/>
  <c r="E845" i="1"/>
  <c r="AA844" i="1"/>
  <c r="X844" i="1"/>
  <c r="V844" i="1"/>
  <c r="N844" i="1"/>
  <c r="M844" i="1"/>
  <c r="K844" i="1"/>
  <c r="L844" i="1" s="1"/>
  <c r="J844" i="1"/>
  <c r="C844" i="1"/>
  <c r="E844" i="1" s="1"/>
  <c r="AA843" i="1"/>
  <c r="X843" i="1"/>
  <c r="Y843" i="1" s="1"/>
  <c r="V843" i="1"/>
  <c r="N843" i="1"/>
  <c r="M843" i="1"/>
  <c r="K843" i="1"/>
  <c r="L843" i="1" s="1"/>
  <c r="J843" i="1"/>
  <c r="E843" i="1"/>
  <c r="AA842" i="1"/>
  <c r="X842" i="1"/>
  <c r="Y842" i="1" s="1"/>
  <c r="V842" i="1"/>
  <c r="N842" i="1"/>
  <c r="M842" i="1"/>
  <c r="K842" i="1"/>
  <c r="L842" i="1" s="1"/>
  <c r="J842" i="1"/>
  <c r="E842" i="1"/>
  <c r="AA840" i="1"/>
  <c r="X840" i="1"/>
  <c r="Y840" i="1" s="1"/>
  <c r="V840" i="1"/>
  <c r="W840" i="1" s="1"/>
  <c r="N840" i="1"/>
  <c r="M840" i="1"/>
  <c r="K840" i="1"/>
  <c r="J840" i="1"/>
  <c r="C840" i="1"/>
  <c r="E840" i="1" s="1"/>
  <c r="AA839" i="1"/>
  <c r="E839" i="1"/>
  <c r="AA838" i="1"/>
  <c r="X838" i="1"/>
  <c r="Y838" i="1" s="1"/>
  <c r="V838" i="1"/>
  <c r="W838" i="1" s="1"/>
  <c r="N838" i="1"/>
  <c r="M838" i="1"/>
  <c r="K838" i="1"/>
  <c r="L838" i="1" s="1"/>
  <c r="J838" i="1"/>
  <c r="C838" i="1"/>
  <c r="E838" i="1" s="1"/>
  <c r="AA837" i="1"/>
  <c r="X837" i="1"/>
  <c r="V837" i="1"/>
  <c r="W837" i="1" s="1"/>
  <c r="N837" i="1"/>
  <c r="M837" i="1"/>
  <c r="K837" i="1"/>
  <c r="L837" i="1" s="1"/>
  <c r="J837" i="1"/>
  <c r="C837" i="1"/>
  <c r="E837" i="1" s="1"/>
  <c r="AA836" i="1"/>
  <c r="X836" i="1"/>
  <c r="Y836" i="1" s="1"/>
  <c r="V836" i="1"/>
  <c r="W836" i="1" s="1"/>
  <c r="N836" i="1"/>
  <c r="M836" i="1"/>
  <c r="K836" i="1"/>
  <c r="L836" i="1" s="1"/>
  <c r="J836" i="1"/>
  <c r="C836" i="1"/>
  <c r="E836" i="1" s="1"/>
  <c r="AA835" i="1"/>
  <c r="X835" i="1"/>
  <c r="Y835" i="1" s="1"/>
  <c r="V835" i="1"/>
  <c r="W835" i="1" s="1"/>
  <c r="N835" i="1"/>
  <c r="M835" i="1"/>
  <c r="K835" i="1"/>
  <c r="J835" i="1"/>
  <c r="C835" i="1"/>
  <c r="E835" i="1" s="1"/>
  <c r="AA834" i="1"/>
  <c r="X834" i="1"/>
  <c r="Y834" i="1" s="1"/>
  <c r="V834" i="1"/>
  <c r="W834" i="1" s="1"/>
  <c r="N834" i="1"/>
  <c r="M834" i="1"/>
  <c r="K834" i="1"/>
  <c r="L834" i="1" s="1"/>
  <c r="J834" i="1"/>
  <c r="C834" i="1"/>
  <c r="E834" i="1" s="1"/>
  <c r="AA833" i="1"/>
  <c r="X833" i="1"/>
  <c r="Y833" i="1" s="1"/>
  <c r="V833" i="1"/>
  <c r="W833" i="1" s="1"/>
  <c r="N833" i="1"/>
  <c r="M833" i="1"/>
  <c r="K833" i="1"/>
  <c r="L833" i="1" s="1"/>
  <c r="J833" i="1"/>
  <c r="C833" i="1"/>
  <c r="E833" i="1" s="1"/>
  <c r="AA832" i="1"/>
  <c r="X832" i="1"/>
  <c r="Y832" i="1" s="1"/>
  <c r="V832" i="1"/>
  <c r="W832" i="1" s="1"/>
  <c r="N832" i="1"/>
  <c r="M832" i="1"/>
  <c r="K832" i="1"/>
  <c r="L832" i="1" s="1"/>
  <c r="J832" i="1"/>
  <c r="C832" i="1"/>
  <c r="E832" i="1" s="1"/>
  <c r="AA831" i="1"/>
  <c r="X831" i="1"/>
  <c r="Y831" i="1" s="1"/>
  <c r="V831" i="1"/>
  <c r="W831" i="1" s="1"/>
  <c r="N831" i="1"/>
  <c r="M831" i="1"/>
  <c r="K831" i="1"/>
  <c r="J831" i="1"/>
  <c r="C831" i="1"/>
  <c r="E831" i="1" s="1"/>
  <c r="AA830" i="1"/>
  <c r="X830" i="1"/>
  <c r="Y830" i="1" s="1"/>
  <c r="V830" i="1"/>
  <c r="W830" i="1" s="1"/>
  <c r="N830" i="1"/>
  <c r="M830" i="1"/>
  <c r="K830" i="1"/>
  <c r="L830" i="1" s="1"/>
  <c r="J830" i="1"/>
  <c r="C830" i="1"/>
  <c r="E830" i="1" s="1"/>
  <c r="AA829" i="1"/>
  <c r="X829" i="1"/>
  <c r="Y829" i="1" s="1"/>
  <c r="V829" i="1"/>
  <c r="W829" i="1" s="1"/>
  <c r="N829" i="1"/>
  <c r="M829" i="1"/>
  <c r="K829" i="1"/>
  <c r="L829" i="1" s="1"/>
  <c r="J829" i="1"/>
  <c r="C829" i="1"/>
  <c r="E829" i="1" s="1"/>
  <c r="AA828" i="1"/>
  <c r="X828" i="1"/>
  <c r="Y828" i="1" s="1"/>
  <c r="V828" i="1"/>
  <c r="W828" i="1" s="1"/>
  <c r="N828" i="1"/>
  <c r="M828" i="1"/>
  <c r="K828" i="1"/>
  <c r="L828" i="1" s="1"/>
  <c r="J828" i="1"/>
  <c r="C828" i="1"/>
  <c r="E828" i="1" s="1"/>
  <c r="AA827" i="1"/>
  <c r="X827" i="1"/>
  <c r="Y827" i="1" s="1"/>
  <c r="V827" i="1"/>
  <c r="W827" i="1" s="1"/>
  <c r="N827" i="1"/>
  <c r="M827" i="1"/>
  <c r="K827" i="1"/>
  <c r="L827" i="1" s="1"/>
  <c r="J827" i="1"/>
  <c r="E827" i="1"/>
  <c r="AA826" i="1"/>
  <c r="X826" i="1"/>
  <c r="Y826" i="1" s="1"/>
  <c r="V826" i="1"/>
  <c r="W826" i="1" s="1"/>
  <c r="N826" i="1"/>
  <c r="M826" i="1"/>
  <c r="K826" i="1"/>
  <c r="L826" i="1" s="1"/>
  <c r="J826" i="1"/>
  <c r="C826" i="1"/>
  <c r="E826" i="1" s="1"/>
  <c r="AA825" i="1"/>
  <c r="X825" i="1"/>
  <c r="Y825" i="1" s="1"/>
  <c r="V825" i="1"/>
  <c r="W825" i="1" s="1"/>
  <c r="N825" i="1"/>
  <c r="M825" i="1"/>
  <c r="K825" i="1"/>
  <c r="L825" i="1" s="1"/>
  <c r="J825" i="1"/>
  <c r="E825" i="1"/>
  <c r="AA824" i="1"/>
  <c r="X824" i="1"/>
  <c r="Y824" i="1" s="1"/>
  <c r="V824" i="1"/>
  <c r="W824" i="1" s="1"/>
  <c r="N824" i="1"/>
  <c r="M824" i="1"/>
  <c r="K824" i="1"/>
  <c r="L824" i="1" s="1"/>
  <c r="J824" i="1"/>
  <c r="E824" i="1"/>
  <c r="AA823" i="1"/>
  <c r="X823" i="1"/>
  <c r="Y823" i="1" s="1"/>
  <c r="V823" i="1"/>
  <c r="W823" i="1" s="1"/>
  <c r="N823" i="1"/>
  <c r="M823" i="1"/>
  <c r="K823" i="1"/>
  <c r="L823" i="1" s="1"/>
  <c r="J823" i="1"/>
  <c r="C823" i="1"/>
  <c r="E823" i="1" s="1"/>
  <c r="AA822" i="1"/>
  <c r="X822" i="1"/>
  <c r="Y822" i="1" s="1"/>
  <c r="V822" i="1"/>
  <c r="W822" i="1" s="1"/>
  <c r="N822" i="1"/>
  <c r="M822" i="1"/>
  <c r="K822" i="1"/>
  <c r="J822" i="1"/>
  <c r="E822" i="1"/>
  <c r="AA821" i="1"/>
  <c r="X821" i="1"/>
  <c r="Y821" i="1" s="1"/>
  <c r="V821" i="1"/>
  <c r="W821" i="1" s="1"/>
  <c r="N821" i="1"/>
  <c r="M821" i="1"/>
  <c r="K821" i="1"/>
  <c r="L821" i="1" s="1"/>
  <c r="J821" i="1"/>
  <c r="E821" i="1"/>
  <c r="AA819" i="1"/>
  <c r="X819" i="1"/>
  <c r="Y819" i="1" s="1"/>
  <c r="V819" i="1"/>
  <c r="W819" i="1" s="1"/>
  <c r="N819" i="1"/>
  <c r="M819" i="1"/>
  <c r="K819" i="1"/>
  <c r="L819" i="1" s="1"/>
  <c r="J819" i="1"/>
  <c r="C819" i="1"/>
  <c r="E819" i="1" s="1"/>
  <c r="AA818" i="1"/>
  <c r="X818" i="1"/>
  <c r="Y818" i="1" s="1"/>
  <c r="V818" i="1"/>
  <c r="W818" i="1" s="1"/>
  <c r="N818" i="1"/>
  <c r="M818" i="1"/>
  <c r="K818" i="1"/>
  <c r="L818" i="1" s="1"/>
  <c r="J818" i="1"/>
  <c r="C818" i="1"/>
  <c r="E818" i="1" s="1"/>
  <c r="AA817" i="1"/>
  <c r="X817" i="1"/>
  <c r="Y817" i="1" s="1"/>
  <c r="V817" i="1"/>
  <c r="W817" i="1" s="1"/>
  <c r="N817" i="1"/>
  <c r="M817" i="1"/>
  <c r="K817" i="1"/>
  <c r="L817" i="1" s="1"/>
  <c r="J817" i="1"/>
  <c r="C817" i="1"/>
  <c r="E817" i="1" s="1"/>
  <c r="AA816" i="1"/>
  <c r="X816" i="1"/>
  <c r="Y816" i="1" s="1"/>
  <c r="V816" i="1"/>
  <c r="W816" i="1" s="1"/>
  <c r="N816" i="1"/>
  <c r="M816" i="1"/>
  <c r="K816" i="1"/>
  <c r="L816" i="1" s="1"/>
  <c r="J816" i="1"/>
  <c r="C816" i="1"/>
  <c r="E816" i="1" s="1"/>
  <c r="AA815" i="1"/>
  <c r="X815" i="1"/>
  <c r="Y815" i="1" s="1"/>
  <c r="V815" i="1"/>
  <c r="W815" i="1" s="1"/>
  <c r="N815" i="1"/>
  <c r="M815" i="1"/>
  <c r="K815" i="1"/>
  <c r="L815" i="1" s="1"/>
  <c r="J815" i="1"/>
  <c r="C815" i="1"/>
  <c r="E815" i="1" s="1"/>
  <c r="AA814" i="1"/>
  <c r="X814" i="1"/>
  <c r="Y814" i="1" s="1"/>
  <c r="V814" i="1"/>
  <c r="W814" i="1" s="1"/>
  <c r="N814" i="1"/>
  <c r="M814" i="1"/>
  <c r="K814" i="1"/>
  <c r="L814" i="1" s="1"/>
  <c r="J814" i="1"/>
  <c r="C814" i="1"/>
  <c r="E814" i="1" s="1"/>
  <c r="AA813" i="1"/>
  <c r="X813" i="1"/>
  <c r="Y813" i="1" s="1"/>
  <c r="V813" i="1"/>
  <c r="W813" i="1" s="1"/>
  <c r="N813" i="1"/>
  <c r="M813" i="1"/>
  <c r="K813" i="1"/>
  <c r="L813" i="1" s="1"/>
  <c r="J813" i="1"/>
  <c r="C813" i="1"/>
  <c r="E813" i="1" s="1"/>
  <c r="AA812" i="1"/>
  <c r="X812" i="1"/>
  <c r="Y812" i="1" s="1"/>
  <c r="V812" i="1"/>
  <c r="W812" i="1" s="1"/>
  <c r="N812" i="1"/>
  <c r="M812" i="1"/>
  <c r="K812" i="1"/>
  <c r="L812" i="1" s="1"/>
  <c r="J812" i="1"/>
  <c r="C812" i="1"/>
  <c r="E812" i="1" s="1"/>
  <c r="AA811" i="1"/>
  <c r="X811" i="1"/>
  <c r="Y811" i="1" s="1"/>
  <c r="V811" i="1"/>
  <c r="W811" i="1" s="1"/>
  <c r="N811" i="1"/>
  <c r="M811" i="1"/>
  <c r="K811" i="1"/>
  <c r="L811" i="1" s="1"/>
  <c r="J811" i="1"/>
  <c r="C811" i="1"/>
  <c r="E811" i="1" s="1"/>
  <c r="AA810" i="1"/>
  <c r="X810" i="1"/>
  <c r="Y810" i="1" s="1"/>
  <c r="V810" i="1"/>
  <c r="W810" i="1" s="1"/>
  <c r="N810" i="1"/>
  <c r="M810" i="1"/>
  <c r="K810" i="1"/>
  <c r="L810" i="1" s="1"/>
  <c r="J810" i="1"/>
  <c r="C810" i="1"/>
  <c r="E810" i="1" s="1"/>
  <c r="AA809" i="1"/>
  <c r="X809" i="1"/>
  <c r="Y809" i="1" s="1"/>
  <c r="V809" i="1"/>
  <c r="W809" i="1" s="1"/>
  <c r="N809" i="1"/>
  <c r="M809" i="1"/>
  <c r="K809" i="1"/>
  <c r="L809" i="1" s="1"/>
  <c r="J809" i="1"/>
  <c r="C809" i="1"/>
  <c r="E809" i="1" s="1"/>
  <c r="AA808" i="1"/>
  <c r="X808" i="1"/>
  <c r="Y808" i="1" s="1"/>
  <c r="V808" i="1"/>
  <c r="W808" i="1" s="1"/>
  <c r="N808" i="1"/>
  <c r="M808" i="1"/>
  <c r="K808" i="1"/>
  <c r="L808" i="1" s="1"/>
  <c r="J808" i="1"/>
  <c r="C808" i="1"/>
  <c r="E808" i="1" s="1"/>
  <c r="AA807" i="1"/>
  <c r="X807" i="1"/>
  <c r="Y807" i="1" s="1"/>
  <c r="V807" i="1"/>
  <c r="W807" i="1" s="1"/>
  <c r="N807" i="1"/>
  <c r="M807" i="1"/>
  <c r="K807" i="1"/>
  <c r="L807" i="1" s="1"/>
  <c r="J807" i="1"/>
  <c r="E807" i="1"/>
  <c r="AA806" i="1"/>
  <c r="X806" i="1"/>
  <c r="Y806" i="1" s="1"/>
  <c r="V806" i="1"/>
  <c r="W806" i="1" s="1"/>
  <c r="N806" i="1"/>
  <c r="M806" i="1"/>
  <c r="K806" i="1"/>
  <c r="L806" i="1" s="1"/>
  <c r="J806" i="1"/>
  <c r="C806" i="1"/>
  <c r="E806" i="1" s="1"/>
  <c r="AA805" i="1"/>
  <c r="X805" i="1"/>
  <c r="Y805" i="1" s="1"/>
  <c r="V805" i="1"/>
  <c r="W805" i="1" s="1"/>
  <c r="N805" i="1"/>
  <c r="M805" i="1"/>
  <c r="K805" i="1"/>
  <c r="L805" i="1" s="1"/>
  <c r="J805" i="1"/>
  <c r="E805" i="1"/>
  <c r="AA804" i="1"/>
  <c r="X804" i="1"/>
  <c r="Y804" i="1" s="1"/>
  <c r="V804" i="1"/>
  <c r="W804" i="1" s="1"/>
  <c r="N804" i="1"/>
  <c r="M804" i="1"/>
  <c r="K804" i="1"/>
  <c r="L804" i="1" s="1"/>
  <c r="J804" i="1"/>
  <c r="E804" i="1"/>
  <c r="AA803" i="1"/>
  <c r="X803" i="1"/>
  <c r="Y803" i="1" s="1"/>
  <c r="V803" i="1"/>
  <c r="W803" i="1" s="1"/>
  <c r="N803" i="1"/>
  <c r="M803" i="1"/>
  <c r="K803" i="1"/>
  <c r="L803" i="1" s="1"/>
  <c r="J803" i="1"/>
  <c r="C803" i="1"/>
  <c r="E803" i="1" s="1"/>
  <c r="AA802" i="1"/>
  <c r="X802" i="1"/>
  <c r="Y802" i="1" s="1"/>
  <c r="V802" i="1"/>
  <c r="W802" i="1" s="1"/>
  <c r="N802" i="1"/>
  <c r="M802" i="1"/>
  <c r="K802" i="1"/>
  <c r="J802" i="1"/>
  <c r="E802" i="1"/>
  <c r="AA801" i="1"/>
  <c r="X801" i="1"/>
  <c r="Y801" i="1" s="1"/>
  <c r="V801" i="1"/>
  <c r="W801" i="1" s="1"/>
  <c r="N801" i="1"/>
  <c r="M801" i="1"/>
  <c r="K801" i="1"/>
  <c r="L801" i="1" s="1"/>
  <c r="J801" i="1"/>
  <c r="E801" i="1"/>
  <c r="AA799" i="1"/>
  <c r="X799" i="1"/>
  <c r="V799" i="1"/>
  <c r="N799" i="1"/>
  <c r="M799" i="1"/>
  <c r="K799" i="1"/>
  <c r="L799" i="1" s="1"/>
  <c r="J799" i="1"/>
  <c r="C799" i="1"/>
  <c r="E799" i="1" s="1"/>
  <c r="AA798" i="1"/>
  <c r="X798" i="1"/>
  <c r="Y798" i="1" s="1"/>
  <c r="V798" i="1"/>
  <c r="N798" i="1"/>
  <c r="M798" i="1"/>
  <c r="K798" i="1"/>
  <c r="L798" i="1" s="1"/>
  <c r="J798" i="1"/>
  <c r="C798" i="1"/>
  <c r="E798" i="1" s="1"/>
  <c r="AA797" i="1"/>
  <c r="X797" i="1"/>
  <c r="Y797" i="1" s="1"/>
  <c r="V797" i="1"/>
  <c r="N797" i="1"/>
  <c r="M797" i="1"/>
  <c r="K797" i="1"/>
  <c r="J797" i="1"/>
  <c r="C797" i="1"/>
  <c r="E797" i="1" s="1"/>
  <c r="AA796" i="1"/>
  <c r="X796" i="1"/>
  <c r="Y796" i="1" s="1"/>
  <c r="V796" i="1"/>
  <c r="N796" i="1"/>
  <c r="M796" i="1"/>
  <c r="K796" i="1"/>
  <c r="L796" i="1" s="1"/>
  <c r="J796" i="1"/>
  <c r="C796" i="1"/>
  <c r="E796" i="1" s="1"/>
  <c r="AA795" i="1"/>
  <c r="X795" i="1"/>
  <c r="Y795" i="1" s="1"/>
  <c r="V795" i="1"/>
  <c r="N795" i="1"/>
  <c r="M795" i="1"/>
  <c r="K795" i="1"/>
  <c r="L795" i="1" s="1"/>
  <c r="J795" i="1"/>
  <c r="C795" i="1"/>
  <c r="E795" i="1" s="1"/>
  <c r="AA794" i="1"/>
  <c r="X794" i="1"/>
  <c r="Y794" i="1" s="1"/>
  <c r="N794" i="1"/>
  <c r="M794" i="1"/>
  <c r="K794" i="1"/>
  <c r="L794" i="1" s="1"/>
  <c r="J794" i="1"/>
  <c r="C794" i="1"/>
  <c r="E794" i="1" s="1"/>
  <c r="AA793" i="1"/>
  <c r="X793" i="1"/>
  <c r="Y793" i="1" s="1"/>
  <c r="V793" i="1"/>
  <c r="N793" i="1"/>
  <c r="M793" i="1"/>
  <c r="K793" i="1"/>
  <c r="L793" i="1" s="1"/>
  <c r="J793" i="1"/>
  <c r="C793" i="1"/>
  <c r="E793" i="1" s="1"/>
  <c r="AA792" i="1"/>
  <c r="X792" i="1"/>
  <c r="Y792" i="1" s="1"/>
  <c r="V792" i="1"/>
  <c r="N792" i="1"/>
  <c r="M792" i="1"/>
  <c r="K792" i="1"/>
  <c r="J792" i="1"/>
  <c r="C792" i="1"/>
  <c r="E792" i="1" s="1"/>
  <c r="AA791" i="1"/>
  <c r="X791" i="1"/>
  <c r="Y791" i="1" s="1"/>
  <c r="V791" i="1"/>
  <c r="N791" i="1"/>
  <c r="M791" i="1"/>
  <c r="K791" i="1"/>
  <c r="L791" i="1" s="1"/>
  <c r="J791" i="1"/>
  <c r="C791" i="1"/>
  <c r="E791" i="1" s="1"/>
  <c r="AA790" i="1"/>
  <c r="X790" i="1"/>
  <c r="Y790" i="1" s="1"/>
  <c r="V790" i="1"/>
  <c r="N790" i="1"/>
  <c r="M790" i="1"/>
  <c r="K790" i="1"/>
  <c r="L790" i="1" s="1"/>
  <c r="J790" i="1"/>
  <c r="C790" i="1"/>
  <c r="E790" i="1" s="1"/>
  <c r="AA789" i="1"/>
  <c r="X789" i="1"/>
  <c r="Y789" i="1" s="1"/>
  <c r="V789" i="1"/>
  <c r="N789" i="1"/>
  <c r="M789" i="1"/>
  <c r="K789" i="1"/>
  <c r="L789" i="1" s="1"/>
  <c r="J789" i="1"/>
  <c r="C789" i="1"/>
  <c r="E789" i="1" s="1"/>
  <c r="AA788" i="1"/>
  <c r="X788" i="1"/>
  <c r="Y788" i="1" s="1"/>
  <c r="V788" i="1"/>
  <c r="N788" i="1"/>
  <c r="M788" i="1"/>
  <c r="K788" i="1"/>
  <c r="L788" i="1" s="1"/>
  <c r="J788" i="1"/>
  <c r="C788" i="1"/>
  <c r="E788" i="1" s="1"/>
  <c r="AA787" i="1"/>
  <c r="X787" i="1"/>
  <c r="Y787" i="1" s="1"/>
  <c r="V787" i="1"/>
  <c r="N787" i="1"/>
  <c r="M787" i="1"/>
  <c r="K787" i="1"/>
  <c r="L787" i="1" s="1"/>
  <c r="J787" i="1"/>
  <c r="E787" i="1"/>
  <c r="AA786" i="1"/>
  <c r="X786" i="1"/>
  <c r="Y786" i="1" s="1"/>
  <c r="V786" i="1"/>
  <c r="N786" i="1"/>
  <c r="M786" i="1"/>
  <c r="K786" i="1"/>
  <c r="L786" i="1" s="1"/>
  <c r="J786" i="1"/>
  <c r="C786" i="1"/>
  <c r="E786" i="1" s="1"/>
  <c r="AA785" i="1"/>
  <c r="X785" i="1"/>
  <c r="Y785" i="1" s="1"/>
  <c r="V785" i="1"/>
  <c r="N785" i="1"/>
  <c r="M785" i="1"/>
  <c r="K785" i="1"/>
  <c r="L785" i="1" s="1"/>
  <c r="J785" i="1"/>
  <c r="E785" i="1"/>
  <c r="AA784" i="1"/>
  <c r="X784" i="1"/>
  <c r="Y784" i="1" s="1"/>
  <c r="V784" i="1"/>
  <c r="N784" i="1"/>
  <c r="M784" i="1"/>
  <c r="K784" i="1"/>
  <c r="L784" i="1" s="1"/>
  <c r="J784" i="1"/>
  <c r="E784" i="1"/>
  <c r="AA783" i="1"/>
  <c r="X783" i="1"/>
  <c r="Y783" i="1" s="1"/>
  <c r="V783" i="1"/>
  <c r="N783" i="1"/>
  <c r="M783" i="1"/>
  <c r="K783" i="1"/>
  <c r="L783" i="1" s="1"/>
  <c r="J783" i="1"/>
  <c r="C783" i="1"/>
  <c r="E783" i="1" s="1"/>
  <c r="AA782" i="1"/>
  <c r="X782" i="1"/>
  <c r="Y782" i="1" s="1"/>
  <c r="V782" i="1"/>
  <c r="N782" i="1"/>
  <c r="M782" i="1"/>
  <c r="K782" i="1"/>
  <c r="L782" i="1" s="1"/>
  <c r="J782" i="1"/>
  <c r="E782" i="1"/>
  <c r="AA781" i="1"/>
  <c r="X781" i="1"/>
  <c r="Y781" i="1" s="1"/>
  <c r="V781" i="1"/>
  <c r="N781" i="1"/>
  <c r="M781" i="1"/>
  <c r="K781" i="1"/>
  <c r="L781" i="1" s="1"/>
  <c r="J781" i="1"/>
  <c r="E781" i="1"/>
  <c r="AA779" i="1"/>
  <c r="X779" i="1"/>
  <c r="Y779" i="1" s="1"/>
  <c r="V779" i="1"/>
  <c r="N779" i="1"/>
  <c r="M779" i="1"/>
  <c r="K779" i="1"/>
  <c r="L779" i="1" s="1"/>
  <c r="J779" i="1"/>
  <c r="C779" i="1"/>
  <c r="E779" i="1" s="1"/>
  <c r="AA778" i="1"/>
  <c r="X778" i="1"/>
  <c r="Y778" i="1" s="1"/>
  <c r="V778" i="1"/>
  <c r="N778" i="1"/>
  <c r="M778" i="1"/>
  <c r="K778" i="1"/>
  <c r="L778" i="1" s="1"/>
  <c r="J778" i="1"/>
  <c r="C778" i="1"/>
  <c r="E778" i="1" s="1"/>
  <c r="AA777" i="1"/>
  <c r="X777" i="1"/>
  <c r="V777" i="1"/>
  <c r="N777" i="1"/>
  <c r="M777" i="1"/>
  <c r="K777" i="1"/>
  <c r="L777" i="1" s="1"/>
  <c r="J777" i="1"/>
  <c r="C777" i="1"/>
  <c r="E777" i="1" s="1"/>
  <c r="AA776" i="1"/>
  <c r="X776" i="1"/>
  <c r="Y776" i="1" s="1"/>
  <c r="V776" i="1"/>
  <c r="N776" i="1"/>
  <c r="M776" i="1"/>
  <c r="K776" i="1"/>
  <c r="L776" i="1" s="1"/>
  <c r="J776" i="1"/>
  <c r="C776" i="1"/>
  <c r="E776" i="1" s="1"/>
  <c r="AA775" i="1"/>
  <c r="X775" i="1"/>
  <c r="Y775" i="1" s="1"/>
  <c r="V775" i="1"/>
  <c r="N775" i="1"/>
  <c r="M775" i="1"/>
  <c r="K775" i="1"/>
  <c r="L775" i="1" s="1"/>
  <c r="J775" i="1"/>
  <c r="C775" i="1"/>
  <c r="E775" i="1" s="1"/>
  <c r="AA774" i="1"/>
  <c r="X774" i="1"/>
  <c r="Y774" i="1" s="1"/>
  <c r="V774" i="1"/>
  <c r="N774" i="1"/>
  <c r="M774" i="1"/>
  <c r="K774" i="1"/>
  <c r="L774" i="1" s="1"/>
  <c r="J774" i="1"/>
  <c r="C774" i="1"/>
  <c r="E774" i="1" s="1"/>
  <c r="AA773" i="1"/>
  <c r="X773" i="1"/>
  <c r="Y773" i="1" s="1"/>
  <c r="V773" i="1"/>
  <c r="N773" i="1"/>
  <c r="M773" i="1"/>
  <c r="K773" i="1"/>
  <c r="L773" i="1" s="1"/>
  <c r="J773" i="1"/>
  <c r="C773" i="1"/>
  <c r="E773" i="1" s="1"/>
  <c r="AA772" i="1"/>
  <c r="X772" i="1"/>
  <c r="Y772" i="1" s="1"/>
  <c r="V772" i="1"/>
  <c r="N772" i="1"/>
  <c r="M772" i="1"/>
  <c r="K772" i="1"/>
  <c r="L772" i="1" s="1"/>
  <c r="J772" i="1"/>
  <c r="C772" i="1"/>
  <c r="E772" i="1" s="1"/>
  <c r="AA771" i="1"/>
  <c r="X771" i="1"/>
  <c r="Y771" i="1" s="1"/>
  <c r="V771" i="1"/>
  <c r="N771" i="1"/>
  <c r="M771" i="1"/>
  <c r="K771" i="1"/>
  <c r="L771" i="1" s="1"/>
  <c r="J771" i="1"/>
  <c r="C771" i="1"/>
  <c r="E771" i="1" s="1"/>
  <c r="AA770" i="1"/>
  <c r="X770" i="1"/>
  <c r="Y770" i="1" s="1"/>
  <c r="V770" i="1"/>
  <c r="N770" i="1"/>
  <c r="M770" i="1"/>
  <c r="K770" i="1"/>
  <c r="L770" i="1" s="1"/>
  <c r="J770" i="1"/>
  <c r="C770" i="1"/>
  <c r="E770" i="1" s="1"/>
  <c r="AA769" i="1"/>
  <c r="X769" i="1"/>
  <c r="Y769" i="1" s="1"/>
  <c r="V769" i="1"/>
  <c r="N769" i="1"/>
  <c r="M769" i="1"/>
  <c r="K769" i="1"/>
  <c r="L769" i="1" s="1"/>
  <c r="J769" i="1"/>
  <c r="C769" i="1"/>
  <c r="E769" i="1" s="1"/>
  <c r="AA768" i="1"/>
  <c r="X768" i="1"/>
  <c r="Y768" i="1" s="1"/>
  <c r="V768" i="1"/>
  <c r="N768" i="1"/>
  <c r="M768" i="1"/>
  <c r="K768" i="1"/>
  <c r="L768" i="1" s="1"/>
  <c r="J768" i="1"/>
  <c r="C768" i="1"/>
  <c r="E768" i="1" s="1"/>
  <c r="AA767" i="1"/>
  <c r="X767" i="1"/>
  <c r="Y767" i="1" s="1"/>
  <c r="V767" i="1"/>
  <c r="N767" i="1"/>
  <c r="M767" i="1"/>
  <c r="K767" i="1"/>
  <c r="L767" i="1" s="1"/>
  <c r="J767" i="1"/>
  <c r="E767" i="1"/>
  <c r="AA766" i="1"/>
  <c r="X766" i="1"/>
  <c r="Y766" i="1" s="1"/>
  <c r="V766" i="1"/>
  <c r="N766" i="1"/>
  <c r="M766" i="1"/>
  <c r="K766" i="1"/>
  <c r="L766" i="1" s="1"/>
  <c r="J766" i="1"/>
  <c r="C766" i="1"/>
  <c r="E766" i="1" s="1"/>
  <c r="AA765" i="1"/>
  <c r="X765" i="1"/>
  <c r="Y765" i="1" s="1"/>
  <c r="V765" i="1"/>
  <c r="N765" i="1"/>
  <c r="M765" i="1"/>
  <c r="K765" i="1"/>
  <c r="L765" i="1" s="1"/>
  <c r="J765" i="1"/>
  <c r="E765" i="1"/>
  <c r="AA764" i="1"/>
  <c r="X764" i="1"/>
  <c r="Y764" i="1" s="1"/>
  <c r="V764" i="1"/>
  <c r="N764" i="1"/>
  <c r="M764" i="1"/>
  <c r="K764" i="1"/>
  <c r="L764" i="1" s="1"/>
  <c r="J764" i="1"/>
  <c r="E764" i="1"/>
  <c r="AA763" i="1"/>
  <c r="X763" i="1"/>
  <c r="Y763" i="1" s="1"/>
  <c r="V763" i="1"/>
  <c r="N763" i="1"/>
  <c r="M763" i="1"/>
  <c r="K763" i="1"/>
  <c r="L763" i="1" s="1"/>
  <c r="J763" i="1"/>
  <c r="C763" i="1"/>
  <c r="E763" i="1" s="1"/>
  <c r="AA762" i="1"/>
  <c r="X762" i="1"/>
  <c r="Y762" i="1" s="1"/>
  <c r="V762" i="1"/>
  <c r="N762" i="1"/>
  <c r="M762" i="1"/>
  <c r="K762" i="1"/>
  <c r="L762" i="1" s="1"/>
  <c r="J762" i="1"/>
  <c r="E762" i="1"/>
  <c r="AA761" i="1"/>
  <c r="X761" i="1"/>
  <c r="Y761" i="1" s="1"/>
  <c r="V761" i="1"/>
  <c r="N761" i="1"/>
  <c r="M761" i="1"/>
  <c r="K761" i="1"/>
  <c r="L761" i="1" s="1"/>
  <c r="J761" i="1"/>
  <c r="E761" i="1"/>
  <c r="AA759" i="1"/>
  <c r="X759" i="1"/>
  <c r="Y759" i="1" s="1"/>
  <c r="V759" i="1"/>
  <c r="N759" i="1"/>
  <c r="M759" i="1"/>
  <c r="K759" i="1"/>
  <c r="L759" i="1" s="1"/>
  <c r="J759" i="1"/>
  <c r="C759" i="1"/>
  <c r="E759" i="1" s="1"/>
  <c r="AA758" i="1"/>
  <c r="X758" i="1"/>
  <c r="Y758" i="1" s="1"/>
  <c r="V758" i="1"/>
  <c r="N758" i="1"/>
  <c r="M758" i="1"/>
  <c r="K758" i="1"/>
  <c r="L758" i="1" s="1"/>
  <c r="J758" i="1"/>
  <c r="C758" i="1"/>
  <c r="E758" i="1" s="1"/>
  <c r="AA757" i="1"/>
  <c r="X757" i="1"/>
  <c r="Y757" i="1" s="1"/>
  <c r="V757" i="1"/>
  <c r="N757" i="1"/>
  <c r="M757" i="1"/>
  <c r="K757" i="1"/>
  <c r="J757" i="1"/>
  <c r="C757" i="1"/>
  <c r="E757" i="1" s="1"/>
  <c r="AA756" i="1"/>
  <c r="X756" i="1"/>
  <c r="Y756" i="1" s="1"/>
  <c r="V756" i="1"/>
  <c r="N756" i="1"/>
  <c r="M756" i="1"/>
  <c r="K756" i="1"/>
  <c r="L756" i="1" s="1"/>
  <c r="J756" i="1"/>
  <c r="C756" i="1"/>
  <c r="E756" i="1" s="1"/>
  <c r="AA755" i="1"/>
  <c r="X755" i="1"/>
  <c r="Y755" i="1" s="1"/>
  <c r="V755" i="1"/>
  <c r="N755" i="1"/>
  <c r="M755" i="1"/>
  <c r="K755" i="1"/>
  <c r="L755" i="1" s="1"/>
  <c r="J755" i="1"/>
  <c r="C755" i="1"/>
  <c r="E755" i="1" s="1"/>
  <c r="AA754" i="1"/>
  <c r="X754" i="1"/>
  <c r="Y754" i="1" s="1"/>
  <c r="V754" i="1"/>
  <c r="N754" i="1"/>
  <c r="M754" i="1"/>
  <c r="K754" i="1"/>
  <c r="L754" i="1" s="1"/>
  <c r="J754" i="1"/>
  <c r="C754" i="1"/>
  <c r="E754" i="1" s="1"/>
  <c r="AA753" i="1"/>
  <c r="X753" i="1"/>
  <c r="V753" i="1"/>
  <c r="N753" i="1"/>
  <c r="M753" i="1"/>
  <c r="K753" i="1"/>
  <c r="J753" i="1"/>
  <c r="C753" i="1"/>
  <c r="E753" i="1" s="1"/>
  <c r="AA752" i="1"/>
  <c r="X752" i="1"/>
  <c r="Y752" i="1" s="1"/>
  <c r="V752" i="1"/>
  <c r="N752" i="1"/>
  <c r="M752" i="1"/>
  <c r="K752" i="1"/>
  <c r="L752" i="1" s="1"/>
  <c r="J752" i="1"/>
  <c r="C752" i="1"/>
  <c r="E752" i="1" s="1"/>
  <c r="AA751" i="1"/>
  <c r="X751" i="1"/>
  <c r="Y751" i="1" s="1"/>
  <c r="V751" i="1"/>
  <c r="N751" i="1"/>
  <c r="M751" i="1"/>
  <c r="K751" i="1"/>
  <c r="L751" i="1" s="1"/>
  <c r="J751" i="1"/>
  <c r="C751" i="1"/>
  <c r="E751" i="1" s="1"/>
  <c r="AA750" i="1"/>
  <c r="X750" i="1"/>
  <c r="Y750" i="1" s="1"/>
  <c r="V750" i="1"/>
  <c r="N750" i="1"/>
  <c r="M750" i="1"/>
  <c r="K750" i="1"/>
  <c r="L750" i="1" s="1"/>
  <c r="J750" i="1"/>
  <c r="C750" i="1"/>
  <c r="E750" i="1" s="1"/>
  <c r="AA749" i="1"/>
  <c r="X749" i="1"/>
  <c r="Y749" i="1" s="1"/>
  <c r="V749" i="1"/>
  <c r="N749" i="1"/>
  <c r="M749" i="1"/>
  <c r="K749" i="1"/>
  <c r="J749" i="1"/>
  <c r="C749" i="1"/>
  <c r="E749" i="1" s="1"/>
  <c r="AA748" i="1"/>
  <c r="X748" i="1"/>
  <c r="Y748" i="1" s="1"/>
  <c r="V748" i="1"/>
  <c r="N748" i="1"/>
  <c r="M748" i="1"/>
  <c r="K748" i="1"/>
  <c r="L748" i="1" s="1"/>
  <c r="J748" i="1"/>
  <c r="C748" i="1"/>
  <c r="E748" i="1" s="1"/>
  <c r="AA747" i="1"/>
  <c r="X747" i="1"/>
  <c r="Y747" i="1" s="1"/>
  <c r="V747" i="1"/>
  <c r="N747" i="1"/>
  <c r="M747" i="1"/>
  <c r="K747" i="1"/>
  <c r="L747" i="1" s="1"/>
  <c r="J747" i="1"/>
  <c r="E747" i="1"/>
  <c r="AA746" i="1"/>
  <c r="X746" i="1"/>
  <c r="Y746" i="1" s="1"/>
  <c r="V746" i="1"/>
  <c r="N746" i="1"/>
  <c r="M746" i="1"/>
  <c r="K746" i="1"/>
  <c r="L746" i="1" s="1"/>
  <c r="J746" i="1"/>
  <c r="C746" i="1"/>
  <c r="E746" i="1" s="1"/>
  <c r="AA745" i="1"/>
  <c r="X745" i="1"/>
  <c r="Y745" i="1" s="1"/>
  <c r="V745" i="1"/>
  <c r="N745" i="1"/>
  <c r="M745" i="1"/>
  <c r="K745" i="1"/>
  <c r="L745" i="1" s="1"/>
  <c r="J745" i="1"/>
  <c r="E745" i="1"/>
  <c r="AA744" i="1"/>
  <c r="X744" i="1"/>
  <c r="Y744" i="1" s="1"/>
  <c r="V744" i="1"/>
  <c r="N744" i="1"/>
  <c r="M744" i="1"/>
  <c r="K744" i="1"/>
  <c r="L744" i="1" s="1"/>
  <c r="J744" i="1"/>
  <c r="E744" i="1"/>
  <c r="AA743" i="1"/>
  <c r="X743" i="1"/>
  <c r="Y743" i="1" s="1"/>
  <c r="V743" i="1"/>
  <c r="N743" i="1"/>
  <c r="M743" i="1"/>
  <c r="K743" i="1"/>
  <c r="L743" i="1" s="1"/>
  <c r="J743" i="1"/>
  <c r="C743" i="1"/>
  <c r="E743" i="1" s="1"/>
  <c r="AA742" i="1"/>
  <c r="X742" i="1"/>
  <c r="Y742" i="1" s="1"/>
  <c r="V742" i="1"/>
  <c r="N742" i="1"/>
  <c r="M742" i="1"/>
  <c r="K742" i="1"/>
  <c r="L742" i="1" s="1"/>
  <c r="J742" i="1"/>
  <c r="E742" i="1"/>
  <c r="AA741" i="1"/>
  <c r="X741" i="1"/>
  <c r="Y741" i="1" s="1"/>
  <c r="V741" i="1"/>
  <c r="N741" i="1"/>
  <c r="M741" i="1"/>
  <c r="K741" i="1"/>
  <c r="L741" i="1" s="1"/>
  <c r="J741" i="1"/>
  <c r="E741" i="1"/>
  <c r="Z661" i="1"/>
  <c r="Z681" i="1"/>
  <c r="Z701" i="1"/>
  <c r="Z721" i="1"/>
  <c r="Z725" i="1"/>
  <c r="X23" i="7"/>
  <c r="X11" i="7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T599" i="1"/>
  <c r="O872" i="1" l="1"/>
  <c r="S872" i="1" s="1"/>
  <c r="U872" i="1" s="1"/>
  <c r="P863" i="1"/>
  <c r="R863" i="1" s="1"/>
  <c r="T863" i="1" s="1"/>
  <c r="P873" i="1"/>
  <c r="R873" i="1" s="1"/>
  <c r="T873" i="1" s="1"/>
  <c r="O875" i="1"/>
  <c r="S875" i="1" s="1"/>
  <c r="U875" i="1" s="1"/>
  <c r="P871" i="1"/>
  <c r="R871" i="1" s="1"/>
  <c r="T871" i="1" s="1"/>
  <c r="O864" i="1"/>
  <c r="S864" i="1" s="1"/>
  <c r="U864" i="1" s="1"/>
  <c r="P875" i="1"/>
  <c r="R875" i="1" s="1"/>
  <c r="T875" i="1" s="1"/>
  <c r="O869" i="1"/>
  <c r="S869" i="1" s="1"/>
  <c r="U869" i="1" s="1"/>
  <c r="P870" i="1"/>
  <c r="R870" i="1" s="1"/>
  <c r="T870" i="1" s="1"/>
  <c r="O857" i="1"/>
  <c r="S857" i="1" s="1"/>
  <c r="U857" i="1" s="1"/>
  <c r="O858" i="1"/>
  <c r="S858" i="1" s="1"/>
  <c r="U858" i="1" s="1"/>
  <c r="P859" i="1"/>
  <c r="R859" i="1" s="1"/>
  <c r="T859" i="1" s="1"/>
  <c r="L864" i="1"/>
  <c r="P864" i="1" s="1"/>
  <c r="R864" i="1" s="1"/>
  <c r="T864" i="1" s="1"/>
  <c r="O867" i="1"/>
  <c r="S867" i="1" s="1"/>
  <c r="U867" i="1" s="1"/>
  <c r="L872" i="1"/>
  <c r="P872" i="1" s="1"/>
  <c r="R872" i="1" s="1"/>
  <c r="T872" i="1" s="1"/>
  <c r="Z872" i="1" s="1"/>
  <c r="P860" i="1"/>
  <c r="R860" i="1" s="1"/>
  <c r="T860" i="1" s="1"/>
  <c r="O862" i="1"/>
  <c r="S862" i="1" s="1"/>
  <c r="U862" i="1" s="1"/>
  <c r="O865" i="1"/>
  <c r="S865" i="1" s="1"/>
  <c r="U865" i="1" s="1"/>
  <c r="P866" i="1"/>
  <c r="R866" i="1" s="1"/>
  <c r="T866" i="1" s="1"/>
  <c r="L867" i="1"/>
  <c r="P867" i="1" s="1"/>
  <c r="R867" i="1" s="1"/>
  <c r="T867" i="1" s="1"/>
  <c r="O868" i="1"/>
  <c r="S868" i="1" s="1"/>
  <c r="U868" i="1" s="1"/>
  <c r="P874" i="1"/>
  <c r="R874" i="1" s="1"/>
  <c r="T874" i="1" s="1"/>
  <c r="P861" i="1"/>
  <c r="R861" i="1" s="1"/>
  <c r="T861" i="1" s="1"/>
  <c r="L862" i="1"/>
  <c r="P862" i="1" s="1"/>
  <c r="R862" i="1" s="1"/>
  <c r="T862" i="1" s="1"/>
  <c r="O863" i="1"/>
  <c r="S863" i="1" s="1"/>
  <c r="U863" i="1" s="1"/>
  <c r="L868" i="1"/>
  <c r="P868" i="1" s="1"/>
  <c r="R868" i="1" s="1"/>
  <c r="T868" i="1" s="1"/>
  <c r="O871" i="1"/>
  <c r="S871" i="1" s="1"/>
  <c r="U871" i="1" s="1"/>
  <c r="O873" i="1"/>
  <c r="S873" i="1" s="1"/>
  <c r="U873" i="1" s="1"/>
  <c r="L857" i="1"/>
  <c r="P857" i="1" s="1"/>
  <c r="R857" i="1" s="1"/>
  <c r="T857" i="1" s="1"/>
  <c r="L858" i="1"/>
  <c r="P858" i="1" s="1"/>
  <c r="R858" i="1" s="1"/>
  <c r="T858" i="1" s="1"/>
  <c r="O859" i="1"/>
  <c r="S859" i="1" s="1"/>
  <c r="U859" i="1" s="1"/>
  <c r="O860" i="1"/>
  <c r="S860" i="1" s="1"/>
  <c r="U860" i="1" s="1"/>
  <c r="O861" i="1"/>
  <c r="S861" i="1" s="1"/>
  <c r="U861" i="1" s="1"/>
  <c r="L865" i="1"/>
  <c r="P865" i="1" s="1"/>
  <c r="R865" i="1" s="1"/>
  <c r="T865" i="1" s="1"/>
  <c r="Z865" i="1" s="1"/>
  <c r="O866" i="1"/>
  <c r="S866" i="1" s="1"/>
  <c r="U866" i="1" s="1"/>
  <c r="L869" i="1"/>
  <c r="P869" i="1" s="1"/>
  <c r="R869" i="1" s="1"/>
  <c r="T869" i="1" s="1"/>
  <c r="O870" i="1"/>
  <c r="S870" i="1" s="1"/>
  <c r="U870" i="1" s="1"/>
  <c r="O874" i="1"/>
  <c r="S874" i="1" s="1"/>
  <c r="U874" i="1" s="1"/>
  <c r="P761" i="1"/>
  <c r="R761" i="1" s="1"/>
  <c r="T761" i="1" s="1"/>
  <c r="P768" i="1"/>
  <c r="R768" i="1" s="1"/>
  <c r="T768" i="1" s="1"/>
  <c r="P823" i="1"/>
  <c r="R823" i="1" s="1"/>
  <c r="T823" i="1" s="1"/>
  <c r="P755" i="1"/>
  <c r="R755" i="1" s="1"/>
  <c r="T755" i="1" s="1"/>
  <c r="P756" i="1"/>
  <c r="R756" i="1" s="1"/>
  <c r="T756" i="1" s="1"/>
  <c r="P759" i="1"/>
  <c r="R759" i="1" s="1"/>
  <c r="T759" i="1" s="1"/>
  <c r="P762" i="1"/>
  <c r="R762" i="1" s="1"/>
  <c r="T762" i="1" s="1"/>
  <c r="O816" i="1"/>
  <c r="S816" i="1" s="1"/>
  <c r="P801" i="1"/>
  <c r="R801" i="1" s="1"/>
  <c r="T801" i="1" s="1"/>
  <c r="P832" i="1"/>
  <c r="R832" i="1" s="1"/>
  <c r="T832" i="1" s="1"/>
  <c r="P809" i="1"/>
  <c r="R809" i="1" s="1"/>
  <c r="T809" i="1" s="1"/>
  <c r="P812" i="1"/>
  <c r="R812" i="1" s="1"/>
  <c r="T812" i="1" s="1"/>
  <c r="P825" i="1"/>
  <c r="R825" i="1" s="1"/>
  <c r="T825" i="1" s="1"/>
  <c r="P741" i="1"/>
  <c r="R741" i="1" s="1"/>
  <c r="T741" i="1" s="1"/>
  <c r="P742" i="1"/>
  <c r="R742" i="1" s="1"/>
  <c r="T742" i="1" s="1"/>
  <c r="O778" i="1"/>
  <c r="S778" i="1" s="1"/>
  <c r="U778" i="1" s="1"/>
  <c r="P787" i="1"/>
  <c r="R787" i="1" s="1"/>
  <c r="T787" i="1" s="1"/>
  <c r="P827" i="1"/>
  <c r="R827" i="1" s="1"/>
  <c r="T827" i="1" s="1"/>
  <c r="O828" i="1"/>
  <c r="S828" i="1" s="1"/>
  <c r="U828" i="1" s="1"/>
  <c r="P804" i="1"/>
  <c r="R804" i="1" s="1"/>
  <c r="T804" i="1" s="1"/>
  <c r="P746" i="1"/>
  <c r="R746" i="1" s="1"/>
  <c r="T746" i="1" s="1"/>
  <c r="P747" i="1"/>
  <c r="R747" i="1" s="1"/>
  <c r="T747" i="1" s="1"/>
  <c r="P748" i="1"/>
  <c r="R748" i="1" s="1"/>
  <c r="T748" i="1" s="1"/>
  <c r="P772" i="1"/>
  <c r="R772" i="1" s="1"/>
  <c r="T772" i="1" s="1"/>
  <c r="P776" i="1"/>
  <c r="R776" i="1" s="1"/>
  <c r="T776" i="1" s="1"/>
  <c r="P788" i="1"/>
  <c r="R788" i="1" s="1"/>
  <c r="T788" i="1" s="1"/>
  <c r="O802" i="1"/>
  <c r="S802" i="1" s="1"/>
  <c r="U802" i="1" s="1"/>
  <c r="P836" i="1"/>
  <c r="R836" i="1" s="1"/>
  <c r="T836" i="1" s="1"/>
  <c r="O847" i="1"/>
  <c r="S847" i="1" s="1"/>
  <c r="U847" i="1" s="1"/>
  <c r="P751" i="1"/>
  <c r="R751" i="1" s="1"/>
  <c r="T751" i="1" s="1"/>
  <c r="P752" i="1"/>
  <c r="R752" i="1" s="1"/>
  <c r="T752" i="1" s="1"/>
  <c r="P815" i="1"/>
  <c r="R815" i="1" s="1"/>
  <c r="T815" i="1" s="1"/>
  <c r="O819" i="1"/>
  <c r="S819" i="1" s="1"/>
  <c r="U819" i="1" s="1"/>
  <c r="O825" i="1"/>
  <c r="S825" i="1" s="1"/>
  <c r="U825" i="1" s="1"/>
  <c r="O837" i="1"/>
  <c r="S837" i="1" s="1"/>
  <c r="U837" i="1" s="1"/>
  <c r="P845" i="1"/>
  <c r="R845" i="1" s="1"/>
  <c r="T845" i="1" s="1"/>
  <c r="P824" i="1"/>
  <c r="R824" i="1" s="1"/>
  <c r="T824" i="1" s="1"/>
  <c r="O761" i="1"/>
  <c r="S761" i="1" s="1"/>
  <c r="O770" i="1"/>
  <c r="S770" i="1" s="1"/>
  <c r="U770" i="1" s="1"/>
  <c r="P806" i="1"/>
  <c r="R806" i="1" s="1"/>
  <c r="T806" i="1" s="1"/>
  <c r="P799" i="1"/>
  <c r="R799" i="1" s="1"/>
  <c r="T799" i="1" s="1"/>
  <c r="O741" i="1"/>
  <c r="S741" i="1" s="1"/>
  <c r="P745" i="1"/>
  <c r="R745" i="1" s="1"/>
  <c r="T745" i="1" s="1"/>
  <c r="P750" i="1"/>
  <c r="R750" i="1" s="1"/>
  <c r="T750" i="1" s="1"/>
  <c r="P754" i="1"/>
  <c r="R754" i="1" s="1"/>
  <c r="T754" i="1" s="1"/>
  <c r="P758" i="1"/>
  <c r="R758" i="1" s="1"/>
  <c r="T758" i="1" s="1"/>
  <c r="O762" i="1"/>
  <c r="S762" i="1" s="1"/>
  <c r="U762" i="1" s="1"/>
  <c r="P769" i="1"/>
  <c r="R769" i="1" s="1"/>
  <c r="T769" i="1" s="1"/>
  <c r="P771" i="1"/>
  <c r="R771" i="1" s="1"/>
  <c r="T771" i="1" s="1"/>
  <c r="O772" i="1"/>
  <c r="S772" i="1" s="1"/>
  <c r="U772" i="1" s="1"/>
  <c r="P777" i="1"/>
  <c r="R777" i="1" s="1"/>
  <c r="T777" i="1" s="1"/>
  <c r="P779" i="1"/>
  <c r="R779" i="1" s="1"/>
  <c r="T779" i="1" s="1"/>
  <c r="O786" i="1"/>
  <c r="S786" i="1" s="1"/>
  <c r="U786" i="1" s="1"/>
  <c r="O791" i="1"/>
  <c r="S791" i="1" s="1"/>
  <c r="U791" i="1" s="1"/>
  <c r="L802" i="1"/>
  <c r="P802" i="1" s="1"/>
  <c r="R802" i="1" s="1"/>
  <c r="P808" i="1"/>
  <c r="R808" i="1" s="1"/>
  <c r="T808" i="1" s="1"/>
  <c r="P816" i="1"/>
  <c r="R816" i="1" s="1"/>
  <c r="T816" i="1" s="1"/>
  <c r="P826" i="1"/>
  <c r="R826" i="1" s="1"/>
  <c r="T826" i="1" s="1"/>
  <c r="P828" i="1"/>
  <c r="R828" i="1" s="1"/>
  <c r="P830" i="1"/>
  <c r="R830" i="1" s="1"/>
  <c r="T830" i="1" s="1"/>
  <c r="O832" i="1"/>
  <c r="S832" i="1" s="1"/>
  <c r="U832" i="1" s="1"/>
  <c r="P834" i="1"/>
  <c r="R834" i="1" s="1"/>
  <c r="T834" i="1" s="1"/>
  <c r="O836" i="1"/>
  <c r="S836" i="1" s="1"/>
  <c r="U836" i="1" s="1"/>
  <c r="L847" i="1"/>
  <c r="P847" i="1" s="1"/>
  <c r="R847" i="1" s="1"/>
  <c r="O848" i="1"/>
  <c r="S848" i="1" s="1"/>
  <c r="U848" i="1" s="1"/>
  <c r="O852" i="1"/>
  <c r="S852" i="1" s="1"/>
  <c r="U852" i="1" s="1"/>
  <c r="P744" i="1"/>
  <c r="R744" i="1" s="1"/>
  <c r="T744" i="1" s="1"/>
  <c r="P785" i="1"/>
  <c r="R785" i="1" s="1"/>
  <c r="T785" i="1" s="1"/>
  <c r="P855" i="1"/>
  <c r="R855" i="1" s="1"/>
  <c r="T855" i="1" s="1"/>
  <c r="O742" i="1"/>
  <c r="S742" i="1" s="1"/>
  <c r="U742" i="1" s="1"/>
  <c r="O749" i="1"/>
  <c r="S749" i="1" s="1"/>
  <c r="U749" i="1" s="1"/>
  <c r="O753" i="1"/>
  <c r="S753" i="1" s="1"/>
  <c r="U753" i="1" s="1"/>
  <c r="O757" i="1"/>
  <c r="S757" i="1" s="1"/>
  <c r="U757" i="1" s="1"/>
  <c r="O763" i="1"/>
  <c r="S763" i="1" s="1"/>
  <c r="U763" i="1" s="1"/>
  <c r="O764" i="1"/>
  <c r="S764" i="1" s="1"/>
  <c r="U764" i="1" s="1"/>
  <c r="O765" i="1"/>
  <c r="S765" i="1" s="1"/>
  <c r="U765" i="1" s="1"/>
  <c r="P783" i="1"/>
  <c r="R783" i="1" s="1"/>
  <c r="T783" i="1" s="1"/>
  <c r="O787" i="1"/>
  <c r="S787" i="1" s="1"/>
  <c r="U787" i="1" s="1"/>
  <c r="P793" i="1"/>
  <c r="R793" i="1" s="1"/>
  <c r="T793" i="1" s="1"/>
  <c r="O796" i="1"/>
  <c r="S796" i="1" s="1"/>
  <c r="U796" i="1" s="1"/>
  <c r="P805" i="1"/>
  <c r="R805" i="1" s="1"/>
  <c r="T805" i="1" s="1"/>
  <c r="P819" i="1"/>
  <c r="R819" i="1" s="1"/>
  <c r="P821" i="1"/>
  <c r="R821" i="1" s="1"/>
  <c r="T821" i="1" s="1"/>
  <c r="O823" i="1"/>
  <c r="S823" i="1" s="1"/>
  <c r="O831" i="1"/>
  <c r="S831" i="1" s="1"/>
  <c r="U831" i="1" s="1"/>
  <c r="O835" i="1"/>
  <c r="S835" i="1" s="1"/>
  <c r="U835" i="1" s="1"/>
  <c r="P837" i="1"/>
  <c r="R837" i="1" s="1"/>
  <c r="T837" i="1" s="1"/>
  <c r="P846" i="1"/>
  <c r="R846" i="1" s="1"/>
  <c r="T846" i="1" s="1"/>
  <c r="L848" i="1"/>
  <c r="P848" i="1" s="1"/>
  <c r="R848" i="1" s="1"/>
  <c r="T848" i="1" s="1"/>
  <c r="P849" i="1"/>
  <c r="R849" i="1" s="1"/>
  <c r="T849" i="1" s="1"/>
  <c r="O850" i="1"/>
  <c r="S850" i="1" s="1"/>
  <c r="U850" i="1" s="1"/>
  <c r="L852" i="1"/>
  <c r="P852" i="1" s="1"/>
  <c r="R852" i="1" s="1"/>
  <c r="T852" i="1" s="1"/>
  <c r="P790" i="1"/>
  <c r="R790" i="1" s="1"/>
  <c r="T790" i="1" s="1"/>
  <c r="P795" i="1"/>
  <c r="R795" i="1" s="1"/>
  <c r="T795" i="1" s="1"/>
  <c r="P844" i="1"/>
  <c r="R844" i="1" s="1"/>
  <c r="T844" i="1" s="1"/>
  <c r="P743" i="1"/>
  <c r="R743" i="1" s="1"/>
  <c r="T743" i="1" s="1"/>
  <c r="O748" i="1"/>
  <c r="S748" i="1" s="1"/>
  <c r="U748" i="1" s="1"/>
  <c r="O752" i="1"/>
  <c r="S752" i="1" s="1"/>
  <c r="U752" i="1" s="1"/>
  <c r="O756" i="1"/>
  <c r="S756" i="1" s="1"/>
  <c r="O759" i="1"/>
  <c r="S759" i="1" s="1"/>
  <c r="O768" i="1"/>
  <c r="S768" i="1" s="1"/>
  <c r="P773" i="1"/>
  <c r="R773" i="1" s="1"/>
  <c r="T773" i="1" s="1"/>
  <c r="O776" i="1"/>
  <c r="S776" i="1" s="1"/>
  <c r="P784" i="1"/>
  <c r="R784" i="1" s="1"/>
  <c r="T784" i="1" s="1"/>
  <c r="P786" i="1"/>
  <c r="R786" i="1" s="1"/>
  <c r="T786" i="1" s="1"/>
  <c r="P791" i="1"/>
  <c r="R791" i="1" s="1"/>
  <c r="T791" i="1" s="1"/>
  <c r="O792" i="1"/>
  <c r="S792" i="1" s="1"/>
  <c r="U792" i="1" s="1"/>
  <c r="P794" i="1"/>
  <c r="R794" i="1" s="1"/>
  <c r="T794" i="1" s="1"/>
  <c r="P796" i="1"/>
  <c r="R796" i="1" s="1"/>
  <c r="T796" i="1" s="1"/>
  <c r="O797" i="1"/>
  <c r="S797" i="1" s="1"/>
  <c r="U797" i="1" s="1"/>
  <c r="P811" i="1"/>
  <c r="R811" i="1" s="1"/>
  <c r="T811" i="1" s="1"/>
  <c r="O822" i="1"/>
  <c r="S822" i="1" s="1"/>
  <c r="U822" i="1" s="1"/>
  <c r="P838" i="1"/>
  <c r="R838" i="1" s="1"/>
  <c r="T838" i="1" s="1"/>
  <c r="O840" i="1"/>
  <c r="S840" i="1" s="1"/>
  <c r="U840" i="1" s="1"/>
  <c r="O842" i="1"/>
  <c r="S842" i="1" s="1"/>
  <c r="U842" i="1" s="1"/>
  <c r="O843" i="1"/>
  <c r="S843" i="1" s="1"/>
  <c r="U843" i="1" s="1"/>
  <c r="P851" i="1"/>
  <c r="R851" i="1" s="1"/>
  <c r="T851" i="1" s="1"/>
  <c r="P853" i="1"/>
  <c r="R853" i="1" s="1"/>
  <c r="T853" i="1" s="1"/>
  <c r="O854" i="1"/>
  <c r="S854" i="1" s="1"/>
  <c r="U854" i="1" s="1"/>
  <c r="P842" i="1"/>
  <c r="R842" i="1" s="1"/>
  <c r="T842" i="1" s="1"/>
  <c r="P843" i="1"/>
  <c r="R843" i="1" s="1"/>
  <c r="T843" i="1" s="1"/>
  <c r="O844" i="1"/>
  <c r="S844" i="1" s="1"/>
  <c r="U844" i="1" s="1"/>
  <c r="O845" i="1"/>
  <c r="S845" i="1" s="1"/>
  <c r="U845" i="1" s="1"/>
  <c r="O846" i="1"/>
  <c r="S846" i="1" s="1"/>
  <c r="U846" i="1" s="1"/>
  <c r="P850" i="1"/>
  <c r="R850" i="1" s="1"/>
  <c r="T850" i="1" s="1"/>
  <c r="O851" i="1"/>
  <c r="S851" i="1" s="1"/>
  <c r="U851" i="1" s="1"/>
  <c r="P854" i="1"/>
  <c r="R854" i="1" s="1"/>
  <c r="T854" i="1" s="1"/>
  <c r="O855" i="1"/>
  <c r="S855" i="1" s="1"/>
  <c r="U855" i="1" s="1"/>
  <c r="O849" i="1"/>
  <c r="S849" i="1" s="1"/>
  <c r="U849" i="1" s="1"/>
  <c r="O853" i="1"/>
  <c r="S853" i="1" s="1"/>
  <c r="P829" i="1"/>
  <c r="R829" i="1" s="1"/>
  <c r="T829" i="1" s="1"/>
  <c r="P833" i="1"/>
  <c r="R833" i="1" s="1"/>
  <c r="T833" i="1" s="1"/>
  <c r="O827" i="1"/>
  <c r="S827" i="1" s="1"/>
  <c r="L822" i="1"/>
  <c r="P822" i="1" s="1"/>
  <c r="R822" i="1" s="1"/>
  <c r="T822" i="1" s="1"/>
  <c r="O824" i="1"/>
  <c r="S824" i="1" s="1"/>
  <c r="O830" i="1"/>
  <c r="S830" i="1" s="1"/>
  <c r="U830" i="1" s="1"/>
  <c r="L831" i="1"/>
  <c r="P831" i="1" s="1"/>
  <c r="R831" i="1" s="1"/>
  <c r="O834" i="1"/>
  <c r="S834" i="1" s="1"/>
  <c r="U834" i="1" s="1"/>
  <c r="L835" i="1"/>
  <c r="P835" i="1" s="1"/>
  <c r="R835" i="1" s="1"/>
  <c r="T835" i="1" s="1"/>
  <c r="O838" i="1"/>
  <c r="S838" i="1" s="1"/>
  <c r="U838" i="1" s="1"/>
  <c r="L840" i="1"/>
  <c r="P840" i="1" s="1"/>
  <c r="R840" i="1" s="1"/>
  <c r="O821" i="1"/>
  <c r="S821" i="1" s="1"/>
  <c r="U821" i="1" s="1"/>
  <c r="O826" i="1"/>
  <c r="S826" i="1" s="1"/>
  <c r="U826" i="1" s="1"/>
  <c r="O829" i="1"/>
  <c r="S829" i="1" s="1"/>
  <c r="U829" i="1" s="1"/>
  <c r="O833" i="1"/>
  <c r="S833" i="1" s="1"/>
  <c r="P814" i="1"/>
  <c r="R814" i="1" s="1"/>
  <c r="T814" i="1" s="1"/>
  <c r="O805" i="1"/>
  <c r="S805" i="1" s="1"/>
  <c r="U805" i="1" s="1"/>
  <c r="O808" i="1"/>
  <c r="S808" i="1" s="1"/>
  <c r="U808" i="1" s="1"/>
  <c r="O811" i="1"/>
  <c r="S811" i="1" s="1"/>
  <c r="U811" i="1" s="1"/>
  <c r="O806" i="1"/>
  <c r="S806" i="1" s="1"/>
  <c r="U806" i="1" s="1"/>
  <c r="P813" i="1"/>
  <c r="R813" i="1" s="1"/>
  <c r="T813" i="1" s="1"/>
  <c r="O813" i="1"/>
  <c r="S813" i="1" s="1"/>
  <c r="U813" i="1" s="1"/>
  <c r="P803" i="1"/>
  <c r="R803" i="1" s="1"/>
  <c r="T803" i="1" s="1"/>
  <c r="O803" i="1"/>
  <c r="S803" i="1" s="1"/>
  <c r="U803" i="1" s="1"/>
  <c r="O809" i="1"/>
  <c r="S809" i="1" s="1"/>
  <c r="U809" i="1" s="1"/>
  <c r="O812" i="1"/>
  <c r="S812" i="1" s="1"/>
  <c r="U812" i="1" s="1"/>
  <c r="O815" i="1"/>
  <c r="S815" i="1" s="1"/>
  <c r="U815" i="1" s="1"/>
  <c r="O814" i="1"/>
  <c r="S814" i="1" s="1"/>
  <c r="U814" i="1" s="1"/>
  <c r="O801" i="1"/>
  <c r="S801" i="1" s="1"/>
  <c r="O804" i="1"/>
  <c r="S804" i="1" s="1"/>
  <c r="U804" i="1" s="1"/>
  <c r="P807" i="1"/>
  <c r="R807" i="1" s="1"/>
  <c r="T807" i="1" s="1"/>
  <c r="O807" i="1"/>
  <c r="S807" i="1" s="1"/>
  <c r="U807" i="1" s="1"/>
  <c r="P810" i="1"/>
  <c r="R810" i="1" s="1"/>
  <c r="T810" i="1" s="1"/>
  <c r="O810" i="1"/>
  <c r="S810" i="1" s="1"/>
  <c r="U810" i="1" s="1"/>
  <c r="P817" i="1"/>
  <c r="R817" i="1" s="1"/>
  <c r="T817" i="1" s="1"/>
  <c r="O817" i="1"/>
  <c r="S817" i="1" s="1"/>
  <c r="U817" i="1" s="1"/>
  <c r="P818" i="1"/>
  <c r="R818" i="1" s="1"/>
  <c r="T818" i="1" s="1"/>
  <c r="O818" i="1"/>
  <c r="S818" i="1" s="1"/>
  <c r="U818" i="1" s="1"/>
  <c r="P781" i="1"/>
  <c r="R781" i="1" s="1"/>
  <c r="T781" i="1" s="1"/>
  <c r="P782" i="1"/>
  <c r="R782" i="1" s="1"/>
  <c r="T782" i="1" s="1"/>
  <c r="P789" i="1"/>
  <c r="R789" i="1" s="1"/>
  <c r="T789" i="1" s="1"/>
  <c r="P798" i="1"/>
  <c r="R798" i="1" s="1"/>
  <c r="T798" i="1" s="1"/>
  <c r="O788" i="1"/>
  <c r="S788" i="1" s="1"/>
  <c r="U788" i="1" s="1"/>
  <c r="O781" i="1"/>
  <c r="S781" i="1" s="1"/>
  <c r="U781" i="1" s="1"/>
  <c r="O782" i="1"/>
  <c r="S782" i="1" s="1"/>
  <c r="U782" i="1" s="1"/>
  <c r="O789" i="1"/>
  <c r="S789" i="1" s="1"/>
  <c r="U789" i="1" s="1"/>
  <c r="L792" i="1"/>
  <c r="P792" i="1" s="1"/>
  <c r="R792" i="1" s="1"/>
  <c r="T792" i="1" s="1"/>
  <c r="O793" i="1"/>
  <c r="S793" i="1" s="1"/>
  <c r="U793" i="1" s="1"/>
  <c r="L797" i="1"/>
  <c r="P797" i="1" s="1"/>
  <c r="R797" i="1" s="1"/>
  <c r="T797" i="1" s="1"/>
  <c r="O798" i="1"/>
  <c r="S798" i="1" s="1"/>
  <c r="O783" i="1"/>
  <c r="S783" i="1" s="1"/>
  <c r="U783" i="1" s="1"/>
  <c r="O784" i="1"/>
  <c r="S784" i="1" s="1"/>
  <c r="U784" i="1" s="1"/>
  <c r="O785" i="1"/>
  <c r="S785" i="1" s="1"/>
  <c r="U785" i="1" s="1"/>
  <c r="O790" i="1"/>
  <c r="S790" i="1" s="1"/>
  <c r="U790" i="1" s="1"/>
  <c r="O794" i="1"/>
  <c r="S794" i="1" s="1"/>
  <c r="U794" i="1" s="1"/>
  <c r="O795" i="1"/>
  <c r="S795" i="1" s="1"/>
  <c r="O799" i="1"/>
  <c r="S799" i="1" s="1"/>
  <c r="P774" i="1"/>
  <c r="R774" i="1" s="1"/>
  <c r="T774" i="1" s="1"/>
  <c r="P766" i="1"/>
  <c r="R766" i="1" s="1"/>
  <c r="T766" i="1" s="1"/>
  <c r="P767" i="1"/>
  <c r="R767" i="1" s="1"/>
  <c r="T767" i="1" s="1"/>
  <c r="P775" i="1"/>
  <c r="R775" i="1" s="1"/>
  <c r="T775" i="1" s="1"/>
  <c r="O769" i="1"/>
  <c r="S769" i="1" s="1"/>
  <c r="U769" i="1" s="1"/>
  <c r="O773" i="1"/>
  <c r="S773" i="1" s="1"/>
  <c r="O777" i="1"/>
  <c r="S777" i="1" s="1"/>
  <c r="U777" i="1" s="1"/>
  <c r="O774" i="1"/>
  <c r="S774" i="1" s="1"/>
  <c r="U774" i="1" s="1"/>
  <c r="P763" i="1"/>
  <c r="R763" i="1" s="1"/>
  <c r="P764" i="1"/>
  <c r="R764" i="1" s="1"/>
  <c r="T764" i="1" s="1"/>
  <c r="P765" i="1"/>
  <c r="R765" i="1" s="1"/>
  <c r="T765" i="1" s="1"/>
  <c r="O766" i="1"/>
  <c r="S766" i="1" s="1"/>
  <c r="U766" i="1" s="1"/>
  <c r="O767" i="1"/>
  <c r="S767" i="1" s="1"/>
  <c r="U767" i="1" s="1"/>
  <c r="P770" i="1"/>
  <c r="R770" i="1" s="1"/>
  <c r="T770" i="1" s="1"/>
  <c r="O771" i="1"/>
  <c r="S771" i="1" s="1"/>
  <c r="O775" i="1"/>
  <c r="S775" i="1" s="1"/>
  <c r="P778" i="1"/>
  <c r="R778" i="1" s="1"/>
  <c r="T778" i="1" s="1"/>
  <c r="O779" i="1"/>
  <c r="S779" i="1" s="1"/>
  <c r="U779" i="1" s="1"/>
  <c r="O743" i="1"/>
  <c r="S743" i="1" s="1"/>
  <c r="U743" i="1" s="1"/>
  <c r="O744" i="1"/>
  <c r="S744" i="1" s="1"/>
  <c r="U744" i="1" s="1"/>
  <c r="O745" i="1"/>
  <c r="S745" i="1" s="1"/>
  <c r="U745" i="1" s="1"/>
  <c r="L749" i="1"/>
  <c r="P749" i="1" s="1"/>
  <c r="R749" i="1" s="1"/>
  <c r="T749" i="1" s="1"/>
  <c r="O750" i="1"/>
  <c r="S750" i="1" s="1"/>
  <c r="U750" i="1" s="1"/>
  <c r="L753" i="1"/>
  <c r="P753" i="1" s="1"/>
  <c r="R753" i="1" s="1"/>
  <c r="T753" i="1" s="1"/>
  <c r="O754" i="1"/>
  <c r="S754" i="1" s="1"/>
  <c r="L757" i="1"/>
  <c r="P757" i="1" s="1"/>
  <c r="R757" i="1" s="1"/>
  <c r="T757" i="1" s="1"/>
  <c r="O758" i="1"/>
  <c r="S758" i="1" s="1"/>
  <c r="O746" i="1"/>
  <c r="S746" i="1" s="1"/>
  <c r="O747" i="1"/>
  <c r="S747" i="1" s="1"/>
  <c r="U747" i="1" s="1"/>
  <c r="O751" i="1"/>
  <c r="S751" i="1" s="1"/>
  <c r="O755" i="1"/>
  <c r="S755" i="1" s="1"/>
  <c r="U755" i="1" s="1"/>
  <c r="Y138" i="6"/>
  <c r="Z138" i="6" s="1"/>
  <c r="W138" i="6"/>
  <c r="X138" i="6" s="1"/>
  <c r="O138" i="6"/>
  <c r="N138" i="6"/>
  <c r="L138" i="6"/>
  <c r="M138" i="6" s="1"/>
  <c r="K138" i="6"/>
  <c r="F138" i="6"/>
  <c r="E138" i="6"/>
  <c r="V77" i="10"/>
  <c r="W77" i="10" s="1"/>
  <c r="T77" i="10"/>
  <c r="U77" i="10" s="1"/>
  <c r="L77" i="10"/>
  <c r="K77" i="10"/>
  <c r="I77" i="10"/>
  <c r="J77" i="10" s="1"/>
  <c r="H77" i="10"/>
  <c r="V73" i="10"/>
  <c r="W73" i="10" s="1"/>
  <c r="T73" i="10"/>
  <c r="U73" i="10" s="1"/>
  <c r="L73" i="10"/>
  <c r="K73" i="10"/>
  <c r="I73" i="10"/>
  <c r="J73" i="10" s="1"/>
  <c r="H73" i="10"/>
  <c r="V69" i="10"/>
  <c r="W69" i="10" s="1"/>
  <c r="T69" i="10"/>
  <c r="U69" i="10" s="1"/>
  <c r="L69" i="10"/>
  <c r="K69" i="10"/>
  <c r="I69" i="10"/>
  <c r="J69" i="10" s="1"/>
  <c r="H69" i="10"/>
  <c r="V65" i="10"/>
  <c r="W65" i="10" s="1"/>
  <c r="T65" i="10"/>
  <c r="U65" i="10" s="1"/>
  <c r="L65" i="10"/>
  <c r="K65" i="10"/>
  <c r="I65" i="10"/>
  <c r="J65" i="10" s="1"/>
  <c r="H65" i="10"/>
  <c r="V61" i="10"/>
  <c r="W61" i="10" s="1"/>
  <c r="T61" i="10"/>
  <c r="U61" i="10" s="1"/>
  <c r="L61" i="10"/>
  <c r="K61" i="10"/>
  <c r="I61" i="10"/>
  <c r="J61" i="10" s="1"/>
  <c r="H61" i="10"/>
  <c r="V57" i="10"/>
  <c r="W57" i="10" s="1"/>
  <c r="T57" i="10"/>
  <c r="U57" i="10" s="1"/>
  <c r="L57" i="10"/>
  <c r="K57" i="10"/>
  <c r="I57" i="10"/>
  <c r="J57" i="10" s="1"/>
  <c r="H57" i="10"/>
  <c r="V53" i="10"/>
  <c r="W53" i="10" s="1"/>
  <c r="T53" i="10"/>
  <c r="U53" i="10" s="1"/>
  <c r="L53" i="10"/>
  <c r="K53" i="10"/>
  <c r="I53" i="10"/>
  <c r="J53" i="10" s="1"/>
  <c r="H53" i="10"/>
  <c r="V49" i="10"/>
  <c r="W49" i="10" s="1"/>
  <c r="T49" i="10"/>
  <c r="U49" i="10" s="1"/>
  <c r="L49" i="10"/>
  <c r="K49" i="10"/>
  <c r="I49" i="10"/>
  <c r="J49" i="10" s="1"/>
  <c r="H49" i="10"/>
  <c r="V45" i="10"/>
  <c r="W45" i="10" s="1"/>
  <c r="T45" i="10"/>
  <c r="U45" i="10" s="1"/>
  <c r="L45" i="10"/>
  <c r="K45" i="10"/>
  <c r="I45" i="10"/>
  <c r="J45" i="10" s="1"/>
  <c r="H45" i="10"/>
  <c r="V41" i="10"/>
  <c r="W41" i="10" s="1"/>
  <c r="T41" i="10"/>
  <c r="U41" i="10" s="1"/>
  <c r="L41" i="10"/>
  <c r="K41" i="10"/>
  <c r="I41" i="10"/>
  <c r="J41" i="10" s="1"/>
  <c r="H41" i="10"/>
  <c r="V37" i="10"/>
  <c r="W37" i="10" s="1"/>
  <c r="T37" i="10"/>
  <c r="U37" i="10" s="1"/>
  <c r="L37" i="10"/>
  <c r="K37" i="10"/>
  <c r="I37" i="10"/>
  <c r="J37" i="10" s="1"/>
  <c r="H37" i="10"/>
  <c r="V33" i="10"/>
  <c r="W33" i="10" s="1"/>
  <c r="T33" i="10"/>
  <c r="U33" i="10" s="1"/>
  <c r="L33" i="10"/>
  <c r="K33" i="10"/>
  <c r="I33" i="10"/>
  <c r="J33" i="10" s="1"/>
  <c r="H33" i="10"/>
  <c r="V29" i="10"/>
  <c r="W29" i="10" s="1"/>
  <c r="T29" i="10"/>
  <c r="U29" i="10" s="1"/>
  <c r="L29" i="10"/>
  <c r="K29" i="10"/>
  <c r="I29" i="10"/>
  <c r="J29" i="10" s="1"/>
  <c r="H29" i="10"/>
  <c r="V25" i="10"/>
  <c r="W25" i="10" s="1"/>
  <c r="T25" i="10"/>
  <c r="U25" i="10" s="1"/>
  <c r="L25" i="10"/>
  <c r="K25" i="10"/>
  <c r="I25" i="10"/>
  <c r="J25" i="10" s="1"/>
  <c r="H25" i="10"/>
  <c r="V21" i="10"/>
  <c r="W21" i="10" s="1"/>
  <c r="T21" i="10"/>
  <c r="U21" i="10" s="1"/>
  <c r="L21" i="10"/>
  <c r="K21" i="10"/>
  <c r="I21" i="10"/>
  <c r="J21" i="10" s="1"/>
  <c r="H21" i="10"/>
  <c r="V17" i="10"/>
  <c r="W17" i="10" s="1"/>
  <c r="T17" i="10"/>
  <c r="U17" i="10" s="1"/>
  <c r="L17" i="10"/>
  <c r="K17" i="10"/>
  <c r="I17" i="10"/>
  <c r="J17" i="10" s="1"/>
  <c r="H17" i="10"/>
  <c r="V13" i="10"/>
  <c r="W13" i="10" s="1"/>
  <c r="T13" i="10"/>
  <c r="U13" i="10" s="1"/>
  <c r="L13" i="10"/>
  <c r="K13" i="10"/>
  <c r="I13" i="10"/>
  <c r="J13" i="10" s="1"/>
  <c r="H13" i="10"/>
  <c r="V9" i="10"/>
  <c r="W9" i="10" s="1"/>
  <c r="T9" i="10"/>
  <c r="U9" i="10" s="1"/>
  <c r="L9" i="10"/>
  <c r="K9" i="10"/>
  <c r="I9" i="10"/>
  <c r="J9" i="10" s="1"/>
  <c r="H9" i="10"/>
  <c r="V5" i="10"/>
  <c r="W5" i="10" s="1"/>
  <c r="T5" i="10"/>
  <c r="U5" i="10" s="1"/>
  <c r="L5" i="10"/>
  <c r="K5" i="10"/>
  <c r="I5" i="10"/>
  <c r="J5" i="10" s="1"/>
  <c r="H5" i="10"/>
  <c r="V76" i="10"/>
  <c r="T76" i="10"/>
  <c r="L76" i="10"/>
  <c r="K76" i="10"/>
  <c r="I76" i="10"/>
  <c r="J76" i="10" s="1"/>
  <c r="N76" i="10" s="1"/>
  <c r="P76" i="10" s="1"/>
  <c r="R76" i="10" s="1"/>
  <c r="H76" i="10"/>
  <c r="V72" i="10"/>
  <c r="T72" i="10"/>
  <c r="L72" i="10"/>
  <c r="K72" i="10"/>
  <c r="I72" i="10"/>
  <c r="J72" i="10" s="1"/>
  <c r="H72" i="10"/>
  <c r="V68" i="10"/>
  <c r="T68" i="10"/>
  <c r="L68" i="10"/>
  <c r="K68" i="10"/>
  <c r="J68" i="10"/>
  <c r="N68" i="10" s="1"/>
  <c r="P68" i="10" s="1"/>
  <c r="R68" i="10" s="1"/>
  <c r="I68" i="10"/>
  <c r="H68" i="10"/>
  <c r="V64" i="10"/>
  <c r="T64" i="10"/>
  <c r="L64" i="10"/>
  <c r="K64" i="10"/>
  <c r="I64" i="10"/>
  <c r="J64" i="10" s="1"/>
  <c r="H64" i="10"/>
  <c r="V60" i="10"/>
  <c r="T60" i="10"/>
  <c r="L60" i="10"/>
  <c r="K60" i="10"/>
  <c r="I60" i="10"/>
  <c r="J60" i="10" s="1"/>
  <c r="H60" i="10"/>
  <c r="V56" i="10"/>
  <c r="T56" i="10"/>
  <c r="L56" i="10"/>
  <c r="K56" i="10"/>
  <c r="I56" i="10"/>
  <c r="J56" i="10" s="1"/>
  <c r="H56" i="10"/>
  <c r="V52" i="10"/>
  <c r="T52" i="10"/>
  <c r="L52" i="10"/>
  <c r="K52" i="10"/>
  <c r="I52" i="10"/>
  <c r="J52" i="10" s="1"/>
  <c r="H52" i="10"/>
  <c r="V48" i="10"/>
  <c r="T48" i="10"/>
  <c r="L48" i="10"/>
  <c r="K48" i="10"/>
  <c r="I48" i="10"/>
  <c r="J48" i="10" s="1"/>
  <c r="H48" i="10"/>
  <c r="V44" i="10"/>
  <c r="T44" i="10"/>
  <c r="L44" i="10"/>
  <c r="K44" i="10"/>
  <c r="I44" i="10"/>
  <c r="J44" i="10" s="1"/>
  <c r="H44" i="10"/>
  <c r="M44" i="10" s="1"/>
  <c r="Q44" i="10" s="1"/>
  <c r="S44" i="10" s="1"/>
  <c r="V40" i="10"/>
  <c r="T40" i="10"/>
  <c r="L40" i="10"/>
  <c r="K40" i="10"/>
  <c r="I40" i="10"/>
  <c r="J40" i="10" s="1"/>
  <c r="H40" i="10"/>
  <c r="V36" i="10"/>
  <c r="T36" i="10"/>
  <c r="L36" i="10"/>
  <c r="K36" i="10"/>
  <c r="I36" i="10"/>
  <c r="J36" i="10" s="1"/>
  <c r="H36" i="10"/>
  <c r="V32" i="10"/>
  <c r="T32" i="10"/>
  <c r="L32" i="10"/>
  <c r="K32" i="10"/>
  <c r="I32" i="10"/>
  <c r="J32" i="10" s="1"/>
  <c r="H32" i="10"/>
  <c r="V28" i="10"/>
  <c r="T28" i="10"/>
  <c r="L28" i="10"/>
  <c r="K28" i="10"/>
  <c r="I28" i="10"/>
  <c r="J28" i="10" s="1"/>
  <c r="H28" i="10"/>
  <c r="M28" i="10" s="1"/>
  <c r="Q28" i="10" s="1"/>
  <c r="S28" i="10" s="1"/>
  <c r="V24" i="10"/>
  <c r="T24" i="10"/>
  <c r="L24" i="10"/>
  <c r="K24" i="10"/>
  <c r="I24" i="10"/>
  <c r="J24" i="10" s="1"/>
  <c r="H24" i="10"/>
  <c r="V20" i="10"/>
  <c r="T20" i="10"/>
  <c r="L20" i="10"/>
  <c r="K20" i="10"/>
  <c r="I20" i="10"/>
  <c r="J20" i="10" s="1"/>
  <c r="H20" i="10"/>
  <c r="V16" i="10"/>
  <c r="T16" i="10"/>
  <c r="L16" i="10"/>
  <c r="K16" i="10"/>
  <c r="I16" i="10"/>
  <c r="J16" i="10" s="1"/>
  <c r="H16" i="10"/>
  <c r="V12" i="10"/>
  <c r="T12" i="10"/>
  <c r="L12" i="10"/>
  <c r="K12" i="10"/>
  <c r="I12" i="10"/>
  <c r="J12" i="10" s="1"/>
  <c r="H12" i="10"/>
  <c r="V8" i="10"/>
  <c r="T8" i="10"/>
  <c r="L8" i="10"/>
  <c r="K8" i="10"/>
  <c r="I8" i="10"/>
  <c r="J8" i="10" s="1"/>
  <c r="H8" i="10"/>
  <c r="V4" i="10"/>
  <c r="T4" i="10"/>
  <c r="L4" i="10"/>
  <c r="K4" i="10"/>
  <c r="I4" i="10"/>
  <c r="J4" i="10" s="1"/>
  <c r="N4" i="10" s="1"/>
  <c r="P4" i="10" s="1"/>
  <c r="R4" i="10" s="1"/>
  <c r="H4" i="10"/>
  <c r="V75" i="10"/>
  <c r="T75" i="10"/>
  <c r="L75" i="10"/>
  <c r="K75" i="10"/>
  <c r="I75" i="10"/>
  <c r="J75" i="10" s="1"/>
  <c r="H75" i="10"/>
  <c r="V71" i="10"/>
  <c r="T71" i="10"/>
  <c r="L71" i="10"/>
  <c r="K71" i="10"/>
  <c r="I71" i="10"/>
  <c r="J71" i="10" s="1"/>
  <c r="H71" i="10"/>
  <c r="V67" i="10"/>
  <c r="T67" i="10"/>
  <c r="L67" i="10"/>
  <c r="K67" i="10"/>
  <c r="I67" i="10"/>
  <c r="J67" i="10" s="1"/>
  <c r="H67" i="10"/>
  <c r="V63" i="10"/>
  <c r="T63" i="10"/>
  <c r="L63" i="10"/>
  <c r="K63" i="10"/>
  <c r="I63" i="10"/>
  <c r="J63" i="10" s="1"/>
  <c r="H63" i="10"/>
  <c r="V59" i="10"/>
  <c r="T59" i="10"/>
  <c r="L59" i="10"/>
  <c r="K59" i="10"/>
  <c r="I59" i="10"/>
  <c r="J59" i="10" s="1"/>
  <c r="H59" i="10"/>
  <c r="V55" i="10"/>
  <c r="T55" i="10"/>
  <c r="L55" i="10"/>
  <c r="K55" i="10"/>
  <c r="I55" i="10"/>
  <c r="J55" i="10" s="1"/>
  <c r="H55" i="10"/>
  <c r="V51" i="10"/>
  <c r="T51" i="10"/>
  <c r="L51" i="10"/>
  <c r="K51" i="10"/>
  <c r="I51" i="10"/>
  <c r="J51" i="10" s="1"/>
  <c r="H51" i="10"/>
  <c r="V47" i="10"/>
  <c r="T47" i="10"/>
  <c r="L47" i="10"/>
  <c r="K47" i="10"/>
  <c r="I47" i="10"/>
  <c r="J47" i="10" s="1"/>
  <c r="H47" i="10"/>
  <c r="V43" i="10"/>
  <c r="T43" i="10"/>
  <c r="L43" i="10"/>
  <c r="K43" i="10"/>
  <c r="I43" i="10"/>
  <c r="J43" i="10" s="1"/>
  <c r="H43" i="10"/>
  <c r="V39" i="10"/>
  <c r="T39" i="10"/>
  <c r="L39" i="10"/>
  <c r="K39" i="10"/>
  <c r="I39" i="10"/>
  <c r="J39" i="10" s="1"/>
  <c r="H39" i="10"/>
  <c r="V35" i="10"/>
  <c r="T35" i="10"/>
  <c r="L35" i="10"/>
  <c r="K35" i="10"/>
  <c r="I35" i="10"/>
  <c r="J35" i="10" s="1"/>
  <c r="H35" i="10"/>
  <c r="V31" i="10"/>
  <c r="T31" i="10"/>
  <c r="L31" i="10"/>
  <c r="K31" i="10"/>
  <c r="I31" i="10"/>
  <c r="J31" i="10" s="1"/>
  <c r="H31" i="10"/>
  <c r="V27" i="10"/>
  <c r="T27" i="10"/>
  <c r="L27" i="10"/>
  <c r="K27" i="10"/>
  <c r="I27" i="10"/>
  <c r="J27" i="10" s="1"/>
  <c r="H27" i="10"/>
  <c r="V23" i="10"/>
  <c r="T23" i="10"/>
  <c r="L23" i="10"/>
  <c r="K23" i="10"/>
  <c r="I23" i="10"/>
  <c r="J23" i="10" s="1"/>
  <c r="H23" i="10"/>
  <c r="V19" i="10"/>
  <c r="T19" i="10"/>
  <c r="L19" i="10"/>
  <c r="K19" i="10"/>
  <c r="I19" i="10"/>
  <c r="J19" i="10" s="1"/>
  <c r="H19" i="10"/>
  <c r="V15" i="10"/>
  <c r="T15" i="10"/>
  <c r="L15" i="10"/>
  <c r="K15" i="10"/>
  <c r="I15" i="10"/>
  <c r="J15" i="10" s="1"/>
  <c r="H15" i="10"/>
  <c r="V11" i="10"/>
  <c r="T11" i="10"/>
  <c r="L11" i="10"/>
  <c r="K11" i="10"/>
  <c r="I11" i="10"/>
  <c r="H11" i="10"/>
  <c r="V7" i="10"/>
  <c r="T7" i="10"/>
  <c r="L7" i="10"/>
  <c r="K7" i="10"/>
  <c r="I7" i="10"/>
  <c r="J7" i="10" s="1"/>
  <c r="H7" i="10"/>
  <c r="V3" i="10"/>
  <c r="T3" i="10"/>
  <c r="L3" i="10"/>
  <c r="K3" i="10"/>
  <c r="I3" i="10"/>
  <c r="J3" i="10" s="1"/>
  <c r="H3" i="10"/>
  <c r="V74" i="10"/>
  <c r="T74" i="10"/>
  <c r="L74" i="10"/>
  <c r="K74" i="10"/>
  <c r="I74" i="10"/>
  <c r="H74" i="10"/>
  <c r="V70" i="10"/>
  <c r="T70" i="10"/>
  <c r="L70" i="10"/>
  <c r="K70" i="10"/>
  <c r="I70" i="10"/>
  <c r="J70" i="10" s="1"/>
  <c r="H70" i="10"/>
  <c r="V66" i="10"/>
  <c r="T66" i="10"/>
  <c r="L66" i="10"/>
  <c r="K66" i="10"/>
  <c r="I66" i="10"/>
  <c r="J66" i="10" s="1"/>
  <c r="H66" i="10"/>
  <c r="V62" i="10"/>
  <c r="T62" i="10"/>
  <c r="L62" i="10"/>
  <c r="K62" i="10"/>
  <c r="I62" i="10"/>
  <c r="J62" i="10" s="1"/>
  <c r="H62" i="10"/>
  <c r="V58" i="10"/>
  <c r="T58" i="10"/>
  <c r="L58" i="10"/>
  <c r="K58" i="10"/>
  <c r="I58" i="10"/>
  <c r="H58" i="10"/>
  <c r="V54" i="10"/>
  <c r="T54" i="10"/>
  <c r="L54" i="10"/>
  <c r="K54" i="10"/>
  <c r="I54" i="10"/>
  <c r="J54" i="10" s="1"/>
  <c r="H54" i="10"/>
  <c r="V50" i="10"/>
  <c r="T50" i="10"/>
  <c r="L50" i="10"/>
  <c r="K50" i="10"/>
  <c r="I50" i="10"/>
  <c r="J50" i="10" s="1"/>
  <c r="H50" i="10"/>
  <c r="V46" i="10"/>
  <c r="T46" i="10"/>
  <c r="L46" i="10"/>
  <c r="K46" i="10"/>
  <c r="I46" i="10"/>
  <c r="J46" i="10" s="1"/>
  <c r="H46" i="10"/>
  <c r="V42" i="10"/>
  <c r="T42" i="10"/>
  <c r="L42" i="10"/>
  <c r="K42" i="10"/>
  <c r="I42" i="10"/>
  <c r="J42" i="10" s="1"/>
  <c r="H42" i="10"/>
  <c r="V38" i="10"/>
  <c r="T38" i="10"/>
  <c r="L38" i="10"/>
  <c r="K38" i="10"/>
  <c r="I38" i="10"/>
  <c r="J38" i="10" s="1"/>
  <c r="H38" i="10"/>
  <c r="V34" i="10"/>
  <c r="T34" i="10"/>
  <c r="L34" i="10"/>
  <c r="K34" i="10"/>
  <c r="I34" i="10"/>
  <c r="H34" i="10"/>
  <c r="V30" i="10"/>
  <c r="T30" i="10"/>
  <c r="L30" i="10"/>
  <c r="K30" i="10"/>
  <c r="I30" i="10"/>
  <c r="J30" i="10" s="1"/>
  <c r="H30" i="10"/>
  <c r="V26" i="10"/>
  <c r="T26" i="10"/>
  <c r="L26" i="10"/>
  <c r="K26" i="10"/>
  <c r="I26" i="10"/>
  <c r="J26" i="10" s="1"/>
  <c r="H26" i="10"/>
  <c r="V22" i="10"/>
  <c r="T22" i="10"/>
  <c r="L22" i="10"/>
  <c r="K22" i="10"/>
  <c r="I22" i="10"/>
  <c r="J22" i="10" s="1"/>
  <c r="H22" i="10"/>
  <c r="V18" i="10"/>
  <c r="T18" i="10"/>
  <c r="L18" i="10"/>
  <c r="K18" i="10"/>
  <c r="I18" i="10"/>
  <c r="H18" i="10"/>
  <c r="V14" i="10"/>
  <c r="T14" i="10"/>
  <c r="L14" i="10"/>
  <c r="K14" i="10"/>
  <c r="I14" i="10"/>
  <c r="J14" i="10" s="1"/>
  <c r="H14" i="10"/>
  <c r="V10" i="10"/>
  <c r="T10" i="10"/>
  <c r="L10" i="10"/>
  <c r="K10" i="10"/>
  <c r="I10" i="10"/>
  <c r="J10" i="10" s="1"/>
  <c r="H10" i="10"/>
  <c r="V6" i="10"/>
  <c r="T6" i="10"/>
  <c r="L6" i="10"/>
  <c r="K6" i="10"/>
  <c r="I6" i="10"/>
  <c r="J6" i="10" s="1"/>
  <c r="H6" i="10"/>
  <c r="V2" i="10"/>
  <c r="T2" i="10"/>
  <c r="L2" i="10"/>
  <c r="K2" i="10"/>
  <c r="I2" i="10"/>
  <c r="J2" i="10" s="1"/>
  <c r="H2" i="10"/>
  <c r="V81" i="8"/>
  <c r="W81" i="8" s="1"/>
  <c r="T81" i="8"/>
  <c r="U81" i="8" s="1"/>
  <c r="L81" i="8"/>
  <c r="K81" i="8"/>
  <c r="I81" i="8"/>
  <c r="J81" i="8" s="1"/>
  <c r="H81" i="8"/>
  <c r="V76" i="8"/>
  <c r="W76" i="8" s="1"/>
  <c r="T76" i="8"/>
  <c r="U76" i="8" s="1"/>
  <c r="L76" i="8"/>
  <c r="K76" i="8"/>
  <c r="I76" i="8"/>
  <c r="J76" i="8" s="1"/>
  <c r="H76" i="8"/>
  <c r="V71" i="8"/>
  <c r="W71" i="8" s="1"/>
  <c r="T71" i="8"/>
  <c r="U71" i="8" s="1"/>
  <c r="L71" i="8"/>
  <c r="K71" i="8"/>
  <c r="I71" i="8"/>
  <c r="H71" i="8"/>
  <c r="V66" i="8"/>
  <c r="W66" i="8" s="1"/>
  <c r="T66" i="8"/>
  <c r="U66" i="8" s="1"/>
  <c r="L66" i="8"/>
  <c r="K66" i="8"/>
  <c r="I66" i="8"/>
  <c r="J66" i="8" s="1"/>
  <c r="H66" i="8"/>
  <c r="V61" i="8"/>
  <c r="W61" i="8" s="1"/>
  <c r="T61" i="8"/>
  <c r="U61" i="8" s="1"/>
  <c r="L61" i="8"/>
  <c r="K61" i="8"/>
  <c r="I61" i="8"/>
  <c r="H61" i="8"/>
  <c r="V56" i="8"/>
  <c r="W56" i="8" s="1"/>
  <c r="T56" i="8"/>
  <c r="U56" i="8" s="1"/>
  <c r="L56" i="8"/>
  <c r="K56" i="8"/>
  <c r="I56" i="8"/>
  <c r="J56" i="8" s="1"/>
  <c r="H56" i="8"/>
  <c r="V51" i="8"/>
  <c r="W51" i="8" s="1"/>
  <c r="T51" i="8"/>
  <c r="U51" i="8" s="1"/>
  <c r="L51" i="8"/>
  <c r="K51" i="8"/>
  <c r="I51" i="8"/>
  <c r="H51" i="8"/>
  <c r="V46" i="8"/>
  <c r="W46" i="8" s="1"/>
  <c r="T46" i="8"/>
  <c r="U46" i="8" s="1"/>
  <c r="L46" i="8"/>
  <c r="K46" i="8"/>
  <c r="I46" i="8"/>
  <c r="J46" i="8" s="1"/>
  <c r="H46" i="8"/>
  <c r="V41" i="8"/>
  <c r="W41" i="8" s="1"/>
  <c r="T41" i="8"/>
  <c r="U41" i="8" s="1"/>
  <c r="L41" i="8"/>
  <c r="K41" i="8"/>
  <c r="I41" i="8"/>
  <c r="H41" i="8"/>
  <c r="V36" i="8"/>
  <c r="W36" i="8" s="1"/>
  <c r="T36" i="8"/>
  <c r="U36" i="8" s="1"/>
  <c r="L36" i="8"/>
  <c r="K36" i="8"/>
  <c r="I36" i="8"/>
  <c r="J36" i="8" s="1"/>
  <c r="H36" i="8"/>
  <c r="V31" i="8"/>
  <c r="W31" i="8" s="1"/>
  <c r="T31" i="8"/>
  <c r="U31" i="8" s="1"/>
  <c r="L31" i="8"/>
  <c r="K31" i="8"/>
  <c r="I31" i="8"/>
  <c r="H31" i="8"/>
  <c r="V26" i="8"/>
  <c r="W26" i="8" s="1"/>
  <c r="T26" i="8"/>
  <c r="U26" i="8" s="1"/>
  <c r="L26" i="8"/>
  <c r="K26" i="8"/>
  <c r="I26" i="8"/>
  <c r="J26" i="8" s="1"/>
  <c r="H26" i="8"/>
  <c r="V96" i="8"/>
  <c r="W96" i="8" s="1"/>
  <c r="T96" i="8"/>
  <c r="U96" i="8" s="1"/>
  <c r="L96" i="8"/>
  <c r="K96" i="8"/>
  <c r="I96" i="8"/>
  <c r="J96" i="8" s="1"/>
  <c r="H96" i="8"/>
  <c r="V21" i="8"/>
  <c r="W21" i="8" s="1"/>
  <c r="T21" i="8"/>
  <c r="U21" i="8" s="1"/>
  <c r="L21" i="8"/>
  <c r="K21" i="8"/>
  <c r="I21" i="8"/>
  <c r="J21" i="8" s="1"/>
  <c r="H21" i="8"/>
  <c r="V86" i="8"/>
  <c r="W86" i="8" s="1"/>
  <c r="T86" i="8"/>
  <c r="U86" i="8" s="1"/>
  <c r="L86" i="8"/>
  <c r="K86" i="8"/>
  <c r="I86" i="8"/>
  <c r="J86" i="8" s="1"/>
  <c r="H86" i="8"/>
  <c r="V91" i="8"/>
  <c r="W91" i="8" s="1"/>
  <c r="T91" i="8"/>
  <c r="U91" i="8" s="1"/>
  <c r="L91" i="8"/>
  <c r="K91" i="8"/>
  <c r="I91" i="8"/>
  <c r="H91" i="8"/>
  <c r="V16" i="8"/>
  <c r="W16" i="8" s="1"/>
  <c r="T16" i="8"/>
  <c r="U16" i="8" s="1"/>
  <c r="L16" i="8"/>
  <c r="K16" i="8"/>
  <c r="I16" i="8"/>
  <c r="J16" i="8" s="1"/>
  <c r="H16" i="8"/>
  <c r="V11" i="8"/>
  <c r="W11" i="8" s="1"/>
  <c r="T11" i="8"/>
  <c r="U11" i="8" s="1"/>
  <c r="L11" i="8"/>
  <c r="K11" i="8"/>
  <c r="I11" i="8"/>
  <c r="J11" i="8" s="1"/>
  <c r="H11" i="8"/>
  <c r="V6" i="8"/>
  <c r="W6" i="8" s="1"/>
  <c r="T6" i="8"/>
  <c r="U6" i="8" s="1"/>
  <c r="L6" i="8"/>
  <c r="K6" i="8"/>
  <c r="I6" i="8"/>
  <c r="J6" i="8" s="1"/>
  <c r="H6" i="8"/>
  <c r="V80" i="8"/>
  <c r="W80" i="8" s="1"/>
  <c r="T80" i="8"/>
  <c r="U80" i="8" s="1"/>
  <c r="L80" i="8"/>
  <c r="K80" i="8"/>
  <c r="I80" i="8"/>
  <c r="J80" i="8" s="1"/>
  <c r="H80" i="8"/>
  <c r="N80" i="8" s="1"/>
  <c r="P80" i="8" s="1"/>
  <c r="R80" i="8" s="1"/>
  <c r="V75" i="8"/>
  <c r="W75" i="8" s="1"/>
  <c r="T75" i="8"/>
  <c r="U75" i="8" s="1"/>
  <c r="L75" i="8"/>
  <c r="K75" i="8"/>
  <c r="I75" i="8"/>
  <c r="J75" i="8" s="1"/>
  <c r="H75" i="8"/>
  <c r="V70" i="8"/>
  <c r="W70" i="8" s="1"/>
  <c r="T70" i="8"/>
  <c r="U70" i="8" s="1"/>
  <c r="L70" i="8"/>
  <c r="K70" i="8"/>
  <c r="I70" i="8"/>
  <c r="H70" i="8"/>
  <c r="V65" i="8"/>
  <c r="W65" i="8" s="1"/>
  <c r="T65" i="8"/>
  <c r="U65" i="8" s="1"/>
  <c r="L65" i="8"/>
  <c r="K65" i="8"/>
  <c r="I65" i="8"/>
  <c r="J65" i="8" s="1"/>
  <c r="H65" i="8"/>
  <c r="V60" i="8"/>
  <c r="W60" i="8" s="1"/>
  <c r="T60" i="8"/>
  <c r="U60" i="8" s="1"/>
  <c r="L60" i="8"/>
  <c r="K60" i="8"/>
  <c r="I60" i="8"/>
  <c r="H60" i="8"/>
  <c r="V55" i="8"/>
  <c r="W55" i="8" s="1"/>
  <c r="T55" i="8"/>
  <c r="U55" i="8" s="1"/>
  <c r="L55" i="8"/>
  <c r="K55" i="8"/>
  <c r="I55" i="8"/>
  <c r="J55" i="8" s="1"/>
  <c r="H55" i="8"/>
  <c r="V50" i="8"/>
  <c r="W50" i="8" s="1"/>
  <c r="T50" i="8"/>
  <c r="U50" i="8" s="1"/>
  <c r="L50" i="8"/>
  <c r="K50" i="8"/>
  <c r="I50" i="8"/>
  <c r="H50" i="8"/>
  <c r="V45" i="8"/>
  <c r="W45" i="8" s="1"/>
  <c r="T45" i="8"/>
  <c r="U45" i="8" s="1"/>
  <c r="L45" i="8"/>
  <c r="K45" i="8"/>
  <c r="I45" i="8"/>
  <c r="J45" i="8" s="1"/>
  <c r="H45" i="8"/>
  <c r="V40" i="8"/>
  <c r="W40" i="8" s="1"/>
  <c r="T40" i="8"/>
  <c r="U40" i="8" s="1"/>
  <c r="L40" i="8"/>
  <c r="K40" i="8"/>
  <c r="I40" i="8"/>
  <c r="H40" i="8"/>
  <c r="V35" i="8"/>
  <c r="W35" i="8" s="1"/>
  <c r="T35" i="8"/>
  <c r="U35" i="8" s="1"/>
  <c r="L35" i="8"/>
  <c r="K35" i="8"/>
  <c r="I35" i="8"/>
  <c r="J35" i="8" s="1"/>
  <c r="H35" i="8"/>
  <c r="V30" i="8"/>
  <c r="W30" i="8" s="1"/>
  <c r="T30" i="8"/>
  <c r="U30" i="8" s="1"/>
  <c r="L30" i="8"/>
  <c r="K30" i="8"/>
  <c r="I30" i="8"/>
  <c r="H30" i="8"/>
  <c r="V25" i="8"/>
  <c r="W25" i="8" s="1"/>
  <c r="T25" i="8"/>
  <c r="U25" i="8" s="1"/>
  <c r="L25" i="8"/>
  <c r="K25" i="8"/>
  <c r="I25" i="8"/>
  <c r="J25" i="8" s="1"/>
  <c r="H25" i="8"/>
  <c r="V95" i="8"/>
  <c r="W95" i="8" s="1"/>
  <c r="T95" i="8"/>
  <c r="U95" i="8" s="1"/>
  <c r="L95" i="8"/>
  <c r="K95" i="8"/>
  <c r="I95" i="8"/>
  <c r="J95" i="8" s="1"/>
  <c r="H95" i="8"/>
  <c r="V20" i="8"/>
  <c r="W20" i="8" s="1"/>
  <c r="T20" i="8"/>
  <c r="U20" i="8" s="1"/>
  <c r="L20" i="8"/>
  <c r="K20" i="8"/>
  <c r="I20" i="8"/>
  <c r="J20" i="8" s="1"/>
  <c r="H20" i="8"/>
  <c r="V85" i="8"/>
  <c r="W85" i="8" s="1"/>
  <c r="T85" i="8"/>
  <c r="U85" i="8" s="1"/>
  <c r="L85" i="8"/>
  <c r="K85" i="8"/>
  <c r="I85" i="8"/>
  <c r="J85" i="8" s="1"/>
  <c r="H85" i="8"/>
  <c r="V90" i="8"/>
  <c r="W90" i="8" s="1"/>
  <c r="T90" i="8"/>
  <c r="U90" i="8" s="1"/>
  <c r="L90" i="8"/>
  <c r="K90" i="8"/>
  <c r="I90" i="8"/>
  <c r="H90" i="8"/>
  <c r="V15" i="8"/>
  <c r="W15" i="8" s="1"/>
  <c r="T15" i="8"/>
  <c r="U15" i="8" s="1"/>
  <c r="L15" i="8"/>
  <c r="K15" i="8"/>
  <c r="I15" i="8"/>
  <c r="J15" i="8" s="1"/>
  <c r="H15" i="8"/>
  <c r="V10" i="8"/>
  <c r="W10" i="8" s="1"/>
  <c r="T10" i="8"/>
  <c r="U10" i="8" s="1"/>
  <c r="L10" i="8"/>
  <c r="K10" i="8"/>
  <c r="I10" i="8"/>
  <c r="J10" i="8" s="1"/>
  <c r="H10" i="8"/>
  <c r="V5" i="8"/>
  <c r="W5" i="8" s="1"/>
  <c r="T5" i="8"/>
  <c r="U5" i="8" s="1"/>
  <c r="L5" i="8"/>
  <c r="K5" i="8"/>
  <c r="I5" i="8"/>
  <c r="H5" i="8"/>
  <c r="V79" i="8"/>
  <c r="T79" i="8"/>
  <c r="L79" i="8"/>
  <c r="K79" i="8"/>
  <c r="I79" i="8"/>
  <c r="J79" i="8" s="1"/>
  <c r="H79" i="8"/>
  <c r="V74" i="8"/>
  <c r="T74" i="8"/>
  <c r="L74" i="8"/>
  <c r="K74" i="8"/>
  <c r="I74" i="8"/>
  <c r="J74" i="8" s="1"/>
  <c r="H74" i="8"/>
  <c r="V69" i="8"/>
  <c r="T69" i="8"/>
  <c r="L69" i="8"/>
  <c r="K69" i="8"/>
  <c r="I69" i="8"/>
  <c r="J69" i="8" s="1"/>
  <c r="H69" i="8"/>
  <c r="V64" i="8"/>
  <c r="T64" i="8"/>
  <c r="L64" i="8"/>
  <c r="K64" i="8"/>
  <c r="I64" i="8"/>
  <c r="J64" i="8" s="1"/>
  <c r="H64" i="8"/>
  <c r="V59" i="8"/>
  <c r="T59" i="8"/>
  <c r="L59" i="8"/>
  <c r="K59" i="8"/>
  <c r="I59" i="8"/>
  <c r="J59" i="8" s="1"/>
  <c r="H59" i="8"/>
  <c r="V54" i="8"/>
  <c r="T54" i="8"/>
  <c r="L54" i="8"/>
  <c r="K54" i="8"/>
  <c r="I54" i="8"/>
  <c r="J54" i="8" s="1"/>
  <c r="H54" i="8"/>
  <c r="V49" i="8"/>
  <c r="T49" i="8"/>
  <c r="L49" i="8"/>
  <c r="K49" i="8"/>
  <c r="I49" i="8"/>
  <c r="J49" i="8" s="1"/>
  <c r="H49" i="8"/>
  <c r="V44" i="8"/>
  <c r="T44" i="8"/>
  <c r="L44" i="8"/>
  <c r="K44" i="8"/>
  <c r="I44" i="8"/>
  <c r="J44" i="8" s="1"/>
  <c r="H44" i="8"/>
  <c r="V39" i="8"/>
  <c r="T39" i="8"/>
  <c r="L39" i="8"/>
  <c r="K39" i="8"/>
  <c r="I39" i="8"/>
  <c r="J39" i="8" s="1"/>
  <c r="H39" i="8"/>
  <c r="V34" i="8"/>
  <c r="T34" i="8"/>
  <c r="L34" i="8"/>
  <c r="K34" i="8"/>
  <c r="I34" i="8"/>
  <c r="J34" i="8" s="1"/>
  <c r="H34" i="8"/>
  <c r="V29" i="8"/>
  <c r="T29" i="8"/>
  <c r="L29" i="8"/>
  <c r="K29" i="8"/>
  <c r="I29" i="8"/>
  <c r="J29" i="8" s="1"/>
  <c r="H29" i="8"/>
  <c r="V24" i="8"/>
  <c r="T24" i="8"/>
  <c r="L24" i="8"/>
  <c r="K24" i="8"/>
  <c r="I24" i="8"/>
  <c r="J24" i="8" s="1"/>
  <c r="H24" i="8"/>
  <c r="V94" i="8"/>
  <c r="T94" i="8"/>
  <c r="L94" i="8"/>
  <c r="K94" i="8"/>
  <c r="I94" i="8"/>
  <c r="J94" i="8" s="1"/>
  <c r="H94" i="8"/>
  <c r="V19" i="8"/>
  <c r="T19" i="8"/>
  <c r="L19" i="8"/>
  <c r="K19" i="8"/>
  <c r="I19" i="8"/>
  <c r="J19" i="8" s="1"/>
  <c r="H19" i="8"/>
  <c r="V84" i="8"/>
  <c r="T84" i="8"/>
  <c r="L84" i="8"/>
  <c r="K84" i="8"/>
  <c r="I84" i="8"/>
  <c r="J84" i="8" s="1"/>
  <c r="H84" i="8"/>
  <c r="V89" i="8"/>
  <c r="T89" i="8"/>
  <c r="L89" i="8"/>
  <c r="K89" i="8"/>
  <c r="I89" i="8"/>
  <c r="J89" i="8" s="1"/>
  <c r="H89" i="8"/>
  <c r="V14" i="8"/>
  <c r="T14" i="8"/>
  <c r="L14" i="8"/>
  <c r="K14" i="8"/>
  <c r="I14" i="8"/>
  <c r="J14" i="8" s="1"/>
  <c r="H14" i="8"/>
  <c r="V9" i="8"/>
  <c r="T9" i="8"/>
  <c r="L9" i="8"/>
  <c r="K9" i="8"/>
  <c r="I9" i="8"/>
  <c r="J9" i="8" s="1"/>
  <c r="H9" i="8"/>
  <c r="V4" i="8"/>
  <c r="T4" i="8"/>
  <c r="L4" i="8"/>
  <c r="K4" i="8"/>
  <c r="I4" i="8"/>
  <c r="J4" i="8" s="1"/>
  <c r="H4" i="8"/>
  <c r="V78" i="8"/>
  <c r="T78" i="8"/>
  <c r="L78" i="8"/>
  <c r="K78" i="8"/>
  <c r="I78" i="8"/>
  <c r="J78" i="8" s="1"/>
  <c r="H78" i="8"/>
  <c r="V73" i="8"/>
  <c r="T73" i="8"/>
  <c r="L73" i="8"/>
  <c r="K73" i="8"/>
  <c r="I73" i="8"/>
  <c r="J73" i="8" s="1"/>
  <c r="H73" i="8"/>
  <c r="V68" i="8"/>
  <c r="T68" i="8"/>
  <c r="L68" i="8"/>
  <c r="K68" i="8"/>
  <c r="I68" i="8"/>
  <c r="J68" i="8" s="1"/>
  <c r="H68" i="8"/>
  <c r="V63" i="8"/>
  <c r="T63" i="8"/>
  <c r="L63" i="8"/>
  <c r="K63" i="8"/>
  <c r="I63" i="8"/>
  <c r="J63" i="8" s="1"/>
  <c r="H63" i="8"/>
  <c r="V58" i="8"/>
  <c r="T58" i="8"/>
  <c r="L58" i="8"/>
  <c r="K58" i="8"/>
  <c r="I58" i="8"/>
  <c r="J58" i="8" s="1"/>
  <c r="H58" i="8"/>
  <c r="V53" i="8"/>
  <c r="T53" i="8"/>
  <c r="L53" i="8"/>
  <c r="K53" i="8"/>
  <c r="I53" i="8"/>
  <c r="J53" i="8" s="1"/>
  <c r="H53" i="8"/>
  <c r="V48" i="8"/>
  <c r="T48" i="8"/>
  <c r="L48" i="8"/>
  <c r="K48" i="8"/>
  <c r="I48" i="8"/>
  <c r="J48" i="8" s="1"/>
  <c r="H48" i="8"/>
  <c r="V43" i="8"/>
  <c r="T43" i="8"/>
  <c r="L43" i="8"/>
  <c r="K43" i="8"/>
  <c r="I43" i="8"/>
  <c r="J43" i="8" s="1"/>
  <c r="H43" i="8"/>
  <c r="V38" i="8"/>
  <c r="T38" i="8"/>
  <c r="L38" i="8"/>
  <c r="K38" i="8"/>
  <c r="I38" i="8"/>
  <c r="J38" i="8" s="1"/>
  <c r="H38" i="8"/>
  <c r="V33" i="8"/>
  <c r="T33" i="8"/>
  <c r="L33" i="8"/>
  <c r="K33" i="8"/>
  <c r="I33" i="8"/>
  <c r="J33" i="8" s="1"/>
  <c r="H33" i="8"/>
  <c r="V28" i="8"/>
  <c r="T28" i="8"/>
  <c r="L28" i="8"/>
  <c r="K28" i="8"/>
  <c r="I28" i="8"/>
  <c r="J28" i="8" s="1"/>
  <c r="H28" i="8"/>
  <c r="V23" i="8"/>
  <c r="T23" i="8"/>
  <c r="L23" i="8"/>
  <c r="K23" i="8"/>
  <c r="I23" i="8"/>
  <c r="J23" i="8" s="1"/>
  <c r="H23" i="8"/>
  <c r="V93" i="8"/>
  <c r="T93" i="8"/>
  <c r="L93" i="8"/>
  <c r="K93" i="8"/>
  <c r="I93" i="8"/>
  <c r="J93" i="8" s="1"/>
  <c r="H93" i="8"/>
  <c r="V18" i="8"/>
  <c r="T18" i="8"/>
  <c r="L18" i="8"/>
  <c r="K18" i="8"/>
  <c r="I18" i="8"/>
  <c r="J18" i="8" s="1"/>
  <c r="H18" i="8"/>
  <c r="V83" i="8"/>
  <c r="T83" i="8"/>
  <c r="L83" i="8"/>
  <c r="K83" i="8"/>
  <c r="I83" i="8"/>
  <c r="J83" i="8" s="1"/>
  <c r="H83" i="8"/>
  <c r="V88" i="8"/>
  <c r="T88" i="8"/>
  <c r="L88" i="8"/>
  <c r="K88" i="8"/>
  <c r="I88" i="8"/>
  <c r="H88" i="8"/>
  <c r="V13" i="8"/>
  <c r="T13" i="8"/>
  <c r="L13" i="8"/>
  <c r="K13" i="8"/>
  <c r="I13" i="8"/>
  <c r="J13" i="8" s="1"/>
  <c r="H13" i="8"/>
  <c r="V8" i="8"/>
  <c r="T8" i="8"/>
  <c r="L8" i="8"/>
  <c r="K8" i="8"/>
  <c r="I8" i="8"/>
  <c r="J8" i="8" s="1"/>
  <c r="H8" i="8"/>
  <c r="V3" i="8"/>
  <c r="T3" i="8"/>
  <c r="L3" i="8"/>
  <c r="K3" i="8"/>
  <c r="I3" i="8"/>
  <c r="J3" i="8" s="1"/>
  <c r="H3" i="8"/>
  <c r="V77" i="8"/>
  <c r="T77" i="8"/>
  <c r="L77" i="8"/>
  <c r="K77" i="8"/>
  <c r="I77" i="8"/>
  <c r="J77" i="8" s="1"/>
  <c r="H77" i="8"/>
  <c r="V72" i="8"/>
  <c r="T72" i="8"/>
  <c r="L72" i="8"/>
  <c r="K72" i="8"/>
  <c r="I72" i="8"/>
  <c r="J72" i="8" s="1"/>
  <c r="H72" i="8"/>
  <c r="V67" i="8"/>
  <c r="T67" i="8"/>
  <c r="L67" i="8"/>
  <c r="K67" i="8"/>
  <c r="I67" i="8"/>
  <c r="J67" i="8" s="1"/>
  <c r="H67" i="8"/>
  <c r="V62" i="8"/>
  <c r="T62" i="8"/>
  <c r="L62" i="8"/>
  <c r="K62" i="8"/>
  <c r="I62" i="8"/>
  <c r="J62" i="8" s="1"/>
  <c r="H62" i="8"/>
  <c r="V57" i="8"/>
  <c r="T57" i="8"/>
  <c r="L57" i="8"/>
  <c r="K57" i="8"/>
  <c r="I57" i="8"/>
  <c r="J57" i="8" s="1"/>
  <c r="H57" i="8"/>
  <c r="V52" i="8"/>
  <c r="T52" i="8"/>
  <c r="L52" i="8"/>
  <c r="K52" i="8"/>
  <c r="I52" i="8"/>
  <c r="J52" i="8" s="1"/>
  <c r="H52" i="8"/>
  <c r="V47" i="8"/>
  <c r="T47" i="8"/>
  <c r="L47" i="8"/>
  <c r="K47" i="8"/>
  <c r="I47" i="8"/>
  <c r="J47" i="8" s="1"/>
  <c r="H47" i="8"/>
  <c r="V42" i="8"/>
  <c r="T42" i="8"/>
  <c r="L42" i="8"/>
  <c r="K42" i="8"/>
  <c r="I42" i="8"/>
  <c r="J42" i="8" s="1"/>
  <c r="H42" i="8"/>
  <c r="V37" i="8"/>
  <c r="T37" i="8"/>
  <c r="L37" i="8"/>
  <c r="K37" i="8"/>
  <c r="I37" i="8"/>
  <c r="J37" i="8" s="1"/>
  <c r="H37" i="8"/>
  <c r="V32" i="8"/>
  <c r="T32" i="8"/>
  <c r="L32" i="8"/>
  <c r="K32" i="8"/>
  <c r="I32" i="8"/>
  <c r="J32" i="8" s="1"/>
  <c r="H32" i="8"/>
  <c r="V27" i="8"/>
  <c r="T27" i="8"/>
  <c r="L27" i="8"/>
  <c r="K27" i="8"/>
  <c r="I27" i="8"/>
  <c r="J27" i="8" s="1"/>
  <c r="H27" i="8"/>
  <c r="V22" i="8"/>
  <c r="T22" i="8"/>
  <c r="L22" i="8"/>
  <c r="K22" i="8"/>
  <c r="I22" i="8"/>
  <c r="J22" i="8" s="1"/>
  <c r="H22" i="8"/>
  <c r="V92" i="8"/>
  <c r="T92" i="8"/>
  <c r="L92" i="8"/>
  <c r="K92" i="8"/>
  <c r="I92" i="8"/>
  <c r="J92" i="8" s="1"/>
  <c r="H92" i="8"/>
  <c r="V17" i="8"/>
  <c r="T17" i="8"/>
  <c r="L17" i="8"/>
  <c r="K17" i="8"/>
  <c r="I17" i="8"/>
  <c r="J17" i="8" s="1"/>
  <c r="H17" i="8"/>
  <c r="V82" i="8"/>
  <c r="T82" i="8"/>
  <c r="L82" i="8"/>
  <c r="K82" i="8"/>
  <c r="I82" i="8"/>
  <c r="J82" i="8" s="1"/>
  <c r="H82" i="8"/>
  <c r="V87" i="8"/>
  <c r="T87" i="8"/>
  <c r="L87" i="8"/>
  <c r="K87" i="8"/>
  <c r="I87" i="8"/>
  <c r="J87" i="8" s="1"/>
  <c r="H87" i="8"/>
  <c r="V12" i="8"/>
  <c r="T12" i="8"/>
  <c r="L12" i="8"/>
  <c r="K12" i="8"/>
  <c r="I12" i="8"/>
  <c r="J12" i="8" s="1"/>
  <c r="H12" i="8"/>
  <c r="V7" i="8"/>
  <c r="T7" i="8"/>
  <c r="L7" i="8"/>
  <c r="K7" i="8"/>
  <c r="I7" i="8"/>
  <c r="J7" i="8" s="1"/>
  <c r="H7" i="8"/>
  <c r="V2" i="8"/>
  <c r="T2" i="8"/>
  <c r="L2" i="8"/>
  <c r="K2" i="8"/>
  <c r="I2" i="8"/>
  <c r="J2" i="8" s="1"/>
  <c r="H2" i="8"/>
  <c r="Y24" i="7"/>
  <c r="Z24" i="7" s="1"/>
  <c r="W24" i="7"/>
  <c r="X24" i="7" s="1"/>
  <c r="V343" i="1"/>
  <c r="V340" i="1"/>
  <c r="X280" i="1"/>
  <c r="V280" i="1"/>
  <c r="N280" i="1"/>
  <c r="M280" i="1"/>
  <c r="K280" i="1"/>
  <c r="L280" i="1" s="1"/>
  <c r="J280" i="1"/>
  <c r="C280" i="1"/>
  <c r="E280" i="1" s="1"/>
  <c r="X279" i="1"/>
  <c r="V279" i="1"/>
  <c r="N279" i="1"/>
  <c r="M279" i="1"/>
  <c r="K279" i="1"/>
  <c r="L279" i="1" s="1"/>
  <c r="J279" i="1"/>
  <c r="C279" i="1"/>
  <c r="E279" i="1" s="1"/>
  <c r="X278" i="1"/>
  <c r="V278" i="1"/>
  <c r="N278" i="1"/>
  <c r="M278" i="1"/>
  <c r="K278" i="1"/>
  <c r="L278" i="1" s="1"/>
  <c r="J278" i="1"/>
  <c r="C278" i="1"/>
  <c r="E278" i="1" s="1"/>
  <c r="X277" i="1"/>
  <c r="V277" i="1"/>
  <c r="N277" i="1"/>
  <c r="M277" i="1"/>
  <c r="K277" i="1"/>
  <c r="J277" i="1"/>
  <c r="C277" i="1"/>
  <c r="E277" i="1" s="1"/>
  <c r="X276" i="1"/>
  <c r="V276" i="1"/>
  <c r="N276" i="1"/>
  <c r="M276" i="1"/>
  <c r="K276" i="1"/>
  <c r="L276" i="1" s="1"/>
  <c r="J276" i="1"/>
  <c r="C276" i="1"/>
  <c r="E276" i="1" s="1"/>
  <c r="X275" i="1"/>
  <c r="V275" i="1"/>
  <c r="N275" i="1"/>
  <c r="M275" i="1"/>
  <c r="K275" i="1"/>
  <c r="L275" i="1" s="1"/>
  <c r="J275" i="1"/>
  <c r="C275" i="1"/>
  <c r="E275" i="1" s="1"/>
  <c r="X274" i="1"/>
  <c r="V274" i="1"/>
  <c r="N274" i="1"/>
  <c r="M274" i="1"/>
  <c r="K274" i="1"/>
  <c r="L274" i="1" s="1"/>
  <c r="J274" i="1"/>
  <c r="C274" i="1"/>
  <c r="E274" i="1" s="1"/>
  <c r="X273" i="1"/>
  <c r="V273" i="1"/>
  <c r="N273" i="1"/>
  <c r="M273" i="1"/>
  <c r="K273" i="1"/>
  <c r="L273" i="1" s="1"/>
  <c r="J273" i="1"/>
  <c r="C273" i="1"/>
  <c r="E273" i="1" s="1"/>
  <c r="X272" i="1"/>
  <c r="V272" i="1"/>
  <c r="N272" i="1"/>
  <c r="M272" i="1"/>
  <c r="K272" i="1"/>
  <c r="L272" i="1" s="1"/>
  <c r="J272" i="1"/>
  <c r="C272" i="1"/>
  <c r="E272" i="1" s="1"/>
  <c r="X271" i="1"/>
  <c r="V271" i="1"/>
  <c r="N271" i="1"/>
  <c r="M271" i="1"/>
  <c r="K271" i="1"/>
  <c r="J271" i="1"/>
  <c r="C271" i="1"/>
  <c r="E271" i="1" s="1"/>
  <c r="X270" i="1"/>
  <c r="V270" i="1"/>
  <c r="N270" i="1"/>
  <c r="M270" i="1"/>
  <c r="K270" i="1"/>
  <c r="L270" i="1" s="1"/>
  <c r="J270" i="1"/>
  <c r="C270" i="1"/>
  <c r="E270" i="1" s="1"/>
  <c r="X269" i="1"/>
  <c r="V269" i="1"/>
  <c r="N269" i="1"/>
  <c r="M269" i="1"/>
  <c r="K269" i="1"/>
  <c r="L269" i="1" s="1"/>
  <c r="J269" i="1"/>
  <c r="C269" i="1"/>
  <c r="E269" i="1" s="1"/>
  <c r="X268" i="1"/>
  <c r="V268" i="1"/>
  <c r="N268" i="1"/>
  <c r="M268" i="1"/>
  <c r="K268" i="1"/>
  <c r="L268" i="1" s="1"/>
  <c r="J268" i="1"/>
  <c r="E268" i="1"/>
  <c r="X267" i="1"/>
  <c r="V267" i="1"/>
  <c r="N267" i="1"/>
  <c r="M267" i="1"/>
  <c r="K267" i="1"/>
  <c r="L267" i="1" s="1"/>
  <c r="J267" i="1"/>
  <c r="C267" i="1"/>
  <c r="E267" i="1" s="1"/>
  <c r="X266" i="1"/>
  <c r="V266" i="1"/>
  <c r="N266" i="1"/>
  <c r="M266" i="1"/>
  <c r="K266" i="1"/>
  <c r="L266" i="1" s="1"/>
  <c r="J266" i="1"/>
  <c r="E266" i="1"/>
  <c r="X265" i="1"/>
  <c r="V265" i="1"/>
  <c r="N265" i="1"/>
  <c r="M265" i="1"/>
  <c r="K265" i="1"/>
  <c r="J265" i="1"/>
  <c r="E265" i="1"/>
  <c r="X264" i="1"/>
  <c r="V264" i="1"/>
  <c r="N264" i="1"/>
  <c r="M264" i="1"/>
  <c r="K264" i="1"/>
  <c r="L264" i="1" s="1"/>
  <c r="J264" i="1"/>
  <c r="C264" i="1"/>
  <c r="E264" i="1" s="1"/>
  <c r="X263" i="1"/>
  <c r="V263" i="1"/>
  <c r="N263" i="1"/>
  <c r="M263" i="1"/>
  <c r="K263" i="1"/>
  <c r="L263" i="1" s="1"/>
  <c r="J263" i="1"/>
  <c r="E263" i="1"/>
  <c r="X262" i="1"/>
  <c r="V262" i="1"/>
  <c r="N262" i="1"/>
  <c r="M262" i="1"/>
  <c r="K262" i="1"/>
  <c r="L262" i="1" s="1"/>
  <c r="J262" i="1"/>
  <c r="E262" i="1"/>
  <c r="C473" i="1"/>
  <c r="C348" i="1"/>
  <c r="C194" i="1"/>
  <c r="C65" i="1"/>
  <c r="C43" i="1"/>
  <c r="E599" i="1"/>
  <c r="X739" i="1"/>
  <c r="V739" i="1"/>
  <c r="N739" i="1"/>
  <c r="M739" i="1"/>
  <c r="K739" i="1"/>
  <c r="L739" i="1" s="1"/>
  <c r="J739" i="1"/>
  <c r="C739" i="1"/>
  <c r="E739" i="1" s="1"/>
  <c r="X738" i="1"/>
  <c r="V738" i="1"/>
  <c r="N738" i="1"/>
  <c r="M738" i="1"/>
  <c r="K738" i="1"/>
  <c r="L738" i="1" s="1"/>
  <c r="J738" i="1"/>
  <c r="C738" i="1"/>
  <c r="E738" i="1" s="1"/>
  <c r="X737" i="1"/>
  <c r="V737" i="1"/>
  <c r="N737" i="1"/>
  <c r="M737" i="1"/>
  <c r="K737" i="1"/>
  <c r="L737" i="1" s="1"/>
  <c r="J737" i="1"/>
  <c r="C737" i="1"/>
  <c r="E737" i="1" s="1"/>
  <c r="X736" i="1"/>
  <c r="V736" i="1"/>
  <c r="N736" i="1"/>
  <c r="M736" i="1"/>
  <c r="K736" i="1"/>
  <c r="L736" i="1" s="1"/>
  <c r="J736" i="1"/>
  <c r="C736" i="1"/>
  <c r="E736" i="1" s="1"/>
  <c r="X735" i="1"/>
  <c r="V735" i="1"/>
  <c r="N735" i="1"/>
  <c r="M735" i="1"/>
  <c r="K735" i="1"/>
  <c r="J735" i="1"/>
  <c r="C735" i="1"/>
  <c r="E735" i="1" s="1"/>
  <c r="X734" i="1"/>
  <c r="V734" i="1"/>
  <c r="N734" i="1"/>
  <c r="M734" i="1"/>
  <c r="K734" i="1"/>
  <c r="J734" i="1"/>
  <c r="C734" i="1"/>
  <c r="E734" i="1" s="1"/>
  <c r="X733" i="1"/>
  <c r="V733" i="1"/>
  <c r="N733" i="1"/>
  <c r="M733" i="1"/>
  <c r="K733" i="1"/>
  <c r="J733" i="1"/>
  <c r="C733" i="1"/>
  <c r="E733" i="1" s="1"/>
  <c r="X732" i="1"/>
  <c r="V732" i="1"/>
  <c r="N732" i="1"/>
  <c r="M732" i="1"/>
  <c r="K732" i="1"/>
  <c r="L732" i="1" s="1"/>
  <c r="J732" i="1"/>
  <c r="E732" i="1"/>
  <c r="X731" i="1"/>
  <c r="V731" i="1"/>
  <c r="N731" i="1"/>
  <c r="M731" i="1"/>
  <c r="K731" i="1"/>
  <c r="L731" i="1" s="1"/>
  <c r="J731" i="1"/>
  <c r="C731" i="1"/>
  <c r="E731" i="1" s="1"/>
  <c r="X730" i="1"/>
  <c r="V730" i="1"/>
  <c r="N730" i="1"/>
  <c r="M730" i="1"/>
  <c r="K730" i="1"/>
  <c r="L730" i="1" s="1"/>
  <c r="J730" i="1"/>
  <c r="E730" i="1"/>
  <c r="X729" i="1"/>
  <c r="V729" i="1"/>
  <c r="N729" i="1"/>
  <c r="M729" i="1"/>
  <c r="K729" i="1"/>
  <c r="L729" i="1" s="1"/>
  <c r="J729" i="1"/>
  <c r="E729" i="1"/>
  <c r="X728" i="1"/>
  <c r="V728" i="1"/>
  <c r="N728" i="1"/>
  <c r="M728" i="1"/>
  <c r="K728" i="1"/>
  <c r="J728" i="1"/>
  <c r="C728" i="1"/>
  <c r="E728" i="1" s="1"/>
  <c r="X727" i="1"/>
  <c r="V727" i="1"/>
  <c r="N727" i="1"/>
  <c r="M727" i="1"/>
  <c r="K727" i="1"/>
  <c r="J727" i="1"/>
  <c r="E727" i="1"/>
  <c r="X726" i="1"/>
  <c r="V726" i="1"/>
  <c r="N726" i="1"/>
  <c r="M726" i="1"/>
  <c r="K726" i="1"/>
  <c r="L726" i="1" s="1"/>
  <c r="J726" i="1"/>
  <c r="E726" i="1"/>
  <c r="Y202" i="6"/>
  <c r="Z202" i="6" s="1"/>
  <c r="W202" i="6"/>
  <c r="X202" i="6" s="1"/>
  <c r="O202" i="6"/>
  <c r="N202" i="6"/>
  <c r="L202" i="6"/>
  <c r="M202" i="6" s="1"/>
  <c r="K202" i="6"/>
  <c r="F202" i="6"/>
  <c r="E202" i="6"/>
  <c r="Y201" i="6"/>
  <c r="Z201" i="6" s="1"/>
  <c r="W201" i="6"/>
  <c r="X201" i="6" s="1"/>
  <c r="O201" i="6"/>
  <c r="N201" i="6"/>
  <c r="L201" i="6"/>
  <c r="K201" i="6"/>
  <c r="F201" i="6"/>
  <c r="E201" i="6"/>
  <c r="M724" i="1"/>
  <c r="X724" i="1"/>
  <c r="V724" i="1"/>
  <c r="N724" i="1"/>
  <c r="K724" i="1"/>
  <c r="J724" i="1"/>
  <c r="C724" i="1"/>
  <c r="E724" i="1" s="1"/>
  <c r="M723" i="1"/>
  <c r="X723" i="1"/>
  <c r="N723" i="1"/>
  <c r="K723" i="1"/>
  <c r="L723" i="1" s="1"/>
  <c r="J723" i="1"/>
  <c r="C723" i="1"/>
  <c r="E723" i="1" s="1"/>
  <c r="M722" i="1"/>
  <c r="X722" i="1"/>
  <c r="V722" i="1"/>
  <c r="N722" i="1"/>
  <c r="K722" i="1"/>
  <c r="L722" i="1" s="1"/>
  <c r="J722" i="1"/>
  <c r="C722" i="1"/>
  <c r="E722" i="1" s="1"/>
  <c r="M201" i="6"/>
  <c r="V167" i="1"/>
  <c r="X561" i="1"/>
  <c r="Y561" i="1" s="1"/>
  <c r="X579" i="1"/>
  <c r="Y579" i="1" s="1"/>
  <c r="X136" i="7"/>
  <c r="X69" i="7"/>
  <c r="X720" i="1"/>
  <c r="Y720" i="1" s="1"/>
  <c r="V720" i="1"/>
  <c r="W720" i="1" s="1"/>
  <c r="N720" i="1"/>
  <c r="M720" i="1"/>
  <c r="K720" i="1"/>
  <c r="J720" i="1"/>
  <c r="C720" i="1"/>
  <c r="E720" i="1" s="1"/>
  <c r="X719" i="1"/>
  <c r="Y719" i="1" s="1"/>
  <c r="V719" i="1"/>
  <c r="W719" i="1" s="1"/>
  <c r="N719" i="1"/>
  <c r="M719" i="1"/>
  <c r="K719" i="1"/>
  <c r="L719" i="1" s="1"/>
  <c r="J719" i="1"/>
  <c r="C719" i="1"/>
  <c r="E719" i="1" s="1"/>
  <c r="X718" i="1"/>
  <c r="Y718" i="1" s="1"/>
  <c r="V718" i="1"/>
  <c r="W718" i="1" s="1"/>
  <c r="N718" i="1"/>
  <c r="M718" i="1"/>
  <c r="K718" i="1"/>
  <c r="L718" i="1" s="1"/>
  <c r="J718" i="1"/>
  <c r="C718" i="1"/>
  <c r="E718" i="1" s="1"/>
  <c r="X717" i="1"/>
  <c r="Y717" i="1" s="1"/>
  <c r="V717" i="1"/>
  <c r="W717" i="1" s="1"/>
  <c r="N717" i="1"/>
  <c r="M717" i="1"/>
  <c r="K717" i="1"/>
  <c r="L717" i="1" s="1"/>
  <c r="J717" i="1"/>
  <c r="C717" i="1"/>
  <c r="E717" i="1" s="1"/>
  <c r="X716" i="1"/>
  <c r="Y716" i="1" s="1"/>
  <c r="V716" i="1"/>
  <c r="W716" i="1" s="1"/>
  <c r="N716" i="1"/>
  <c r="M716" i="1"/>
  <c r="K716" i="1"/>
  <c r="L716" i="1" s="1"/>
  <c r="J716" i="1"/>
  <c r="C716" i="1"/>
  <c r="E716" i="1" s="1"/>
  <c r="X715" i="1"/>
  <c r="Y715" i="1" s="1"/>
  <c r="V715" i="1"/>
  <c r="W715" i="1" s="1"/>
  <c r="N715" i="1"/>
  <c r="M715" i="1"/>
  <c r="K715" i="1"/>
  <c r="J715" i="1"/>
  <c r="C715" i="1"/>
  <c r="E715" i="1" s="1"/>
  <c r="X714" i="1"/>
  <c r="Y714" i="1" s="1"/>
  <c r="V714" i="1"/>
  <c r="W714" i="1" s="1"/>
  <c r="N714" i="1"/>
  <c r="M714" i="1"/>
  <c r="K714" i="1"/>
  <c r="L714" i="1" s="1"/>
  <c r="J714" i="1"/>
  <c r="C714" i="1"/>
  <c r="E714" i="1" s="1"/>
  <c r="X713" i="1"/>
  <c r="Y713" i="1" s="1"/>
  <c r="V713" i="1"/>
  <c r="W713" i="1" s="1"/>
  <c r="N713" i="1"/>
  <c r="M713" i="1"/>
  <c r="K713" i="1"/>
  <c r="L713" i="1" s="1"/>
  <c r="J713" i="1"/>
  <c r="C713" i="1"/>
  <c r="E713" i="1" s="1"/>
  <c r="X712" i="1"/>
  <c r="Y712" i="1" s="1"/>
  <c r="V712" i="1"/>
  <c r="W712" i="1" s="1"/>
  <c r="N712" i="1"/>
  <c r="M712" i="1"/>
  <c r="K712" i="1"/>
  <c r="L712" i="1" s="1"/>
  <c r="J712" i="1"/>
  <c r="C712" i="1"/>
  <c r="E712" i="1" s="1"/>
  <c r="X711" i="1"/>
  <c r="Y711" i="1" s="1"/>
  <c r="V711" i="1"/>
  <c r="W711" i="1" s="1"/>
  <c r="N711" i="1"/>
  <c r="M711" i="1"/>
  <c r="K711" i="1"/>
  <c r="L711" i="1" s="1"/>
  <c r="J711" i="1"/>
  <c r="C711" i="1"/>
  <c r="E711" i="1" s="1"/>
  <c r="X710" i="1"/>
  <c r="Y710" i="1" s="1"/>
  <c r="V710" i="1"/>
  <c r="W710" i="1" s="1"/>
  <c r="N710" i="1"/>
  <c r="M710" i="1"/>
  <c r="K710" i="1"/>
  <c r="L710" i="1" s="1"/>
  <c r="J710" i="1"/>
  <c r="C710" i="1"/>
  <c r="E710" i="1" s="1"/>
  <c r="X709" i="1"/>
  <c r="Y709" i="1" s="1"/>
  <c r="V709" i="1"/>
  <c r="W709" i="1" s="1"/>
  <c r="N709" i="1"/>
  <c r="M709" i="1"/>
  <c r="K709" i="1"/>
  <c r="L709" i="1" s="1"/>
  <c r="J709" i="1"/>
  <c r="C709" i="1"/>
  <c r="E709" i="1" s="1"/>
  <c r="X708" i="1"/>
  <c r="Y708" i="1" s="1"/>
  <c r="V708" i="1"/>
  <c r="W708" i="1" s="1"/>
  <c r="N708" i="1"/>
  <c r="M708" i="1"/>
  <c r="K708" i="1"/>
  <c r="L708" i="1" s="1"/>
  <c r="J708" i="1"/>
  <c r="E708" i="1"/>
  <c r="X707" i="1"/>
  <c r="Y707" i="1" s="1"/>
  <c r="V707" i="1"/>
  <c r="W707" i="1" s="1"/>
  <c r="N707" i="1"/>
  <c r="M707" i="1"/>
  <c r="K707" i="1"/>
  <c r="L707" i="1" s="1"/>
  <c r="J707" i="1"/>
  <c r="C707" i="1"/>
  <c r="E707" i="1" s="1"/>
  <c r="X706" i="1"/>
  <c r="Y706" i="1" s="1"/>
  <c r="V706" i="1"/>
  <c r="W706" i="1" s="1"/>
  <c r="N706" i="1"/>
  <c r="M706" i="1"/>
  <c r="K706" i="1"/>
  <c r="J706" i="1"/>
  <c r="E706" i="1"/>
  <c r="X705" i="1"/>
  <c r="Y705" i="1" s="1"/>
  <c r="V705" i="1"/>
  <c r="W705" i="1" s="1"/>
  <c r="N705" i="1"/>
  <c r="M705" i="1"/>
  <c r="K705" i="1"/>
  <c r="J705" i="1"/>
  <c r="E705" i="1"/>
  <c r="X704" i="1"/>
  <c r="Y704" i="1" s="1"/>
  <c r="V704" i="1"/>
  <c r="W704" i="1" s="1"/>
  <c r="N704" i="1"/>
  <c r="M704" i="1"/>
  <c r="K704" i="1"/>
  <c r="L704" i="1" s="1"/>
  <c r="J704" i="1"/>
  <c r="C704" i="1"/>
  <c r="E704" i="1" s="1"/>
  <c r="X703" i="1"/>
  <c r="Y703" i="1" s="1"/>
  <c r="V703" i="1"/>
  <c r="W703" i="1" s="1"/>
  <c r="N703" i="1"/>
  <c r="M703" i="1"/>
  <c r="K703" i="1"/>
  <c r="J703" i="1"/>
  <c r="E703" i="1"/>
  <c r="X702" i="1"/>
  <c r="Y702" i="1" s="1"/>
  <c r="V702" i="1"/>
  <c r="W702" i="1" s="1"/>
  <c r="N702" i="1"/>
  <c r="M702" i="1"/>
  <c r="K702" i="1"/>
  <c r="L702" i="1" s="1"/>
  <c r="J702" i="1"/>
  <c r="E702" i="1"/>
  <c r="X600" i="1"/>
  <c r="Y600" i="1" s="1"/>
  <c r="V600" i="1"/>
  <c r="W600" i="1" s="1"/>
  <c r="N600" i="1"/>
  <c r="M600" i="1"/>
  <c r="K600" i="1"/>
  <c r="L600" i="1" s="1"/>
  <c r="J600" i="1"/>
  <c r="C600" i="1"/>
  <c r="E600" i="1" s="1"/>
  <c r="X598" i="1"/>
  <c r="Y598" i="1" s="1"/>
  <c r="V598" i="1"/>
  <c r="W598" i="1" s="1"/>
  <c r="N598" i="1"/>
  <c r="M598" i="1"/>
  <c r="K598" i="1"/>
  <c r="L598" i="1" s="1"/>
  <c r="J598" i="1"/>
  <c r="C598" i="1"/>
  <c r="E598" i="1" s="1"/>
  <c r="X597" i="1"/>
  <c r="Y597" i="1" s="1"/>
  <c r="V597" i="1"/>
  <c r="W597" i="1" s="1"/>
  <c r="N597" i="1"/>
  <c r="M597" i="1"/>
  <c r="K597" i="1"/>
  <c r="L597" i="1" s="1"/>
  <c r="J597" i="1"/>
  <c r="C597" i="1"/>
  <c r="E597" i="1" s="1"/>
  <c r="X596" i="1"/>
  <c r="Y596" i="1" s="1"/>
  <c r="V596" i="1"/>
  <c r="W596" i="1" s="1"/>
  <c r="N596" i="1"/>
  <c r="M596" i="1"/>
  <c r="K596" i="1"/>
  <c r="J596" i="1"/>
  <c r="C596" i="1"/>
  <c r="E596" i="1" s="1"/>
  <c r="X595" i="1"/>
  <c r="Y595" i="1" s="1"/>
  <c r="V595" i="1"/>
  <c r="W595" i="1" s="1"/>
  <c r="N595" i="1"/>
  <c r="M595" i="1"/>
  <c r="K595" i="1"/>
  <c r="J595" i="1"/>
  <c r="C595" i="1"/>
  <c r="E595" i="1" s="1"/>
  <c r="X594" i="1"/>
  <c r="Y594" i="1" s="1"/>
  <c r="V594" i="1"/>
  <c r="W594" i="1" s="1"/>
  <c r="N594" i="1"/>
  <c r="M594" i="1"/>
  <c r="K594" i="1"/>
  <c r="L594" i="1" s="1"/>
  <c r="J594" i="1"/>
  <c r="C594" i="1"/>
  <c r="E594" i="1" s="1"/>
  <c r="X593" i="1"/>
  <c r="Y593" i="1" s="1"/>
  <c r="V593" i="1"/>
  <c r="W593" i="1" s="1"/>
  <c r="N593" i="1"/>
  <c r="M593" i="1"/>
  <c r="K593" i="1"/>
  <c r="J593" i="1"/>
  <c r="C593" i="1"/>
  <c r="E593" i="1" s="1"/>
  <c r="X592" i="1"/>
  <c r="Y592" i="1" s="1"/>
  <c r="V592" i="1"/>
  <c r="W592" i="1" s="1"/>
  <c r="N592" i="1"/>
  <c r="M592" i="1"/>
  <c r="K592" i="1"/>
  <c r="L592" i="1" s="1"/>
  <c r="J592" i="1"/>
  <c r="C592" i="1"/>
  <c r="E592" i="1" s="1"/>
  <c r="X591" i="1"/>
  <c r="Y591" i="1" s="1"/>
  <c r="V591" i="1"/>
  <c r="W591" i="1" s="1"/>
  <c r="N591" i="1"/>
  <c r="M591" i="1"/>
  <c r="K591" i="1"/>
  <c r="J591" i="1"/>
  <c r="C591" i="1"/>
  <c r="E591" i="1" s="1"/>
  <c r="X590" i="1"/>
  <c r="Y590" i="1" s="1"/>
  <c r="V590" i="1"/>
  <c r="W590" i="1" s="1"/>
  <c r="N590" i="1"/>
  <c r="M590" i="1"/>
  <c r="K590" i="1"/>
  <c r="L590" i="1" s="1"/>
  <c r="J590" i="1"/>
  <c r="C590" i="1"/>
  <c r="E590" i="1" s="1"/>
  <c r="X589" i="1"/>
  <c r="Y589" i="1" s="1"/>
  <c r="V589" i="1"/>
  <c r="W589" i="1" s="1"/>
  <c r="N589" i="1"/>
  <c r="M589" i="1"/>
  <c r="K589" i="1"/>
  <c r="L589" i="1" s="1"/>
  <c r="J589" i="1"/>
  <c r="C589" i="1"/>
  <c r="E589" i="1" s="1"/>
  <c r="X588" i="1"/>
  <c r="Y588" i="1" s="1"/>
  <c r="V588" i="1"/>
  <c r="W588" i="1" s="1"/>
  <c r="N588" i="1"/>
  <c r="M588" i="1"/>
  <c r="K588" i="1"/>
  <c r="L588" i="1" s="1"/>
  <c r="J588" i="1"/>
  <c r="C588" i="1"/>
  <c r="E588" i="1" s="1"/>
  <c r="X587" i="1"/>
  <c r="Y587" i="1" s="1"/>
  <c r="V587" i="1"/>
  <c r="W587" i="1" s="1"/>
  <c r="N587" i="1"/>
  <c r="M587" i="1"/>
  <c r="K587" i="1"/>
  <c r="J587" i="1"/>
  <c r="E587" i="1"/>
  <c r="X586" i="1"/>
  <c r="Y586" i="1" s="1"/>
  <c r="V586" i="1"/>
  <c r="W586" i="1" s="1"/>
  <c r="N586" i="1"/>
  <c r="M586" i="1"/>
  <c r="K586" i="1"/>
  <c r="L586" i="1" s="1"/>
  <c r="J586" i="1"/>
  <c r="C586" i="1"/>
  <c r="E586" i="1" s="1"/>
  <c r="X585" i="1"/>
  <c r="Y585" i="1" s="1"/>
  <c r="V585" i="1"/>
  <c r="W585" i="1" s="1"/>
  <c r="N585" i="1"/>
  <c r="M585" i="1"/>
  <c r="K585" i="1"/>
  <c r="L585" i="1" s="1"/>
  <c r="J585" i="1"/>
  <c r="E585" i="1"/>
  <c r="X584" i="1"/>
  <c r="Y584" i="1" s="1"/>
  <c r="V584" i="1"/>
  <c r="W584" i="1" s="1"/>
  <c r="N584" i="1"/>
  <c r="M584" i="1"/>
  <c r="K584" i="1"/>
  <c r="L584" i="1" s="1"/>
  <c r="J584" i="1"/>
  <c r="E584" i="1"/>
  <c r="X583" i="1"/>
  <c r="Y583" i="1" s="1"/>
  <c r="V583" i="1"/>
  <c r="W583" i="1" s="1"/>
  <c r="N583" i="1"/>
  <c r="M583" i="1"/>
  <c r="K583" i="1"/>
  <c r="J583" i="1"/>
  <c r="C583" i="1"/>
  <c r="E583" i="1" s="1"/>
  <c r="X582" i="1"/>
  <c r="Y582" i="1" s="1"/>
  <c r="V582" i="1"/>
  <c r="W582" i="1" s="1"/>
  <c r="N582" i="1"/>
  <c r="M582" i="1"/>
  <c r="K582" i="1"/>
  <c r="J582" i="1"/>
  <c r="E582" i="1"/>
  <c r="X581" i="1"/>
  <c r="Y581" i="1" s="1"/>
  <c r="V581" i="1"/>
  <c r="W581" i="1" s="1"/>
  <c r="N581" i="1"/>
  <c r="M581" i="1"/>
  <c r="K581" i="1"/>
  <c r="L581" i="1" s="1"/>
  <c r="J581" i="1"/>
  <c r="E581" i="1"/>
  <c r="Y202" i="7"/>
  <c r="Z202" i="7" s="1"/>
  <c r="W202" i="7"/>
  <c r="X202" i="7" s="1"/>
  <c r="O202" i="7"/>
  <c r="N202" i="7"/>
  <c r="L202" i="7"/>
  <c r="M202" i="7" s="1"/>
  <c r="K202" i="7"/>
  <c r="F202" i="7"/>
  <c r="E202" i="7"/>
  <c r="D202" i="7"/>
  <c r="Y201" i="7"/>
  <c r="Z201" i="7" s="1"/>
  <c r="W201" i="7"/>
  <c r="X201" i="7" s="1"/>
  <c r="O201" i="7"/>
  <c r="N201" i="7"/>
  <c r="L201" i="7"/>
  <c r="M201" i="7" s="1"/>
  <c r="K201" i="7"/>
  <c r="F201" i="7"/>
  <c r="E201" i="7"/>
  <c r="D201" i="7"/>
  <c r="Y200" i="7"/>
  <c r="Z200" i="7" s="1"/>
  <c r="W200" i="7"/>
  <c r="X200" i="7" s="1"/>
  <c r="O200" i="7"/>
  <c r="N200" i="7"/>
  <c r="L200" i="7"/>
  <c r="K200" i="7"/>
  <c r="F200" i="7"/>
  <c r="E200" i="7"/>
  <c r="D200" i="7"/>
  <c r="Y199" i="7"/>
  <c r="Z199" i="7" s="1"/>
  <c r="W199" i="7"/>
  <c r="X199" i="7" s="1"/>
  <c r="O199" i="7"/>
  <c r="N199" i="7"/>
  <c r="L199" i="7"/>
  <c r="M199" i="7" s="1"/>
  <c r="K199" i="7"/>
  <c r="F199" i="7"/>
  <c r="E199" i="7"/>
  <c r="D199" i="7"/>
  <c r="Y198" i="7"/>
  <c r="Z198" i="7" s="1"/>
  <c r="W198" i="7"/>
  <c r="X198" i="7" s="1"/>
  <c r="O198" i="7"/>
  <c r="N198" i="7"/>
  <c r="L198" i="7"/>
  <c r="K198" i="7"/>
  <c r="F198" i="7"/>
  <c r="E198" i="7"/>
  <c r="D198" i="7"/>
  <c r="Y197" i="7"/>
  <c r="Z197" i="7" s="1"/>
  <c r="W197" i="7"/>
  <c r="X197" i="7" s="1"/>
  <c r="O197" i="7"/>
  <c r="N197" i="7"/>
  <c r="L197" i="7"/>
  <c r="M197" i="7" s="1"/>
  <c r="K197" i="7"/>
  <c r="F197" i="7"/>
  <c r="E197" i="7"/>
  <c r="D197" i="7"/>
  <c r="Y196" i="7"/>
  <c r="Z196" i="7" s="1"/>
  <c r="W196" i="7"/>
  <c r="X196" i="7" s="1"/>
  <c r="O196" i="7"/>
  <c r="N196" i="7"/>
  <c r="L196" i="7"/>
  <c r="M196" i="7" s="1"/>
  <c r="K196" i="7"/>
  <c r="F196" i="7"/>
  <c r="E196" i="7"/>
  <c r="D196" i="7"/>
  <c r="Y195" i="7"/>
  <c r="Z195" i="7" s="1"/>
  <c r="W195" i="7"/>
  <c r="X195" i="7" s="1"/>
  <c r="O195" i="7"/>
  <c r="N195" i="7"/>
  <c r="L195" i="7"/>
  <c r="M195" i="7" s="1"/>
  <c r="K195" i="7"/>
  <c r="F195" i="7"/>
  <c r="E195" i="7"/>
  <c r="D195" i="7"/>
  <c r="Y194" i="7"/>
  <c r="Z194" i="7" s="1"/>
  <c r="W194" i="7"/>
  <c r="X194" i="7" s="1"/>
  <c r="O194" i="7"/>
  <c r="N194" i="7"/>
  <c r="L194" i="7"/>
  <c r="M194" i="7" s="1"/>
  <c r="K194" i="7"/>
  <c r="F194" i="7"/>
  <c r="E194" i="7"/>
  <c r="D194" i="7"/>
  <c r="Y193" i="7"/>
  <c r="Z193" i="7" s="1"/>
  <c r="W193" i="7"/>
  <c r="X193" i="7" s="1"/>
  <c r="O193" i="7"/>
  <c r="N193" i="7"/>
  <c r="L193" i="7"/>
  <c r="M193" i="7" s="1"/>
  <c r="K193" i="7"/>
  <c r="F193" i="7"/>
  <c r="E193" i="7"/>
  <c r="D193" i="7"/>
  <c r="Y192" i="7"/>
  <c r="Z192" i="7" s="1"/>
  <c r="W192" i="7"/>
  <c r="X192" i="7" s="1"/>
  <c r="O192" i="7"/>
  <c r="N192" i="7"/>
  <c r="L192" i="7"/>
  <c r="M192" i="7" s="1"/>
  <c r="K192" i="7"/>
  <c r="F192" i="7"/>
  <c r="E192" i="7"/>
  <c r="D192" i="7"/>
  <c r="Y191" i="7"/>
  <c r="Z191" i="7" s="1"/>
  <c r="W191" i="7"/>
  <c r="X191" i="7" s="1"/>
  <c r="O191" i="7"/>
  <c r="N191" i="7"/>
  <c r="L191" i="7"/>
  <c r="M191" i="7" s="1"/>
  <c r="K191" i="7"/>
  <c r="F191" i="7"/>
  <c r="E191" i="7"/>
  <c r="D191" i="7"/>
  <c r="Y190" i="7"/>
  <c r="Z190" i="7" s="1"/>
  <c r="W190" i="7"/>
  <c r="X190" i="7" s="1"/>
  <c r="O190" i="7"/>
  <c r="N190" i="7"/>
  <c r="L190" i="7"/>
  <c r="K190" i="7"/>
  <c r="F190" i="7"/>
  <c r="E190" i="7"/>
  <c r="D190" i="7"/>
  <c r="Y189" i="7"/>
  <c r="Z189" i="7" s="1"/>
  <c r="W189" i="7"/>
  <c r="X189" i="7" s="1"/>
  <c r="O189" i="7"/>
  <c r="N189" i="7"/>
  <c r="L189" i="7"/>
  <c r="M189" i="7" s="1"/>
  <c r="K189" i="7"/>
  <c r="F189" i="7"/>
  <c r="E189" i="7"/>
  <c r="D189" i="7"/>
  <c r="Y188" i="7"/>
  <c r="Z188" i="7" s="1"/>
  <c r="W188" i="7"/>
  <c r="X188" i="7" s="1"/>
  <c r="O188" i="7"/>
  <c r="N188" i="7"/>
  <c r="L188" i="7"/>
  <c r="M188" i="7" s="1"/>
  <c r="K188" i="7"/>
  <c r="F188" i="7"/>
  <c r="E188" i="7"/>
  <c r="D188" i="7"/>
  <c r="Y187" i="7"/>
  <c r="Z187" i="7" s="1"/>
  <c r="W187" i="7"/>
  <c r="X187" i="7" s="1"/>
  <c r="O187" i="7"/>
  <c r="N187" i="7"/>
  <c r="L187" i="7"/>
  <c r="M187" i="7" s="1"/>
  <c r="K187" i="7"/>
  <c r="F187" i="7"/>
  <c r="E187" i="7"/>
  <c r="D187" i="7"/>
  <c r="Y186" i="7"/>
  <c r="Z186" i="7" s="1"/>
  <c r="W186" i="7"/>
  <c r="X186" i="7" s="1"/>
  <c r="O186" i="7"/>
  <c r="N186" i="7"/>
  <c r="L186" i="7"/>
  <c r="M186" i="7" s="1"/>
  <c r="K186" i="7"/>
  <c r="F186" i="7"/>
  <c r="E186" i="7"/>
  <c r="D186" i="7"/>
  <c r="Y185" i="7"/>
  <c r="Z185" i="7" s="1"/>
  <c r="W185" i="7"/>
  <c r="X185" i="7" s="1"/>
  <c r="O185" i="7"/>
  <c r="N185" i="7"/>
  <c r="L185" i="7"/>
  <c r="M185" i="7" s="1"/>
  <c r="K185" i="7"/>
  <c r="F185" i="7"/>
  <c r="E185" i="7"/>
  <c r="D185" i="7"/>
  <c r="Y184" i="7"/>
  <c r="Z184" i="7" s="1"/>
  <c r="W184" i="7"/>
  <c r="X184" i="7" s="1"/>
  <c r="O184" i="7"/>
  <c r="N184" i="7"/>
  <c r="L184" i="7"/>
  <c r="M184" i="7" s="1"/>
  <c r="K184" i="7"/>
  <c r="F184" i="7"/>
  <c r="E184" i="7"/>
  <c r="D184" i="7"/>
  <c r="Y183" i="7"/>
  <c r="Z183" i="7" s="1"/>
  <c r="W183" i="7"/>
  <c r="X183" i="7" s="1"/>
  <c r="O183" i="7"/>
  <c r="N183" i="7"/>
  <c r="L183" i="7"/>
  <c r="M183" i="7" s="1"/>
  <c r="K183" i="7"/>
  <c r="F183" i="7"/>
  <c r="E183" i="7"/>
  <c r="D183" i="7"/>
  <c r="Y182" i="7"/>
  <c r="Z182" i="7" s="1"/>
  <c r="W182" i="7"/>
  <c r="X182" i="7" s="1"/>
  <c r="O182" i="7"/>
  <c r="N182" i="7"/>
  <c r="L182" i="7"/>
  <c r="M182" i="7" s="1"/>
  <c r="K182" i="7"/>
  <c r="F182" i="7"/>
  <c r="E182" i="7"/>
  <c r="D182" i="7"/>
  <c r="Y181" i="7"/>
  <c r="Z181" i="7" s="1"/>
  <c r="W181" i="7"/>
  <c r="X181" i="7" s="1"/>
  <c r="O181" i="7"/>
  <c r="N181" i="7"/>
  <c r="L181" i="7"/>
  <c r="M181" i="7" s="1"/>
  <c r="K181" i="7"/>
  <c r="F181" i="7"/>
  <c r="E181" i="7"/>
  <c r="D181" i="7"/>
  <c r="Y180" i="7"/>
  <c r="Z180" i="7" s="1"/>
  <c r="W180" i="7"/>
  <c r="X180" i="7" s="1"/>
  <c r="O180" i="7"/>
  <c r="N180" i="7"/>
  <c r="L180" i="7"/>
  <c r="M180" i="7" s="1"/>
  <c r="K180" i="7"/>
  <c r="F180" i="7"/>
  <c r="E180" i="7"/>
  <c r="D180" i="7"/>
  <c r="Y179" i="7"/>
  <c r="Z179" i="7" s="1"/>
  <c r="W179" i="7"/>
  <c r="X179" i="7" s="1"/>
  <c r="O179" i="7"/>
  <c r="N179" i="7"/>
  <c r="L179" i="7"/>
  <c r="M179" i="7" s="1"/>
  <c r="K179" i="7"/>
  <c r="F179" i="7"/>
  <c r="E179" i="7"/>
  <c r="D179" i="7"/>
  <c r="Y178" i="7"/>
  <c r="Z178" i="7" s="1"/>
  <c r="W178" i="7"/>
  <c r="X178" i="7" s="1"/>
  <c r="O178" i="7"/>
  <c r="N178" i="7"/>
  <c r="L178" i="7"/>
  <c r="M178" i="7" s="1"/>
  <c r="K178" i="7"/>
  <c r="F178" i="7"/>
  <c r="E178" i="7"/>
  <c r="D178" i="7"/>
  <c r="Y177" i="7"/>
  <c r="Z177" i="7" s="1"/>
  <c r="W177" i="7"/>
  <c r="X177" i="7" s="1"/>
  <c r="O177" i="7"/>
  <c r="N177" i="7"/>
  <c r="L177" i="7"/>
  <c r="M177" i="7" s="1"/>
  <c r="K177" i="7"/>
  <c r="F177" i="7"/>
  <c r="E177" i="7"/>
  <c r="D177" i="7"/>
  <c r="Y176" i="7"/>
  <c r="Z176" i="7" s="1"/>
  <c r="W176" i="7"/>
  <c r="X176" i="7" s="1"/>
  <c r="O176" i="7"/>
  <c r="N176" i="7"/>
  <c r="L176" i="7"/>
  <c r="M176" i="7" s="1"/>
  <c r="K176" i="7"/>
  <c r="F176" i="7"/>
  <c r="E176" i="7"/>
  <c r="D176" i="7"/>
  <c r="Y175" i="7"/>
  <c r="Z175" i="7" s="1"/>
  <c r="W175" i="7"/>
  <c r="X175" i="7" s="1"/>
  <c r="O175" i="7"/>
  <c r="N175" i="7"/>
  <c r="L175" i="7"/>
  <c r="M175" i="7" s="1"/>
  <c r="K175" i="7"/>
  <c r="F175" i="7"/>
  <c r="E175" i="7"/>
  <c r="D175" i="7"/>
  <c r="Y174" i="7"/>
  <c r="Z174" i="7" s="1"/>
  <c r="W174" i="7"/>
  <c r="X174" i="7" s="1"/>
  <c r="O174" i="7"/>
  <c r="N174" i="7"/>
  <c r="L174" i="7"/>
  <c r="M174" i="7" s="1"/>
  <c r="K174" i="7"/>
  <c r="F174" i="7"/>
  <c r="E174" i="7"/>
  <c r="D174" i="7"/>
  <c r="Y173" i="7"/>
  <c r="Z173" i="7" s="1"/>
  <c r="W173" i="7"/>
  <c r="X173" i="7" s="1"/>
  <c r="O173" i="7"/>
  <c r="N173" i="7"/>
  <c r="L173" i="7"/>
  <c r="M173" i="7" s="1"/>
  <c r="K173" i="7"/>
  <c r="F173" i="7"/>
  <c r="E173" i="7"/>
  <c r="D173" i="7"/>
  <c r="Y172" i="7"/>
  <c r="Z172" i="7" s="1"/>
  <c r="W172" i="7"/>
  <c r="X172" i="7" s="1"/>
  <c r="O172" i="7"/>
  <c r="N172" i="7"/>
  <c r="L172" i="7"/>
  <c r="M172" i="7" s="1"/>
  <c r="K172" i="7"/>
  <c r="F172" i="7"/>
  <c r="E172" i="7"/>
  <c r="D172" i="7"/>
  <c r="Y171" i="7"/>
  <c r="Z171" i="7" s="1"/>
  <c r="W171" i="7"/>
  <c r="X171" i="7" s="1"/>
  <c r="O171" i="7"/>
  <c r="N171" i="7"/>
  <c r="L171" i="7"/>
  <c r="M171" i="7" s="1"/>
  <c r="K171" i="7"/>
  <c r="Q171" i="7" s="1"/>
  <c r="S171" i="7" s="1"/>
  <c r="U171" i="7" s="1"/>
  <c r="F171" i="7"/>
  <c r="E171" i="7"/>
  <c r="D171" i="7"/>
  <c r="Y170" i="7"/>
  <c r="Z170" i="7" s="1"/>
  <c r="W170" i="7"/>
  <c r="X170" i="7" s="1"/>
  <c r="O170" i="7"/>
  <c r="N170" i="7"/>
  <c r="L170" i="7"/>
  <c r="M170" i="7" s="1"/>
  <c r="K170" i="7"/>
  <c r="F170" i="7"/>
  <c r="E170" i="7"/>
  <c r="D170" i="7"/>
  <c r="Y169" i="7"/>
  <c r="Z169" i="7" s="1"/>
  <c r="W169" i="7"/>
  <c r="X169" i="7" s="1"/>
  <c r="O169" i="7"/>
  <c r="N169" i="7"/>
  <c r="L169" i="7"/>
  <c r="M169" i="7" s="1"/>
  <c r="K169" i="7"/>
  <c r="F169" i="7"/>
  <c r="E169" i="7"/>
  <c r="D169" i="7"/>
  <c r="Y168" i="7"/>
  <c r="Z168" i="7" s="1"/>
  <c r="W168" i="7"/>
  <c r="X168" i="7" s="1"/>
  <c r="O168" i="7"/>
  <c r="N168" i="7"/>
  <c r="L168" i="7"/>
  <c r="K168" i="7"/>
  <c r="F168" i="7"/>
  <c r="E168" i="7"/>
  <c r="D168" i="7"/>
  <c r="Y167" i="7"/>
  <c r="Z167" i="7" s="1"/>
  <c r="W167" i="7"/>
  <c r="X167" i="7" s="1"/>
  <c r="O167" i="7"/>
  <c r="N167" i="7"/>
  <c r="L167" i="7"/>
  <c r="M167" i="7" s="1"/>
  <c r="K167" i="7"/>
  <c r="P167" i="7" s="1"/>
  <c r="T167" i="7" s="1"/>
  <c r="V167" i="7" s="1"/>
  <c r="F167" i="7"/>
  <c r="E167" i="7"/>
  <c r="D167" i="7"/>
  <c r="Y166" i="7"/>
  <c r="Z166" i="7" s="1"/>
  <c r="W166" i="7"/>
  <c r="X166" i="7" s="1"/>
  <c r="O166" i="7"/>
  <c r="N166" i="7"/>
  <c r="L166" i="7"/>
  <c r="M166" i="7" s="1"/>
  <c r="K166" i="7"/>
  <c r="F166" i="7"/>
  <c r="E166" i="7"/>
  <c r="D166" i="7"/>
  <c r="Y165" i="7"/>
  <c r="Z165" i="7" s="1"/>
  <c r="W165" i="7"/>
  <c r="X165" i="7" s="1"/>
  <c r="O165" i="7"/>
  <c r="N165" i="7"/>
  <c r="L165" i="7"/>
  <c r="M165" i="7" s="1"/>
  <c r="K165" i="7"/>
  <c r="F165" i="7"/>
  <c r="E165" i="7"/>
  <c r="D165" i="7"/>
  <c r="Y164" i="7"/>
  <c r="Z164" i="7" s="1"/>
  <c r="W164" i="7"/>
  <c r="X164" i="7" s="1"/>
  <c r="O164" i="7"/>
  <c r="N164" i="7"/>
  <c r="L164" i="7"/>
  <c r="K164" i="7"/>
  <c r="F164" i="7"/>
  <c r="E164" i="7"/>
  <c r="D164" i="7"/>
  <c r="Y163" i="7"/>
  <c r="Z163" i="7" s="1"/>
  <c r="W163" i="7"/>
  <c r="X163" i="7" s="1"/>
  <c r="O163" i="7"/>
  <c r="N163" i="7"/>
  <c r="L163" i="7"/>
  <c r="K163" i="7"/>
  <c r="F163" i="7"/>
  <c r="E163" i="7"/>
  <c r="D163" i="7"/>
  <c r="Y162" i="7"/>
  <c r="Z162" i="7" s="1"/>
  <c r="W162" i="7"/>
  <c r="X162" i="7" s="1"/>
  <c r="O162" i="7"/>
  <c r="N162" i="7"/>
  <c r="L162" i="7"/>
  <c r="K162" i="7"/>
  <c r="F162" i="7"/>
  <c r="E162" i="7"/>
  <c r="D162" i="7"/>
  <c r="Y161" i="7"/>
  <c r="Z161" i="7" s="1"/>
  <c r="W161" i="7"/>
  <c r="X161" i="7" s="1"/>
  <c r="O161" i="7"/>
  <c r="N161" i="7"/>
  <c r="L161" i="7"/>
  <c r="M161" i="7" s="1"/>
  <c r="K161" i="7"/>
  <c r="F161" i="7"/>
  <c r="E161" i="7"/>
  <c r="D161" i="7"/>
  <c r="Y160" i="7"/>
  <c r="Z160" i="7" s="1"/>
  <c r="W160" i="7"/>
  <c r="X160" i="7" s="1"/>
  <c r="O160" i="7"/>
  <c r="N160" i="7"/>
  <c r="L160" i="7"/>
  <c r="M160" i="7" s="1"/>
  <c r="K160" i="7"/>
  <c r="F160" i="7"/>
  <c r="E160" i="7"/>
  <c r="D160" i="7"/>
  <c r="Y159" i="7"/>
  <c r="Z159" i="7" s="1"/>
  <c r="W159" i="7"/>
  <c r="X159" i="7" s="1"/>
  <c r="O159" i="7"/>
  <c r="N159" i="7"/>
  <c r="L159" i="7"/>
  <c r="M159" i="7" s="1"/>
  <c r="K159" i="7"/>
  <c r="Q159" i="7" s="1"/>
  <c r="S159" i="7" s="1"/>
  <c r="U159" i="7" s="1"/>
  <c r="F159" i="7"/>
  <c r="E159" i="7"/>
  <c r="D159" i="7"/>
  <c r="Y158" i="7"/>
  <c r="Z158" i="7" s="1"/>
  <c r="W158" i="7"/>
  <c r="X158" i="7" s="1"/>
  <c r="O158" i="7"/>
  <c r="N158" i="7"/>
  <c r="L158" i="7"/>
  <c r="K158" i="7"/>
  <c r="F158" i="7"/>
  <c r="E158" i="7"/>
  <c r="D158" i="7"/>
  <c r="Y157" i="7"/>
  <c r="Z157" i="7" s="1"/>
  <c r="W157" i="7"/>
  <c r="X157" i="7" s="1"/>
  <c r="O157" i="7"/>
  <c r="N157" i="7"/>
  <c r="L157" i="7"/>
  <c r="M157" i="7" s="1"/>
  <c r="Q157" i="7" s="1"/>
  <c r="S157" i="7" s="1"/>
  <c r="U157" i="7" s="1"/>
  <c r="K157" i="7"/>
  <c r="F157" i="7"/>
  <c r="E157" i="7"/>
  <c r="D157" i="7"/>
  <c r="Y156" i="7"/>
  <c r="Z156" i="7" s="1"/>
  <c r="W156" i="7"/>
  <c r="X156" i="7" s="1"/>
  <c r="O156" i="7"/>
  <c r="N156" i="7"/>
  <c r="L156" i="7"/>
  <c r="M156" i="7" s="1"/>
  <c r="K156" i="7"/>
  <c r="F156" i="7"/>
  <c r="E156" i="7"/>
  <c r="D156" i="7"/>
  <c r="Y155" i="7"/>
  <c r="Z155" i="7" s="1"/>
  <c r="W155" i="7"/>
  <c r="X155" i="7" s="1"/>
  <c r="O155" i="7"/>
  <c r="N155" i="7"/>
  <c r="L155" i="7"/>
  <c r="M155" i="7" s="1"/>
  <c r="K155" i="7"/>
  <c r="Q155" i="7" s="1"/>
  <c r="S155" i="7" s="1"/>
  <c r="U155" i="7" s="1"/>
  <c r="F155" i="7"/>
  <c r="E155" i="7"/>
  <c r="D155" i="7"/>
  <c r="Y154" i="7"/>
  <c r="Z154" i="7" s="1"/>
  <c r="W154" i="7"/>
  <c r="X154" i="7" s="1"/>
  <c r="O154" i="7"/>
  <c r="N154" i="7"/>
  <c r="L154" i="7"/>
  <c r="K154" i="7"/>
  <c r="F154" i="7"/>
  <c r="E154" i="7"/>
  <c r="D154" i="7"/>
  <c r="Y153" i="7"/>
  <c r="Z153" i="7" s="1"/>
  <c r="W153" i="7"/>
  <c r="X153" i="7" s="1"/>
  <c r="O153" i="7"/>
  <c r="N153" i="7"/>
  <c r="L153" i="7"/>
  <c r="M153" i="7" s="1"/>
  <c r="K153" i="7"/>
  <c r="F153" i="7"/>
  <c r="E153" i="7"/>
  <c r="D153" i="7"/>
  <c r="Y152" i="7"/>
  <c r="Z152" i="7" s="1"/>
  <c r="W152" i="7"/>
  <c r="X152" i="7" s="1"/>
  <c r="O152" i="7"/>
  <c r="N152" i="7"/>
  <c r="L152" i="7"/>
  <c r="K152" i="7"/>
  <c r="F152" i="7"/>
  <c r="E152" i="7"/>
  <c r="D152" i="7"/>
  <c r="Y151" i="7"/>
  <c r="Z151" i="7" s="1"/>
  <c r="W151" i="7"/>
  <c r="X151" i="7" s="1"/>
  <c r="O151" i="7"/>
  <c r="N151" i="7"/>
  <c r="L151" i="7"/>
  <c r="M151" i="7" s="1"/>
  <c r="K151" i="7"/>
  <c r="P151" i="7" s="1"/>
  <c r="T151" i="7" s="1"/>
  <c r="V151" i="7" s="1"/>
  <c r="F151" i="7"/>
  <c r="E151" i="7"/>
  <c r="D151" i="7"/>
  <c r="Y150" i="7"/>
  <c r="Z150" i="7" s="1"/>
  <c r="W150" i="7"/>
  <c r="X150" i="7" s="1"/>
  <c r="O150" i="7"/>
  <c r="N150" i="7"/>
  <c r="L150" i="7"/>
  <c r="K150" i="7"/>
  <c r="F150" i="7"/>
  <c r="E150" i="7"/>
  <c r="D150" i="7"/>
  <c r="Y149" i="7"/>
  <c r="Z149" i="7" s="1"/>
  <c r="W149" i="7"/>
  <c r="X149" i="7" s="1"/>
  <c r="O149" i="7"/>
  <c r="N149" i="7"/>
  <c r="L149" i="7"/>
  <c r="M149" i="7" s="1"/>
  <c r="K149" i="7"/>
  <c r="F149" i="7"/>
  <c r="E149" i="7"/>
  <c r="D149" i="7"/>
  <c r="Y148" i="7"/>
  <c r="Z148" i="7" s="1"/>
  <c r="W148" i="7"/>
  <c r="X148" i="7" s="1"/>
  <c r="O148" i="7"/>
  <c r="N148" i="7"/>
  <c r="L148" i="7"/>
  <c r="K148" i="7"/>
  <c r="F148" i="7"/>
  <c r="E148" i="7"/>
  <c r="D148" i="7"/>
  <c r="Y147" i="7"/>
  <c r="Z147" i="7" s="1"/>
  <c r="W147" i="7"/>
  <c r="X147" i="7" s="1"/>
  <c r="O147" i="7"/>
  <c r="N147" i="7"/>
  <c r="L147" i="7"/>
  <c r="K147" i="7"/>
  <c r="F147" i="7"/>
  <c r="E147" i="7"/>
  <c r="D147" i="7"/>
  <c r="Y146" i="7"/>
  <c r="Z146" i="7" s="1"/>
  <c r="W146" i="7"/>
  <c r="X146" i="7" s="1"/>
  <c r="O146" i="7"/>
  <c r="N146" i="7"/>
  <c r="L146" i="7"/>
  <c r="K146" i="7"/>
  <c r="F146" i="7"/>
  <c r="E146" i="7"/>
  <c r="D146" i="7"/>
  <c r="Y145" i="7"/>
  <c r="Z145" i="7" s="1"/>
  <c r="W145" i="7"/>
  <c r="X145" i="7" s="1"/>
  <c r="O145" i="7"/>
  <c r="N145" i="7"/>
  <c r="L145" i="7"/>
  <c r="M145" i="7" s="1"/>
  <c r="K145" i="7"/>
  <c r="F145" i="7"/>
  <c r="E145" i="7"/>
  <c r="D145" i="7"/>
  <c r="Y144" i="7"/>
  <c r="Z144" i="7" s="1"/>
  <c r="W144" i="7"/>
  <c r="X144" i="7" s="1"/>
  <c r="O144" i="7"/>
  <c r="N144" i="7"/>
  <c r="L144" i="7"/>
  <c r="K144" i="7"/>
  <c r="F144" i="7"/>
  <c r="E144" i="7"/>
  <c r="D144" i="7"/>
  <c r="Y143" i="7"/>
  <c r="Z143" i="7" s="1"/>
  <c r="W143" i="7"/>
  <c r="X143" i="7" s="1"/>
  <c r="O143" i="7"/>
  <c r="N143" i="7"/>
  <c r="L143" i="7"/>
  <c r="K143" i="7"/>
  <c r="F143" i="7"/>
  <c r="E143" i="7"/>
  <c r="D143" i="7"/>
  <c r="Y142" i="7"/>
  <c r="Z142" i="7" s="1"/>
  <c r="W142" i="7"/>
  <c r="X142" i="7" s="1"/>
  <c r="O142" i="7"/>
  <c r="N142" i="7"/>
  <c r="L142" i="7"/>
  <c r="M142" i="7" s="1"/>
  <c r="K142" i="7"/>
  <c r="F142" i="7"/>
  <c r="E142" i="7"/>
  <c r="D142" i="7"/>
  <c r="Y141" i="7"/>
  <c r="Z141" i="7" s="1"/>
  <c r="W141" i="7"/>
  <c r="X141" i="7" s="1"/>
  <c r="O141" i="7"/>
  <c r="N141" i="7"/>
  <c r="L141" i="7"/>
  <c r="M141" i="7" s="1"/>
  <c r="K141" i="7"/>
  <c r="F141" i="7"/>
  <c r="E141" i="7"/>
  <c r="D141" i="7"/>
  <c r="Y140" i="7"/>
  <c r="Z140" i="7" s="1"/>
  <c r="W140" i="7"/>
  <c r="X140" i="7" s="1"/>
  <c r="O140" i="7"/>
  <c r="N140" i="7"/>
  <c r="L140" i="7"/>
  <c r="M140" i="7" s="1"/>
  <c r="K140" i="7"/>
  <c r="F140" i="7"/>
  <c r="E140" i="7"/>
  <c r="D140" i="7"/>
  <c r="Y139" i="7"/>
  <c r="Z139" i="7" s="1"/>
  <c r="W139" i="7"/>
  <c r="X139" i="7" s="1"/>
  <c r="O139" i="7"/>
  <c r="N139" i="7"/>
  <c r="L139" i="7"/>
  <c r="K139" i="7"/>
  <c r="F139" i="7"/>
  <c r="E139" i="7"/>
  <c r="D139" i="7"/>
  <c r="Y138" i="7"/>
  <c r="Z138" i="7" s="1"/>
  <c r="W138" i="7"/>
  <c r="X138" i="7" s="1"/>
  <c r="O138" i="7"/>
  <c r="N138" i="7"/>
  <c r="L138" i="7"/>
  <c r="M138" i="7" s="1"/>
  <c r="K138" i="7"/>
  <c r="F138" i="7"/>
  <c r="E138" i="7"/>
  <c r="D138" i="7"/>
  <c r="Y137" i="7"/>
  <c r="Z137" i="7" s="1"/>
  <c r="W137" i="7"/>
  <c r="X137" i="7" s="1"/>
  <c r="O137" i="7"/>
  <c r="N137" i="7"/>
  <c r="L137" i="7"/>
  <c r="M137" i="7" s="1"/>
  <c r="K137" i="7"/>
  <c r="F137" i="7"/>
  <c r="E137" i="7"/>
  <c r="D137" i="7"/>
  <c r="Y135" i="7"/>
  <c r="Z135" i="7" s="1"/>
  <c r="W135" i="7"/>
  <c r="X135" i="7" s="1"/>
  <c r="O135" i="7"/>
  <c r="N135" i="7"/>
  <c r="L135" i="7"/>
  <c r="M135" i="7" s="1"/>
  <c r="K135" i="7"/>
  <c r="F135" i="7"/>
  <c r="E135" i="7"/>
  <c r="D135" i="7"/>
  <c r="Y134" i="7"/>
  <c r="Z134" i="7" s="1"/>
  <c r="W134" i="7"/>
  <c r="X134" i="7" s="1"/>
  <c r="O134" i="7"/>
  <c r="N134" i="7"/>
  <c r="L134" i="7"/>
  <c r="M134" i="7" s="1"/>
  <c r="K134" i="7"/>
  <c r="P134" i="7" s="1"/>
  <c r="T134" i="7" s="1"/>
  <c r="V134" i="7" s="1"/>
  <c r="F134" i="7"/>
  <c r="E134" i="7"/>
  <c r="D134" i="7"/>
  <c r="Y133" i="7"/>
  <c r="Z133" i="7" s="1"/>
  <c r="W133" i="7"/>
  <c r="X133" i="7" s="1"/>
  <c r="O133" i="7"/>
  <c r="N133" i="7"/>
  <c r="L133" i="7"/>
  <c r="M133" i="7" s="1"/>
  <c r="K133" i="7"/>
  <c r="F133" i="7"/>
  <c r="E133" i="7"/>
  <c r="D133" i="7"/>
  <c r="Y132" i="7"/>
  <c r="Z132" i="7" s="1"/>
  <c r="W132" i="7"/>
  <c r="X132" i="7" s="1"/>
  <c r="O132" i="7"/>
  <c r="N132" i="7"/>
  <c r="L132" i="7"/>
  <c r="M132" i="7" s="1"/>
  <c r="K132" i="7"/>
  <c r="F132" i="7"/>
  <c r="E132" i="7"/>
  <c r="D132" i="7"/>
  <c r="Y131" i="7"/>
  <c r="Z131" i="7" s="1"/>
  <c r="W131" i="7"/>
  <c r="X131" i="7" s="1"/>
  <c r="O131" i="7"/>
  <c r="N131" i="7"/>
  <c r="L131" i="7"/>
  <c r="M131" i="7" s="1"/>
  <c r="K131" i="7"/>
  <c r="F131" i="7"/>
  <c r="E131" i="7"/>
  <c r="D131" i="7"/>
  <c r="Y130" i="7"/>
  <c r="Z130" i="7" s="1"/>
  <c r="W130" i="7"/>
  <c r="X130" i="7" s="1"/>
  <c r="O130" i="7"/>
  <c r="N130" i="7"/>
  <c r="L130" i="7"/>
  <c r="M130" i="7" s="1"/>
  <c r="K130" i="7"/>
  <c r="P130" i="7" s="1"/>
  <c r="T130" i="7" s="1"/>
  <c r="V130" i="7" s="1"/>
  <c r="F130" i="7"/>
  <c r="E130" i="7"/>
  <c r="D130" i="7"/>
  <c r="Y129" i="7"/>
  <c r="Z129" i="7" s="1"/>
  <c r="W129" i="7"/>
  <c r="X129" i="7" s="1"/>
  <c r="O129" i="7"/>
  <c r="N129" i="7"/>
  <c r="L129" i="7"/>
  <c r="M129" i="7" s="1"/>
  <c r="K129" i="7"/>
  <c r="F129" i="7"/>
  <c r="E129" i="7"/>
  <c r="D129" i="7"/>
  <c r="Y128" i="7"/>
  <c r="Z128" i="7" s="1"/>
  <c r="W128" i="7"/>
  <c r="X128" i="7" s="1"/>
  <c r="O128" i="7"/>
  <c r="N128" i="7"/>
  <c r="L128" i="7"/>
  <c r="M128" i="7" s="1"/>
  <c r="K128" i="7"/>
  <c r="F128" i="7"/>
  <c r="E128" i="7"/>
  <c r="D128" i="7"/>
  <c r="Y127" i="7"/>
  <c r="Z127" i="7" s="1"/>
  <c r="W127" i="7"/>
  <c r="X127" i="7" s="1"/>
  <c r="O127" i="7"/>
  <c r="N127" i="7"/>
  <c r="L127" i="7"/>
  <c r="M127" i="7" s="1"/>
  <c r="K127" i="7"/>
  <c r="F127" i="7"/>
  <c r="E127" i="7"/>
  <c r="D127" i="7"/>
  <c r="Y126" i="7"/>
  <c r="Z126" i="7" s="1"/>
  <c r="W126" i="7"/>
  <c r="X126" i="7" s="1"/>
  <c r="O126" i="7"/>
  <c r="N126" i="7"/>
  <c r="L126" i="7"/>
  <c r="K126" i="7"/>
  <c r="F126" i="7"/>
  <c r="E126" i="7"/>
  <c r="D126" i="7"/>
  <c r="Y125" i="7"/>
  <c r="Z125" i="7" s="1"/>
  <c r="W125" i="7"/>
  <c r="X125" i="7" s="1"/>
  <c r="O125" i="7"/>
  <c r="N125" i="7"/>
  <c r="L125" i="7"/>
  <c r="M125" i="7" s="1"/>
  <c r="K125" i="7"/>
  <c r="F125" i="7"/>
  <c r="E125" i="7"/>
  <c r="D125" i="7"/>
  <c r="Y124" i="7"/>
  <c r="Z124" i="7" s="1"/>
  <c r="W124" i="7"/>
  <c r="X124" i="7" s="1"/>
  <c r="O124" i="7"/>
  <c r="N124" i="7"/>
  <c r="L124" i="7"/>
  <c r="M124" i="7" s="1"/>
  <c r="K124" i="7"/>
  <c r="F124" i="7"/>
  <c r="E124" i="7"/>
  <c r="D124" i="7"/>
  <c r="Y123" i="7"/>
  <c r="Z123" i="7" s="1"/>
  <c r="W123" i="7"/>
  <c r="X123" i="7" s="1"/>
  <c r="O123" i="7"/>
  <c r="N123" i="7"/>
  <c r="L123" i="7"/>
  <c r="K123" i="7"/>
  <c r="F123" i="7"/>
  <c r="E123" i="7"/>
  <c r="D123" i="7"/>
  <c r="Y122" i="7"/>
  <c r="Z122" i="7" s="1"/>
  <c r="W122" i="7"/>
  <c r="X122" i="7" s="1"/>
  <c r="O122" i="7"/>
  <c r="N122" i="7"/>
  <c r="L122" i="7"/>
  <c r="M122" i="7" s="1"/>
  <c r="K122" i="7"/>
  <c r="P122" i="7" s="1"/>
  <c r="T122" i="7" s="1"/>
  <c r="V122" i="7" s="1"/>
  <c r="F122" i="7"/>
  <c r="E122" i="7"/>
  <c r="D122" i="7"/>
  <c r="Y121" i="7"/>
  <c r="Z121" i="7" s="1"/>
  <c r="W121" i="7"/>
  <c r="X121" i="7" s="1"/>
  <c r="O121" i="7"/>
  <c r="N121" i="7"/>
  <c r="L121" i="7"/>
  <c r="M121" i="7" s="1"/>
  <c r="K121" i="7"/>
  <c r="F121" i="7"/>
  <c r="E121" i="7"/>
  <c r="D121" i="7"/>
  <c r="Y120" i="7"/>
  <c r="Z120" i="7" s="1"/>
  <c r="W120" i="7"/>
  <c r="X120" i="7" s="1"/>
  <c r="O120" i="7"/>
  <c r="N120" i="7"/>
  <c r="L120" i="7"/>
  <c r="M120" i="7" s="1"/>
  <c r="K120" i="7"/>
  <c r="F120" i="7"/>
  <c r="E120" i="7"/>
  <c r="D120" i="7"/>
  <c r="Y119" i="7"/>
  <c r="Z119" i="7" s="1"/>
  <c r="W119" i="7"/>
  <c r="X119" i="7" s="1"/>
  <c r="O119" i="7"/>
  <c r="N119" i="7"/>
  <c r="L119" i="7"/>
  <c r="M119" i="7" s="1"/>
  <c r="K119" i="7"/>
  <c r="F119" i="7"/>
  <c r="E119" i="7"/>
  <c r="D119" i="7"/>
  <c r="Y118" i="7"/>
  <c r="Z118" i="7" s="1"/>
  <c r="W118" i="7"/>
  <c r="X118" i="7" s="1"/>
  <c r="O118" i="7"/>
  <c r="N118" i="7"/>
  <c r="L118" i="7"/>
  <c r="K118" i="7"/>
  <c r="F118" i="7"/>
  <c r="E118" i="7"/>
  <c r="D118" i="7"/>
  <c r="Y117" i="7"/>
  <c r="Z117" i="7" s="1"/>
  <c r="W117" i="7"/>
  <c r="X117" i="7" s="1"/>
  <c r="O117" i="7"/>
  <c r="N117" i="7"/>
  <c r="L117" i="7"/>
  <c r="M117" i="7" s="1"/>
  <c r="K117" i="7"/>
  <c r="F117" i="7"/>
  <c r="E117" i="7"/>
  <c r="D117" i="7"/>
  <c r="Y116" i="7"/>
  <c r="Z116" i="7" s="1"/>
  <c r="W116" i="7"/>
  <c r="X116" i="7" s="1"/>
  <c r="O116" i="7"/>
  <c r="N116" i="7"/>
  <c r="L116" i="7"/>
  <c r="M116" i="7" s="1"/>
  <c r="K116" i="7"/>
  <c r="F116" i="7"/>
  <c r="E116" i="7"/>
  <c r="D116" i="7"/>
  <c r="Y115" i="7"/>
  <c r="Z115" i="7" s="1"/>
  <c r="W115" i="7"/>
  <c r="X115" i="7" s="1"/>
  <c r="O115" i="7"/>
  <c r="N115" i="7"/>
  <c r="L115" i="7"/>
  <c r="M115" i="7" s="1"/>
  <c r="K115" i="7"/>
  <c r="F115" i="7"/>
  <c r="E115" i="7"/>
  <c r="D115" i="7"/>
  <c r="Y114" i="7"/>
  <c r="Z114" i="7" s="1"/>
  <c r="W114" i="7"/>
  <c r="X114" i="7" s="1"/>
  <c r="O114" i="7"/>
  <c r="N114" i="7"/>
  <c r="L114" i="7"/>
  <c r="M114" i="7" s="1"/>
  <c r="K114" i="7"/>
  <c r="F114" i="7"/>
  <c r="E114" i="7"/>
  <c r="D114" i="7"/>
  <c r="Y113" i="7"/>
  <c r="Z113" i="7" s="1"/>
  <c r="W113" i="7"/>
  <c r="X113" i="7" s="1"/>
  <c r="O113" i="7"/>
  <c r="N113" i="7"/>
  <c r="L113" i="7"/>
  <c r="M113" i="7" s="1"/>
  <c r="K113" i="7"/>
  <c r="F113" i="7"/>
  <c r="E113" i="7"/>
  <c r="D113" i="7"/>
  <c r="Y112" i="7"/>
  <c r="Z112" i="7" s="1"/>
  <c r="W112" i="7"/>
  <c r="X112" i="7" s="1"/>
  <c r="O112" i="7"/>
  <c r="N112" i="7"/>
  <c r="L112" i="7"/>
  <c r="M112" i="7" s="1"/>
  <c r="K112" i="7"/>
  <c r="F112" i="7"/>
  <c r="E112" i="7"/>
  <c r="D112" i="7"/>
  <c r="Y111" i="7"/>
  <c r="Z111" i="7" s="1"/>
  <c r="W111" i="7"/>
  <c r="X111" i="7" s="1"/>
  <c r="O111" i="7"/>
  <c r="N111" i="7"/>
  <c r="L111" i="7"/>
  <c r="M111" i="7" s="1"/>
  <c r="K111" i="7"/>
  <c r="F111" i="7"/>
  <c r="E111" i="7"/>
  <c r="D111" i="7"/>
  <c r="Y110" i="7"/>
  <c r="Z110" i="7" s="1"/>
  <c r="W110" i="7"/>
  <c r="X110" i="7" s="1"/>
  <c r="O110" i="7"/>
  <c r="N110" i="7"/>
  <c r="L110" i="7"/>
  <c r="K110" i="7"/>
  <c r="F110" i="7"/>
  <c r="E110" i="7"/>
  <c r="D110" i="7"/>
  <c r="Y109" i="7"/>
  <c r="Z109" i="7" s="1"/>
  <c r="W109" i="7"/>
  <c r="X109" i="7" s="1"/>
  <c r="O109" i="7"/>
  <c r="N109" i="7"/>
  <c r="L109" i="7"/>
  <c r="M109" i="7" s="1"/>
  <c r="K109" i="7"/>
  <c r="F109" i="7"/>
  <c r="E109" i="7"/>
  <c r="D109" i="7"/>
  <c r="Y108" i="7"/>
  <c r="Z108" i="7" s="1"/>
  <c r="W108" i="7"/>
  <c r="X108" i="7" s="1"/>
  <c r="O108" i="7"/>
  <c r="N108" i="7"/>
  <c r="L108" i="7"/>
  <c r="M108" i="7" s="1"/>
  <c r="K108" i="7"/>
  <c r="F108" i="7"/>
  <c r="E108" i="7"/>
  <c r="D108" i="7"/>
  <c r="Y107" i="7"/>
  <c r="Z107" i="7" s="1"/>
  <c r="W107" i="7"/>
  <c r="X107" i="7" s="1"/>
  <c r="O107" i="7"/>
  <c r="N107" i="7"/>
  <c r="L107" i="7"/>
  <c r="M107" i="7" s="1"/>
  <c r="K107" i="7"/>
  <c r="F107" i="7"/>
  <c r="E107" i="7"/>
  <c r="D107" i="7"/>
  <c r="Y106" i="7"/>
  <c r="Z106" i="7" s="1"/>
  <c r="W106" i="7"/>
  <c r="X106" i="7" s="1"/>
  <c r="O106" i="7"/>
  <c r="N106" i="7"/>
  <c r="L106" i="7"/>
  <c r="M106" i="7" s="1"/>
  <c r="K106" i="7"/>
  <c r="P106" i="7" s="1"/>
  <c r="T106" i="7" s="1"/>
  <c r="V106" i="7" s="1"/>
  <c r="F106" i="7"/>
  <c r="E106" i="7"/>
  <c r="D106" i="7"/>
  <c r="Y105" i="7"/>
  <c r="Z105" i="7" s="1"/>
  <c r="W105" i="7"/>
  <c r="X105" i="7" s="1"/>
  <c r="O105" i="7"/>
  <c r="N105" i="7"/>
  <c r="L105" i="7"/>
  <c r="M105" i="7" s="1"/>
  <c r="K105" i="7"/>
  <c r="F105" i="7"/>
  <c r="E105" i="7"/>
  <c r="D105" i="7"/>
  <c r="Y104" i="7"/>
  <c r="Z104" i="7" s="1"/>
  <c r="W104" i="7"/>
  <c r="X104" i="7" s="1"/>
  <c r="O104" i="7"/>
  <c r="N104" i="7"/>
  <c r="L104" i="7"/>
  <c r="M104" i="7" s="1"/>
  <c r="K104" i="7"/>
  <c r="F104" i="7"/>
  <c r="E104" i="7"/>
  <c r="D104" i="7"/>
  <c r="Y103" i="7"/>
  <c r="Z103" i="7" s="1"/>
  <c r="W103" i="7"/>
  <c r="X103" i="7" s="1"/>
  <c r="O103" i="7"/>
  <c r="N103" i="7"/>
  <c r="L103" i="7"/>
  <c r="M103" i="7" s="1"/>
  <c r="K103" i="7"/>
  <c r="F103" i="7"/>
  <c r="E103" i="7"/>
  <c r="D103" i="7"/>
  <c r="Y102" i="7"/>
  <c r="Z102" i="7" s="1"/>
  <c r="W102" i="7"/>
  <c r="X102" i="7" s="1"/>
  <c r="O102" i="7"/>
  <c r="N102" i="7"/>
  <c r="L102" i="7"/>
  <c r="M102" i="7" s="1"/>
  <c r="K102" i="7"/>
  <c r="F102" i="7"/>
  <c r="E102" i="7"/>
  <c r="D102" i="7"/>
  <c r="Y101" i="7"/>
  <c r="Z101" i="7" s="1"/>
  <c r="W101" i="7"/>
  <c r="X101" i="7" s="1"/>
  <c r="O101" i="7"/>
  <c r="N101" i="7"/>
  <c r="L101" i="7"/>
  <c r="M101" i="7" s="1"/>
  <c r="K101" i="7"/>
  <c r="F101" i="7"/>
  <c r="E101" i="7"/>
  <c r="D101" i="7"/>
  <c r="Y100" i="7"/>
  <c r="Z100" i="7" s="1"/>
  <c r="W100" i="7"/>
  <c r="X100" i="7" s="1"/>
  <c r="O100" i="7"/>
  <c r="N100" i="7"/>
  <c r="L100" i="7"/>
  <c r="M100" i="7" s="1"/>
  <c r="K100" i="7"/>
  <c r="F100" i="7"/>
  <c r="E100" i="7"/>
  <c r="D100" i="7"/>
  <c r="Y99" i="7"/>
  <c r="Z99" i="7" s="1"/>
  <c r="W99" i="7"/>
  <c r="X99" i="7" s="1"/>
  <c r="O99" i="7"/>
  <c r="N99" i="7"/>
  <c r="L99" i="7"/>
  <c r="M99" i="7" s="1"/>
  <c r="K99" i="7"/>
  <c r="F99" i="7"/>
  <c r="E99" i="7"/>
  <c r="D99" i="7"/>
  <c r="Y98" i="7"/>
  <c r="Z98" i="7" s="1"/>
  <c r="W98" i="7"/>
  <c r="X98" i="7" s="1"/>
  <c r="O98" i="7"/>
  <c r="N98" i="7"/>
  <c r="L98" i="7"/>
  <c r="M98" i="7" s="1"/>
  <c r="K98" i="7"/>
  <c r="F98" i="7"/>
  <c r="E98" i="7"/>
  <c r="D98" i="7"/>
  <c r="Y97" i="7"/>
  <c r="Z97" i="7" s="1"/>
  <c r="W97" i="7"/>
  <c r="X97" i="7" s="1"/>
  <c r="O97" i="7"/>
  <c r="N97" i="7"/>
  <c r="L97" i="7"/>
  <c r="M97" i="7" s="1"/>
  <c r="K97" i="7"/>
  <c r="F97" i="7"/>
  <c r="E97" i="7"/>
  <c r="D97" i="7"/>
  <c r="Y96" i="7"/>
  <c r="Z96" i="7" s="1"/>
  <c r="W96" i="7"/>
  <c r="X96" i="7" s="1"/>
  <c r="O96" i="7"/>
  <c r="N96" i="7"/>
  <c r="L96" i="7"/>
  <c r="M96" i="7" s="1"/>
  <c r="K96" i="7"/>
  <c r="F96" i="7"/>
  <c r="E96" i="7"/>
  <c r="D96" i="7"/>
  <c r="Y95" i="7"/>
  <c r="Z95" i="7" s="1"/>
  <c r="W95" i="7"/>
  <c r="X95" i="7" s="1"/>
  <c r="O95" i="7"/>
  <c r="N95" i="7"/>
  <c r="L95" i="7"/>
  <c r="M95" i="7" s="1"/>
  <c r="K95" i="7"/>
  <c r="F95" i="7"/>
  <c r="E95" i="7"/>
  <c r="D95" i="7"/>
  <c r="Y94" i="7"/>
  <c r="Z94" i="7" s="1"/>
  <c r="W94" i="7"/>
  <c r="X94" i="7" s="1"/>
  <c r="O94" i="7"/>
  <c r="N94" i="7"/>
  <c r="L94" i="7"/>
  <c r="K94" i="7"/>
  <c r="F94" i="7"/>
  <c r="E94" i="7"/>
  <c r="D94" i="7"/>
  <c r="Y93" i="7"/>
  <c r="Z93" i="7" s="1"/>
  <c r="W93" i="7"/>
  <c r="X93" i="7" s="1"/>
  <c r="O93" i="7"/>
  <c r="N93" i="7"/>
  <c r="L93" i="7"/>
  <c r="M93" i="7" s="1"/>
  <c r="K93" i="7"/>
  <c r="F93" i="7"/>
  <c r="E93" i="7"/>
  <c r="D93" i="7"/>
  <c r="Y92" i="7"/>
  <c r="Z92" i="7" s="1"/>
  <c r="W92" i="7"/>
  <c r="X92" i="7" s="1"/>
  <c r="O92" i="7"/>
  <c r="N92" i="7"/>
  <c r="L92" i="7"/>
  <c r="M92" i="7" s="1"/>
  <c r="K92" i="7"/>
  <c r="F92" i="7"/>
  <c r="E92" i="7"/>
  <c r="D92" i="7"/>
  <c r="Y91" i="7"/>
  <c r="Z91" i="7" s="1"/>
  <c r="W91" i="7"/>
  <c r="X91" i="7" s="1"/>
  <c r="O91" i="7"/>
  <c r="N91" i="7"/>
  <c r="L91" i="7"/>
  <c r="M91" i="7" s="1"/>
  <c r="K91" i="7"/>
  <c r="F91" i="7"/>
  <c r="E91" i="7"/>
  <c r="D91" i="7"/>
  <c r="Y90" i="7"/>
  <c r="Z90" i="7" s="1"/>
  <c r="W90" i="7"/>
  <c r="X90" i="7" s="1"/>
  <c r="O90" i="7"/>
  <c r="N90" i="7"/>
  <c r="L90" i="7"/>
  <c r="M90" i="7" s="1"/>
  <c r="K90" i="7"/>
  <c r="F90" i="7"/>
  <c r="E90" i="7"/>
  <c r="D90" i="7"/>
  <c r="Y89" i="7"/>
  <c r="Z89" i="7" s="1"/>
  <c r="W89" i="7"/>
  <c r="X89" i="7" s="1"/>
  <c r="O89" i="7"/>
  <c r="N89" i="7"/>
  <c r="L89" i="7"/>
  <c r="M89" i="7" s="1"/>
  <c r="K89" i="7"/>
  <c r="F89" i="7"/>
  <c r="E89" i="7"/>
  <c r="D89" i="7"/>
  <c r="Y88" i="7"/>
  <c r="Z88" i="7" s="1"/>
  <c r="W88" i="7"/>
  <c r="X88" i="7" s="1"/>
  <c r="O88" i="7"/>
  <c r="N88" i="7"/>
  <c r="L88" i="7"/>
  <c r="M88" i="7" s="1"/>
  <c r="K88" i="7"/>
  <c r="F88" i="7"/>
  <c r="E88" i="7"/>
  <c r="D88" i="7"/>
  <c r="Y87" i="7"/>
  <c r="Z87" i="7" s="1"/>
  <c r="W87" i="7"/>
  <c r="X87" i="7" s="1"/>
  <c r="O87" i="7"/>
  <c r="N87" i="7"/>
  <c r="L87" i="7"/>
  <c r="M87" i="7" s="1"/>
  <c r="K87" i="7"/>
  <c r="F87" i="7"/>
  <c r="E87" i="7"/>
  <c r="D87" i="7"/>
  <c r="Y86" i="7"/>
  <c r="Z86" i="7" s="1"/>
  <c r="W86" i="7"/>
  <c r="X86" i="7" s="1"/>
  <c r="O86" i="7"/>
  <c r="N86" i="7"/>
  <c r="L86" i="7"/>
  <c r="M86" i="7" s="1"/>
  <c r="K86" i="7"/>
  <c r="P86" i="7" s="1"/>
  <c r="T86" i="7" s="1"/>
  <c r="V86" i="7" s="1"/>
  <c r="F86" i="7"/>
  <c r="E86" i="7"/>
  <c r="D86" i="7"/>
  <c r="Y85" i="7"/>
  <c r="Z85" i="7" s="1"/>
  <c r="W85" i="7"/>
  <c r="X85" i="7" s="1"/>
  <c r="O85" i="7"/>
  <c r="N85" i="7"/>
  <c r="L85" i="7"/>
  <c r="M85" i="7" s="1"/>
  <c r="K85" i="7"/>
  <c r="F85" i="7"/>
  <c r="E85" i="7"/>
  <c r="D85" i="7"/>
  <c r="Y84" i="7"/>
  <c r="Z84" i="7" s="1"/>
  <c r="W84" i="7"/>
  <c r="X84" i="7" s="1"/>
  <c r="O84" i="7"/>
  <c r="N84" i="7"/>
  <c r="L84" i="7"/>
  <c r="K84" i="7"/>
  <c r="F84" i="7"/>
  <c r="E84" i="7"/>
  <c r="D84" i="7"/>
  <c r="Y83" i="7"/>
  <c r="Z83" i="7" s="1"/>
  <c r="W83" i="7"/>
  <c r="X83" i="7" s="1"/>
  <c r="O83" i="7"/>
  <c r="N83" i="7"/>
  <c r="L83" i="7"/>
  <c r="M83" i="7" s="1"/>
  <c r="K83" i="7"/>
  <c r="F83" i="7"/>
  <c r="E83" i="7"/>
  <c r="D83" i="7"/>
  <c r="Y82" i="7"/>
  <c r="Z82" i="7" s="1"/>
  <c r="W82" i="7"/>
  <c r="X82" i="7" s="1"/>
  <c r="O82" i="7"/>
  <c r="N82" i="7"/>
  <c r="L82" i="7"/>
  <c r="K82" i="7"/>
  <c r="F82" i="7"/>
  <c r="E82" i="7"/>
  <c r="D82" i="7"/>
  <c r="Y81" i="7"/>
  <c r="Z81" i="7" s="1"/>
  <c r="W81" i="7"/>
  <c r="X81" i="7" s="1"/>
  <c r="O81" i="7"/>
  <c r="N81" i="7"/>
  <c r="L81" i="7"/>
  <c r="M81" i="7" s="1"/>
  <c r="K81" i="7"/>
  <c r="F81" i="7"/>
  <c r="E81" i="7"/>
  <c r="D81" i="7"/>
  <c r="Y80" i="7"/>
  <c r="Z80" i="7" s="1"/>
  <c r="W80" i="7"/>
  <c r="X80" i="7" s="1"/>
  <c r="O80" i="7"/>
  <c r="N80" i="7"/>
  <c r="L80" i="7"/>
  <c r="K80" i="7"/>
  <c r="F80" i="7"/>
  <c r="E80" i="7"/>
  <c r="D80" i="7"/>
  <c r="Y79" i="7"/>
  <c r="Z79" i="7" s="1"/>
  <c r="W79" i="7"/>
  <c r="X79" i="7" s="1"/>
  <c r="O79" i="7"/>
  <c r="N79" i="7"/>
  <c r="L79" i="7"/>
  <c r="M79" i="7" s="1"/>
  <c r="K79" i="7"/>
  <c r="F79" i="7"/>
  <c r="E79" i="7"/>
  <c r="D79" i="7"/>
  <c r="Y78" i="7"/>
  <c r="Z78" i="7" s="1"/>
  <c r="W78" i="7"/>
  <c r="X78" i="7" s="1"/>
  <c r="O78" i="7"/>
  <c r="N78" i="7"/>
  <c r="L78" i="7"/>
  <c r="K78" i="7"/>
  <c r="F78" i="7"/>
  <c r="E78" i="7"/>
  <c r="D78" i="7"/>
  <c r="Y77" i="7"/>
  <c r="Z77" i="7" s="1"/>
  <c r="W77" i="7"/>
  <c r="X77" i="7" s="1"/>
  <c r="O77" i="7"/>
  <c r="N77" i="7"/>
  <c r="L77" i="7"/>
  <c r="K77" i="7"/>
  <c r="F77" i="7"/>
  <c r="E77" i="7"/>
  <c r="D77" i="7"/>
  <c r="Y76" i="7"/>
  <c r="Z76" i="7" s="1"/>
  <c r="W76" i="7"/>
  <c r="X76" i="7" s="1"/>
  <c r="O76" i="7"/>
  <c r="N76" i="7"/>
  <c r="L76" i="7"/>
  <c r="M76" i="7" s="1"/>
  <c r="K76" i="7"/>
  <c r="F76" i="7"/>
  <c r="E76" i="7"/>
  <c r="D76" i="7"/>
  <c r="Y75" i="7"/>
  <c r="Z75" i="7" s="1"/>
  <c r="W75" i="7"/>
  <c r="X75" i="7" s="1"/>
  <c r="O75" i="7"/>
  <c r="N75" i="7"/>
  <c r="L75" i="7"/>
  <c r="M75" i="7" s="1"/>
  <c r="K75" i="7"/>
  <c r="F75" i="7"/>
  <c r="E75" i="7"/>
  <c r="D75" i="7"/>
  <c r="Y74" i="7"/>
  <c r="Z74" i="7" s="1"/>
  <c r="W74" i="7"/>
  <c r="X74" i="7" s="1"/>
  <c r="O74" i="7"/>
  <c r="N74" i="7"/>
  <c r="L74" i="7"/>
  <c r="K74" i="7"/>
  <c r="F74" i="7"/>
  <c r="E74" i="7"/>
  <c r="D74" i="7"/>
  <c r="Y73" i="7"/>
  <c r="Z73" i="7" s="1"/>
  <c r="W73" i="7"/>
  <c r="X73" i="7" s="1"/>
  <c r="O73" i="7"/>
  <c r="N73" i="7"/>
  <c r="L73" i="7"/>
  <c r="M73" i="7" s="1"/>
  <c r="K73" i="7"/>
  <c r="F73" i="7"/>
  <c r="E73" i="7"/>
  <c r="D73" i="7"/>
  <c r="Y72" i="7"/>
  <c r="Z72" i="7" s="1"/>
  <c r="W72" i="7"/>
  <c r="X72" i="7" s="1"/>
  <c r="O72" i="7"/>
  <c r="N72" i="7"/>
  <c r="L72" i="7"/>
  <c r="M72" i="7" s="1"/>
  <c r="K72" i="7"/>
  <c r="F72" i="7"/>
  <c r="E72" i="7"/>
  <c r="D72" i="7"/>
  <c r="Y71" i="7"/>
  <c r="Z71" i="7" s="1"/>
  <c r="W71" i="7"/>
  <c r="X71" i="7" s="1"/>
  <c r="O71" i="7"/>
  <c r="N71" i="7"/>
  <c r="L71" i="7"/>
  <c r="M71" i="7" s="1"/>
  <c r="K71" i="7"/>
  <c r="F71" i="7"/>
  <c r="E71" i="7"/>
  <c r="D71" i="7"/>
  <c r="Y70" i="7"/>
  <c r="Z70" i="7" s="1"/>
  <c r="W70" i="7"/>
  <c r="X70" i="7" s="1"/>
  <c r="O70" i="7"/>
  <c r="N70" i="7"/>
  <c r="L70" i="7"/>
  <c r="M70" i="7" s="1"/>
  <c r="K70" i="7"/>
  <c r="F70" i="7"/>
  <c r="E70" i="7"/>
  <c r="D7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3" i="7"/>
  <c r="E3" i="1"/>
  <c r="D3" i="6"/>
  <c r="Y68" i="7"/>
  <c r="Z68" i="7" s="1"/>
  <c r="W68" i="7"/>
  <c r="X68" i="7" s="1"/>
  <c r="O68" i="7"/>
  <c r="N68" i="7"/>
  <c r="L68" i="7"/>
  <c r="K68" i="7"/>
  <c r="F68" i="7"/>
  <c r="E68" i="7"/>
  <c r="Y67" i="7"/>
  <c r="Z67" i="7" s="1"/>
  <c r="W67" i="7"/>
  <c r="X67" i="7" s="1"/>
  <c r="O67" i="7"/>
  <c r="N67" i="7"/>
  <c r="L67" i="7"/>
  <c r="M67" i="7" s="1"/>
  <c r="K67" i="7"/>
  <c r="F67" i="7"/>
  <c r="E67" i="7"/>
  <c r="Y66" i="7"/>
  <c r="Z66" i="7" s="1"/>
  <c r="W66" i="7"/>
  <c r="X66" i="7" s="1"/>
  <c r="O66" i="7"/>
  <c r="N66" i="7"/>
  <c r="L66" i="7"/>
  <c r="M66" i="7" s="1"/>
  <c r="K66" i="7"/>
  <c r="F66" i="7"/>
  <c r="E66" i="7"/>
  <c r="Y65" i="7"/>
  <c r="Z65" i="7" s="1"/>
  <c r="W65" i="7"/>
  <c r="X65" i="7" s="1"/>
  <c r="O65" i="7"/>
  <c r="N65" i="7"/>
  <c r="L65" i="7"/>
  <c r="M65" i="7" s="1"/>
  <c r="K65" i="7"/>
  <c r="F65" i="7"/>
  <c r="E65" i="7"/>
  <c r="Y64" i="7"/>
  <c r="Z64" i="7" s="1"/>
  <c r="W64" i="7"/>
  <c r="X64" i="7" s="1"/>
  <c r="O64" i="7"/>
  <c r="N64" i="7"/>
  <c r="L64" i="7"/>
  <c r="M64" i="7" s="1"/>
  <c r="K64" i="7"/>
  <c r="F64" i="7"/>
  <c r="E64" i="7"/>
  <c r="Y63" i="7"/>
  <c r="Z63" i="7" s="1"/>
  <c r="W63" i="7"/>
  <c r="X63" i="7" s="1"/>
  <c r="O63" i="7"/>
  <c r="N63" i="7"/>
  <c r="L63" i="7"/>
  <c r="M63" i="7" s="1"/>
  <c r="K63" i="7"/>
  <c r="F63" i="7"/>
  <c r="E63" i="7"/>
  <c r="Y62" i="7"/>
  <c r="Z62" i="7" s="1"/>
  <c r="W62" i="7"/>
  <c r="X62" i="7" s="1"/>
  <c r="O62" i="7"/>
  <c r="N62" i="7"/>
  <c r="L62" i="7"/>
  <c r="K62" i="7"/>
  <c r="F62" i="7"/>
  <c r="E62" i="7"/>
  <c r="Y61" i="7"/>
  <c r="Z61" i="7" s="1"/>
  <c r="W61" i="7"/>
  <c r="X61" i="7" s="1"/>
  <c r="O61" i="7"/>
  <c r="N61" i="7"/>
  <c r="L61" i="7"/>
  <c r="M61" i="7" s="1"/>
  <c r="K61" i="7"/>
  <c r="F61" i="7"/>
  <c r="E61" i="7"/>
  <c r="Y60" i="7"/>
  <c r="Z60" i="7" s="1"/>
  <c r="W60" i="7"/>
  <c r="X60" i="7" s="1"/>
  <c r="O60" i="7"/>
  <c r="N60" i="7"/>
  <c r="L60" i="7"/>
  <c r="M60" i="7" s="1"/>
  <c r="K60" i="7"/>
  <c r="F60" i="7"/>
  <c r="E60" i="7"/>
  <c r="Y59" i="7"/>
  <c r="Z59" i="7" s="1"/>
  <c r="W59" i="7"/>
  <c r="X59" i="7" s="1"/>
  <c r="O59" i="7"/>
  <c r="N59" i="7"/>
  <c r="L59" i="7"/>
  <c r="M59" i="7" s="1"/>
  <c r="K59" i="7"/>
  <c r="F59" i="7"/>
  <c r="E59" i="7"/>
  <c r="Y58" i="7"/>
  <c r="Z58" i="7" s="1"/>
  <c r="W58" i="7"/>
  <c r="X58" i="7" s="1"/>
  <c r="O58" i="7"/>
  <c r="N58" i="7"/>
  <c r="L58" i="7"/>
  <c r="K58" i="7"/>
  <c r="F58" i="7"/>
  <c r="E58" i="7"/>
  <c r="Y57" i="7"/>
  <c r="Z57" i="7" s="1"/>
  <c r="W57" i="7"/>
  <c r="X57" i="7" s="1"/>
  <c r="O57" i="7"/>
  <c r="N57" i="7"/>
  <c r="L57" i="7"/>
  <c r="M57" i="7" s="1"/>
  <c r="K57" i="7"/>
  <c r="F57" i="7"/>
  <c r="E57" i="7"/>
  <c r="Y56" i="7"/>
  <c r="Z56" i="7" s="1"/>
  <c r="W56" i="7"/>
  <c r="X56" i="7" s="1"/>
  <c r="O56" i="7"/>
  <c r="N56" i="7"/>
  <c r="L56" i="7"/>
  <c r="K56" i="7"/>
  <c r="F56" i="7"/>
  <c r="E56" i="7"/>
  <c r="Y55" i="7"/>
  <c r="Z55" i="7" s="1"/>
  <c r="W55" i="7"/>
  <c r="X55" i="7" s="1"/>
  <c r="O55" i="7"/>
  <c r="N55" i="7"/>
  <c r="L55" i="7"/>
  <c r="M55" i="7" s="1"/>
  <c r="K55" i="7"/>
  <c r="F55" i="7"/>
  <c r="E55" i="7"/>
  <c r="Y54" i="7"/>
  <c r="Z54" i="7" s="1"/>
  <c r="W54" i="7"/>
  <c r="X54" i="7" s="1"/>
  <c r="O54" i="7"/>
  <c r="N54" i="7"/>
  <c r="L54" i="7"/>
  <c r="M54" i="7" s="1"/>
  <c r="K54" i="7"/>
  <c r="F54" i="7"/>
  <c r="E54" i="7"/>
  <c r="Y53" i="7"/>
  <c r="Z53" i="7" s="1"/>
  <c r="W53" i="7"/>
  <c r="X53" i="7" s="1"/>
  <c r="O53" i="7"/>
  <c r="N53" i="7"/>
  <c r="L53" i="7"/>
  <c r="K53" i="7"/>
  <c r="F53" i="7"/>
  <c r="E53" i="7"/>
  <c r="Y52" i="7"/>
  <c r="Z52" i="7" s="1"/>
  <c r="W52" i="7"/>
  <c r="X52" i="7" s="1"/>
  <c r="O52" i="7"/>
  <c r="N52" i="7"/>
  <c r="L52" i="7"/>
  <c r="M52" i="7" s="1"/>
  <c r="K52" i="7"/>
  <c r="F52" i="7"/>
  <c r="E52" i="7"/>
  <c r="Y51" i="7"/>
  <c r="Z51" i="7" s="1"/>
  <c r="W51" i="7"/>
  <c r="X51" i="7" s="1"/>
  <c r="O51" i="7"/>
  <c r="N51" i="7"/>
  <c r="L51" i="7"/>
  <c r="M51" i="7" s="1"/>
  <c r="K51" i="7"/>
  <c r="F51" i="7"/>
  <c r="E51" i="7"/>
  <c r="Y50" i="7"/>
  <c r="Z50" i="7" s="1"/>
  <c r="W50" i="7"/>
  <c r="X50" i="7" s="1"/>
  <c r="O50" i="7"/>
  <c r="N50" i="7"/>
  <c r="L50" i="7"/>
  <c r="M50" i="7" s="1"/>
  <c r="K50" i="7"/>
  <c r="F50" i="7"/>
  <c r="E50" i="7"/>
  <c r="Y49" i="7"/>
  <c r="Z49" i="7" s="1"/>
  <c r="W49" i="7"/>
  <c r="X49" i="7" s="1"/>
  <c r="O49" i="7"/>
  <c r="N49" i="7"/>
  <c r="L49" i="7"/>
  <c r="M49" i="7" s="1"/>
  <c r="K49" i="7"/>
  <c r="F49" i="7"/>
  <c r="E49" i="7"/>
  <c r="Y48" i="7"/>
  <c r="Z48" i="7" s="1"/>
  <c r="W48" i="7"/>
  <c r="X48" i="7" s="1"/>
  <c r="O48" i="7"/>
  <c r="N48" i="7"/>
  <c r="L48" i="7"/>
  <c r="K48" i="7"/>
  <c r="F48" i="7"/>
  <c r="E48" i="7"/>
  <c r="Y47" i="7"/>
  <c r="Z47" i="7" s="1"/>
  <c r="W47" i="7"/>
  <c r="X47" i="7" s="1"/>
  <c r="O47" i="7"/>
  <c r="N47" i="7"/>
  <c r="L47" i="7"/>
  <c r="M47" i="7" s="1"/>
  <c r="K47" i="7"/>
  <c r="F47" i="7"/>
  <c r="E47" i="7"/>
  <c r="Y46" i="7"/>
  <c r="Z46" i="7" s="1"/>
  <c r="W46" i="7"/>
  <c r="X46" i="7" s="1"/>
  <c r="O46" i="7"/>
  <c r="N46" i="7"/>
  <c r="L46" i="7"/>
  <c r="M46" i="7" s="1"/>
  <c r="K46" i="7"/>
  <c r="F46" i="7"/>
  <c r="E46" i="7"/>
  <c r="Y45" i="7"/>
  <c r="Z45" i="7" s="1"/>
  <c r="W45" i="7"/>
  <c r="X45" i="7" s="1"/>
  <c r="O45" i="7"/>
  <c r="N45" i="7"/>
  <c r="L45" i="7"/>
  <c r="K45" i="7"/>
  <c r="F45" i="7"/>
  <c r="E45" i="7"/>
  <c r="Y44" i="7"/>
  <c r="Z44" i="7" s="1"/>
  <c r="W44" i="7"/>
  <c r="X44" i="7" s="1"/>
  <c r="O44" i="7"/>
  <c r="N44" i="7"/>
  <c r="L44" i="7"/>
  <c r="M44" i="7" s="1"/>
  <c r="K44" i="7"/>
  <c r="F44" i="7"/>
  <c r="E44" i="7"/>
  <c r="Y43" i="7"/>
  <c r="Z43" i="7" s="1"/>
  <c r="W43" i="7"/>
  <c r="X43" i="7" s="1"/>
  <c r="O43" i="7"/>
  <c r="N43" i="7"/>
  <c r="L43" i="7"/>
  <c r="M43" i="7" s="1"/>
  <c r="K43" i="7"/>
  <c r="F43" i="7"/>
  <c r="E43" i="7"/>
  <c r="Y42" i="7"/>
  <c r="Z42" i="7" s="1"/>
  <c r="W42" i="7"/>
  <c r="X42" i="7" s="1"/>
  <c r="O42" i="7"/>
  <c r="N42" i="7"/>
  <c r="L42" i="7"/>
  <c r="M42" i="7" s="1"/>
  <c r="K42" i="7"/>
  <c r="F42" i="7"/>
  <c r="E42" i="7"/>
  <c r="Y41" i="7"/>
  <c r="Z41" i="7" s="1"/>
  <c r="W41" i="7"/>
  <c r="X41" i="7" s="1"/>
  <c r="O41" i="7"/>
  <c r="N41" i="7"/>
  <c r="L41" i="7"/>
  <c r="M41" i="7" s="1"/>
  <c r="K41" i="7"/>
  <c r="F41" i="7"/>
  <c r="E41" i="7"/>
  <c r="Y40" i="7"/>
  <c r="Z40" i="7" s="1"/>
  <c r="W40" i="7"/>
  <c r="X40" i="7" s="1"/>
  <c r="O40" i="7"/>
  <c r="N40" i="7"/>
  <c r="L40" i="7"/>
  <c r="M40" i="7" s="1"/>
  <c r="K40" i="7"/>
  <c r="F40" i="7"/>
  <c r="E40" i="7"/>
  <c r="Y39" i="7"/>
  <c r="Z39" i="7" s="1"/>
  <c r="W39" i="7"/>
  <c r="X39" i="7" s="1"/>
  <c r="O39" i="7"/>
  <c r="N39" i="7"/>
  <c r="L39" i="7"/>
  <c r="K39" i="7"/>
  <c r="F39" i="7"/>
  <c r="E39" i="7"/>
  <c r="Y38" i="7"/>
  <c r="Z38" i="7" s="1"/>
  <c r="W38" i="7"/>
  <c r="X38" i="7" s="1"/>
  <c r="O38" i="7"/>
  <c r="N38" i="7"/>
  <c r="L38" i="7"/>
  <c r="M38" i="7" s="1"/>
  <c r="K38" i="7"/>
  <c r="F38" i="7"/>
  <c r="E38" i="7"/>
  <c r="Y37" i="7"/>
  <c r="Z37" i="7" s="1"/>
  <c r="W37" i="7"/>
  <c r="X37" i="7" s="1"/>
  <c r="O37" i="7"/>
  <c r="N37" i="7"/>
  <c r="L37" i="7"/>
  <c r="M37" i="7" s="1"/>
  <c r="K37" i="7"/>
  <c r="F37" i="7"/>
  <c r="E37" i="7"/>
  <c r="Y36" i="7"/>
  <c r="Z36" i="7" s="1"/>
  <c r="W36" i="7"/>
  <c r="X36" i="7" s="1"/>
  <c r="O36" i="7"/>
  <c r="N36" i="7"/>
  <c r="L36" i="7"/>
  <c r="M36" i="7" s="1"/>
  <c r="K36" i="7"/>
  <c r="F36" i="7"/>
  <c r="E36" i="7"/>
  <c r="Y35" i="7"/>
  <c r="Z35" i="7" s="1"/>
  <c r="W35" i="7"/>
  <c r="X35" i="7" s="1"/>
  <c r="O35" i="7"/>
  <c r="N35" i="7"/>
  <c r="L35" i="7"/>
  <c r="M35" i="7" s="1"/>
  <c r="K35" i="7"/>
  <c r="F35" i="7"/>
  <c r="E35" i="7"/>
  <c r="Y34" i="7"/>
  <c r="Z34" i="7" s="1"/>
  <c r="W34" i="7"/>
  <c r="X34" i="7" s="1"/>
  <c r="O34" i="7"/>
  <c r="N34" i="7"/>
  <c r="L34" i="7"/>
  <c r="K34" i="7"/>
  <c r="F34" i="7"/>
  <c r="E34" i="7"/>
  <c r="Y33" i="7"/>
  <c r="Z33" i="7" s="1"/>
  <c r="W33" i="7"/>
  <c r="X33" i="7" s="1"/>
  <c r="O33" i="7"/>
  <c r="N33" i="7"/>
  <c r="L33" i="7"/>
  <c r="M33" i="7" s="1"/>
  <c r="K33" i="7"/>
  <c r="F33" i="7"/>
  <c r="E33" i="7"/>
  <c r="Y32" i="7"/>
  <c r="Z32" i="7" s="1"/>
  <c r="W32" i="7"/>
  <c r="X32" i="7" s="1"/>
  <c r="O32" i="7"/>
  <c r="N32" i="7"/>
  <c r="L32" i="7"/>
  <c r="M32" i="7" s="1"/>
  <c r="K32" i="7"/>
  <c r="F32" i="7"/>
  <c r="E32" i="7"/>
  <c r="Y31" i="7"/>
  <c r="Z31" i="7" s="1"/>
  <c r="W31" i="7"/>
  <c r="X31" i="7" s="1"/>
  <c r="O31" i="7"/>
  <c r="N31" i="7"/>
  <c r="L31" i="7"/>
  <c r="M31" i="7" s="1"/>
  <c r="K31" i="7"/>
  <c r="F31" i="7"/>
  <c r="E31" i="7"/>
  <c r="Y30" i="7"/>
  <c r="Z30" i="7" s="1"/>
  <c r="W30" i="7"/>
  <c r="X30" i="7" s="1"/>
  <c r="O30" i="7"/>
  <c r="N30" i="7"/>
  <c r="L30" i="7"/>
  <c r="K30" i="7"/>
  <c r="F30" i="7"/>
  <c r="E30" i="7"/>
  <c r="Y29" i="7"/>
  <c r="Z29" i="7" s="1"/>
  <c r="W29" i="7"/>
  <c r="X29" i="7" s="1"/>
  <c r="O29" i="7"/>
  <c r="N29" i="7"/>
  <c r="L29" i="7"/>
  <c r="M29" i="7" s="1"/>
  <c r="K29" i="7"/>
  <c r="F29" i="7"/>
  <c r="E29" i="7"/>
  <c r="Y28" i="7"/>
  <c r="Z28" i="7" s="1"/>
  <c r="W28" i="7"/>
  <c r="X28" i="7" s="1"/>
  <c r="O28" i="7"/>
  <c r="N28" i="7"/>
  <c r="L28" i="7"/>
  <c r="K28" i="7"/>
  <c r="F28" i="7"/>
  <c r="E28" i="7"/>
  <c r="Y27" i="7"/>
  <c r="Z27" i="7" s="1"/>
  <c r="W27" i="7"/>
  <c r="X27" i="7" s="1"/>
  <c r="O27" i="7"/>
  <c r="N27" i="7"/>
  <c r="L27" i="7"/>
  <c r="M27" i="7" s="1"/>
  <c r="K27" i="7"/>
  <c r="F27" i="7"/>
  <c r="E27" i="7"/>
  <c r="Y26" i="7"/>
  <c r="Z26" i="7" s="1"/>
  <c r="W26" i="7"/>
  <c r="X26" i="7" s="1"/>
  <c r="O26" i="7"/>
  <c r="N26" i="7"/>
  <c r="L26" i="7"/>
  <c r="M26" i="7" s="1"/>
  <c r="K26" i="7"/>
  <c r="F26" i="7"/>
  <c r="E26" i="7"/>
  <c r="Y25" i="7"/>
  <c r="Z25" i="7" s="1"/>
  <c r="W25" i="7"/>
  <c r="X25" i="7" s="1"/>
  <c r="O25" i="7"/>
  <c r="N25" i="7"/>
  <c r="L25" i="7"/>
  <c r="M25" i="7" s="1"/>
  <c r="K25" i="7"/>
  <c r="F25" i="7"/>
  <c r="E25" i="7"/>
  <c r="O24" i="7"/>
  <c r="N24" i="7"/>
  <c r="L24" i="7"/>
  <c r="M24" i="7" s="1"/>
  <c r="K24" i="7"/>
  <c r="F24" i="7"/>
  <c r="E24" i="7"/>
  <c r="Y23" i="7"/>
  <c r="Z23" i="7" s="1"/>
  <c r="W23" i="7"/>
  <c r="O23" i="7"/>
  <c r="N23" i="7"/>
  <c r="L23" i="7"/>
  <c r="M23" i="7" s="1"/>
  <c r="K23" i="7"/>
  <c r="F23" i="7"/>
  <c r="E23" i="7"/>
  <c r="Y22" i="7"/>
  <c r="Z22" i="7" s="1"/>
  <c r="W22" i="7"/>
  <c r="X22" i="7" s="1"/>
  <c r="O22" i="7"/>
  <c r="N22" i="7"/>
  <c r="L22" i="7"/>
  <c r="M22" i="7" s="1"/>
  <c r="K22" i="7"/>
  <c r="F22" i="7"/>
  <c r="E22" i="7"/>
  <c r="Y21" i="7"/>
  <c r="Z21" i="7" s="1"/>
  <c r="W21" i="7"/>
  <c r="X21" i="7" s="1"/>
  <c r="O21" i="7"/>
  <c r="N21" i="7"/>
  <c r="L21" i="7"/>
  <c r="M21" i="7" s="1"/>
  <c r="K21" i="7"/>
  <c r="F21" i="7"/>
  <c r="E21" i="7"/>
  <c r="Y20" i="7"/>
  <c r="Z20" i="7" s="1"/>
  <c r="W20" i="7"/>
  <c r="X20" i="7" s="1"/>
  <c r="O20" i="7"/>
  <c r="N20" i="7"/>
  <c r="L20" i="7"/>
  <c r="K20" i="7"/>
  <c r="F20" i="7"/>
  <c r="E20" i="7"/>
  <c r="Y19" i="7"/>
  <c r="Z19" i="7" s="1"/>
  <c r="W19" i="7"/>
  <c r="X19" i="7" s="1"/>
  <c r="O19" i="7"/>
  <c r="N19" i="7"/>
  <c r="L19" i="7"/>
  <c r="M19" i="7" s="1"/>
  <c r="K19" i="7"/>
  <c r="F19" i="7"/>
  <c r="E19" i="7"/>
  <c r="Y18" i="7"/>
  <c r="Z18" i="7" s="1"/>
  <c r="W18" i="7"/>
  <c r="X18" i="7" s="1"/>
  <c r="O18" i="7"/>
  <c r="N18" i="7"/>
  <c r="L18" i="7"/>
  <c r="M18" i="7" s="1"/>
  <c r="K18" i="7"/>
  <c r="F18" i="7"/>
  <c r="E18" i="7"/>
  <c r="Y17" i="7"/>
  <c r="Z17" i="7" s="1"/>
  <c r="W17" i="7"/>
  <c r="X17" i="7" s="1"/>
  <c r="O17" i="7"/>
  <c r="N17" i="7"/>
  <c r="L17" i="7"/>
  <c r="M17" i="7" s="1"/>
  <c r="K17" i="7"/>
  <c r="F17" i="7"/>
  <c r="E17" i="7"/>
  <c r="Y16" i="7"/>
  <c r="Z16" i="7" s="1"/>
  <c r="W16" i="7"/>
  <c r="X16" i="7" s="1"/>
  <c r="O16" i="7"/>
  <c r="N16" i="7"/>
  <c r="L16" i="7"/>
  <c r="M16" i="7" s="1"/>
  <c r="K16" i="7"/>
  <c r="F16" i="7"/>
  <c r="E16" i="7"/>
  <c r="Y15" i="7"/>
  <c r="Z15" i="7" s="1"/>
  <c r="W15" i="7"/>
  <c r="X15" i="7" s="1"/>
  <c r="O15" i="7"/>
  <c r="N15" i="7"/>
  <c r="L15" i="7"/>
  <c r="M15" i="7" s="1"/>
  <c r="K15" i="7"/>
  <c r="F15" i="7"/>
  <c r="E15" i="7"/>
  <c r="Y14" i="7"/>
  <c r="Z14" i="7" s="1"/>
  <c r="W14" i="7"/>
  <c r="X14" i="7" s="1"/>
  <c r="O14" i="7"/>
  <c r="N14" i="7"/>
  <c r="L14" i="7"/>
  <c r="K14" i="7"/>
  <c r="F14" i="7"/>
  <c r="E14" i="7"/>
  <c r="Y13" i="7"/>
  <c r="Z13" i="7" s="1"/>
  <c r="W13" i="7"/>
  <c r="X13" i="7" s="1"/>
  <c r="O13" i="7"/>
  <c r="N13" i="7"/>
  <c r="L13" i="7"/>
  <c r="M13" i="7" s="1"/>
  <c r="K13" i="7"/>
  <c r="F13" i="7"/>
  <c r="E13" i="7"/>
  <c r="Y12" i="7"/>
  <c r="Z12" i="7" s="1"/>
  <c r="W12" i="7"/>
  <c r="X12" i="7" s="1"/>
  <c r="O12" i="7"/>
  <c r="N12" i="7"/>
  <c r="L12" i="7"/>
  <c r="M12" i="7" s="1"/>
  <c r="K12" i="7"/>
  <c r="F12" i="7"/>
  <c r="E12" i="7"/>
  <c r="Y11" i="7"/>
  <c r="Z11" i="7" s="1"/>
  <c r="W11" i="7"/>
  <c r="O11" i="7"/>
  <c r="N11" i="7"/>
  <c r="L11" i="7"/>
  <c r="M11" i="7" s="1"/>
  <c r="K11" i="7"/>
  <c r="F11" i="7"/>
  <c r="E11" i="7"/>
  <c r="Y10" i="7"/>
  <c r="Z10" i="7" s="1"/>
  <c r="W10" i="7"/>
  <c r="X10" i="7" s="1"/>
  <c r="O10" i="7"/>
  <c r="N10" i="7"/>
  <c r="L10" i="7"/>
  <c r="M10" i="7" s="1"/>
  <c r="K10" i="7"/>
  <c r="F10" i="7"/>
  <c r="E10" i="7"/>
  <c r="Y9" i="7"/>
  <c r="Z9" i="7" s="1"/>
  <c r="W9" i="7"/>
  <c r="X9" i="7" s="1"/>
  <c r="O9" i="7"/>
  <c r="N9" i="7"/>
  <c r="L9" i="7"/>
  <c r="M9" i="7" s="1"/>
  <c r="K9" i="7"/>
  <c r="F9" i="7"/>
  <c r="E9" i="7"/>
  <c r="Y8" i="7"/>
  <c r="Z8" i="7" s="1"/>
  <c r="W8" i="7"/>
  <c r="X8" i="7" s="1"/>
  <c r="O8" i="7"/>
  <c r="N8" i="7"/>
  <c r="L8" i="7"/>
  <c r="K8" i="7"/>
  <c r="F8" i="7"/>
  <c r="E8" i="7"/>
  <c r="Y7" i="7"/>
  <c r="Z7" i="7" s="1"/>
  <c r="W7" i="7"/>
  <c r="X7" i="7" s="1"/>
  <c r="O7" i="7"/>
  <c r="N7" i="7"/>
  <c r="L7" i="7"/>
  <c r="M7" i="7" s="1"/>
  <c r="K7" i="7"/>
  <c r="F7" i="7"/>
  <c r="E7" i="7"/>
  <c r="Y6" i="7"/>
  <c r="Z6" i="7" s="1"/>
  <c r="W6" i="7"/>
  <c r="X6" i="7" s="1"/>
  <c r="O6" i="7"/>
  <c r="N6" i="7"/>
  <c r="L6" i="7"/>
  <c r="M6" i="7" s="1"/>
  <c r="K6" i="7"/>
  <c r="F6" i="7"/>
  <c r="E6" i="7"/>
  <c r="Y5" i="7"/>
  <c r="Z5" i="7" s="1"/>
  <c r="W5" i="7"/>
  <c r="X5" i="7" s="1"/>
  <c r="O5" i="7"/>
  <c r="N5" i="7"/>
  <c r="L5" i="7"/>
  <c r="M5" i="7" s="1"/>
  <c r="K5" i="7"/>
  <c r="F5" i="7"/>
  <c r="E5" i="7"/>
  <c r="Y4" i="7"/>
  <c r="Z4" i="7" s="1"/>
  <c r="W4" i="7"/>
  <c r="X4" i="7" s="1"/>
  <c r="O4" i="7"/>
  <c r="N4" i="7"/>
  <c r="L4" i="7"/>
  <c r="M4" i="7" s="1"/>
  <c r="K4" i="7"/>
  <c r="F4" i="7"/>
  <c r="E4" i="7"/>
  <c r="Y3" i="7"/>
  <c r="Z3" i="7" s="1"/>
  <c r="W3" i="7"/>
  <c r="X3" i="7" s="1"/>
  <c r="O3" i="7"/>
  <c r="N3" i="7"/>
  <c r="L3" i="7"/>
  <c r="M3" i="7" s="1"/>
  <c r="K3" i="7"/>
  <c r="F3" i="7"/>
  <c r="E3" i="7"/>
  <c r="Y135" i="6"/>
  <c r="Z135" i="6" s="1"/>
  <c r="W135" i="6"/>
  <c r="X135" i="6" s="1"/>
  <c r="O135" i="6"/>
  <c r="N135" i="6"/>
  <c r="L135" i="6"/>
  <c r="M135" i="6" s="1"/>
  <c r="K135" i="6"/>
  <c r="Y134" i="6"/>
  <c r="Z134" i="6" s="1"/>
  <c r="W134" i="6"/>
  <c r="X134" i="6" s="1"/>
  <c r="O134" i="6"/>
  <c r="N134" i="6"/>
  <c r="L134" i="6"/>
  <c r="K134" i="6"/>
  <c r="Y133" i="6"/>
  <c r="Z133" i="6" s="1"/>
  <c r="W133" i="6"/>
  <c r="X133" i="6" s="1"/>
  <c r="O133" i="6"/>
  <c r="N133" i="6"/>
  <c r="L133" i="6"/>
  <c r="M133" i="6" s="1"/>
  <c r="K133" i="6"/>
  <c r="Y132" i="6"/>
  <c r="Z132" i="6" s="1"/>
  <c r="W132" i="6"/>
  <c r="X132" i="6" s="1"/>
  <c r="O132" i="6"/>
  <c r="N132" i="6"/>
  <c r="L132" i="6"/>
  <c r="M132" i="6" s="1"/>
  <c r="K132" i="6"/>
  <c r="Y131" i="6"/>
  <c r="Z131" i="6" s="1"/>
  <c r="W131" i="6"/>
  <c r="X131" i="6" s="1"/>
  <c r="O131" i="6"/>
  <c r="N131" i="6"/>
  <c r="L131" i="6"/>
  <c r="M131" i="6" s="1"/>
  <c r="K131" i="6"/>
  <c r="Y130" i="6"/>
  <c r="Z130" i="6" s="1"/>
  <c r="W130" i="6"/>
  <c r="X130" i="6" s="1"/>
  <c r="O130" i="6"/>
  <c r="N130" i="6"/>
  <c r="L130" i="6"/>
  <c r="M130" i="6" s="1"/>
  <c r="K130" i="6"/>
  <c r="Y129" i="6"/>
  <c r="Z129" i="6" s="1"/>
  <c r="W129" i="6"/>
  <c r="X129" i="6" s="1"/>
  <c r="O129" i="6"/>
  <c r="N129" i="6"/>
  <c r="L129" i="6"/>
  <c r="M129" i="6" s="1"/>
  <c r="K129" i="6"/>
  <c r="Y128" i="6"/>
  <c r="Z128" i="6" s="1"/>
  <c r="W128" i="6"/>
  <c r="X128" i="6" s="1"/>
  <c r="O128" i="6"/>
  <c r="N128" i="6"/>
  <c r="L128" i="6"/>
  <c r="M128" i="6" s="1"/>
  <c r="K128" i="6"/>
  <c r="Y127" i="6"/>
  <c r="Z127" i="6" s="1"/>
  <c r="W127" i="6"/>
  <c r="X127" i="6" s="1"/>
  <c r="O127" i="6"/>
  <c r="N127" i="6"/>
  <c r="L127" i="6"/>
  <c r="M127" i="6" s="1"/>
  <c r="K127" i="6"/>
  <c r="Y126" i="6"/>
  <c r="Z126" i="6" s="1"/>
  <c r="W126" i="6"/>
  <c r="X126" i="6" s="1"/>
  <c r="O126" i="6"/>
  <c r="N126" i="6"/>
  <c r="L126" i="6"/>
  <c r="M126" i="6" s="1"/>
  <c r="K126" i="6"/>
  <c r="Y125" i="6"/>
  <c r="Z125" i="6" s="1"/>
  <c r="W125" i="6"/>
  <c r="X125" i="6" s="1"/>
  <c r="O125" i="6"/>
  <c r="N125" i="6"/>
  <c r="L125" i="6"/>
  <c r="M125" i="6" s="1"/>
  <c r="K125" i="6"/>
  <c r="Y124" i="6"/>
  <c r="Z124" i="6" s="1"/>
  <c r="W124" i="6"/>
  <c r="X124" i="6" s="1"/>
  <c r="O124" i="6"/>
  <c r="N124" i="6"/>
  <c r="L124" i="6"/>
  <c r="M124" i="6" s="1"/>
  <c r="K124" i="6"/>
  <c r="Y123" i="6"/>
  <c r="Z123" i="6" s="1"/>
  <c r="W123" i="6"/>
  <c r="X123" i="6" s="1"/>
  <c r="O123" i="6"/>
  <c r="N123" i="6"/>
  <c r="L123" i="6"/>
  <c r="M123" i="6" s="1"/>
  <c r="K123" i="6"/>
  <c r="Y122" i="6"/>
  <c r="Z122" i="6" s="1"/>
  <c r="W122" i="6"/>
  <c r="X122" i="6" s="1"/>
  <c r="O122" i="6"/>
  <c r="N122" i="6"/>
  <c r="L122" i="6"/>
  <c r="M122" i="6" s="1"/>
  <c r="K122" i="6"/>
  <c r="Y121" i="6"/>
  <c r="Z121" i="6" s="1"/>
  <c r="W121" i="6"/>
  <c r="X121" i="6" s="1"/>
  <c r="O121" i="6"/>
  <c r="N121" i="6"/>
  <c r="L121" i="6"/>
  <c r="M121" i="6" s="1"/>
  <c r="K121" i="6"/>
  <c r="Y120" i="6"/>
  <c r="Z120" i="6" s="1"/>
  <c r="W120" i="6"/>
  <c r="X120" i="6" s="1"/>
  <c r="O120" i="6"/>
  <c r="N120" i="6"/>
  <c r="L120" i="6"/>
  <c r="M120" i="6" s="1"/>
  <c r="K120" i="6"/>
  <c r="Y119" i="6"/>
  <c r="Z119" i="6" s="1"/>
  <c r="W119" i="6"/>
  <c r="X119" i="6" s="1"/>
  <c r="O119" i="6"/>
  <c r="N119" i="6"/>
  <c r="L119" i="6"/>
  <c r="M119" i="6" s="1"/>
  <c r="K119" i="6"/>
  <c r="Y118" i="6"/>
  <c r="Z118" i="6" s="1"/>
  <c r="W118" i="6"/>
  <c r="X118" i="6" s="1"/>
  <c r="O118" i="6"/>
  <c r="N118" i="6"/>
  <c r="L118" i="6"/>
  <c r="M118" i="6" s="1"/>
  <c r="K118" i="6"/>
  <c r="Y117" i="6"/>
  <c r="Z117" i="6" s="1"/>
  <c r="W117" i="6"/>
  <c r="X117" i="6" s="1"/>
  <c r="O117" i="6"/>
  <c r="N117" i="6"/>
  <c r="L117" i="6"/>
  <c r="M117" i="6" s="1"/>
  <c r="K117" i="6"/>
  <c r="Y116" i="6"/>
  <c r="Z116" i="6" s="1"/>
  <c r="W116" i="6"/>
  <c r="X116" i="6" s="1"/>
  <c r="O116" i="6"/>
  <c r="N116" i="6"/>
  <c r="L116" i="6"/>
  <c r="M116" i="6" s="1"/>
  <c r="K116" i="6"/>
  <c r="Y115" i="6"/>
  <c r="Z115" i="6" s="1"/>
  <c r="W115" i="6"/>
  <c r="X115" i="6" s="1"/>
  <c r="O115" i="6"/>
  <c r="N115" i="6"/>
  <c r="L115" i="6"/>
  <c r="M115" i="6" s="1"/>
  <c r="K115" i="6"/>
  <c r="Y114" i="6"/>
  <c r="Z114" i="6" s="1"/>
  <c r="W114" i="6"/>
  <c r="X114" i="6" s="1"/>
  <c r="O114" i="6"/>
  <c r="N114" i="6"/>
  <c r="L114" i="6"/>
  <c r="M114" i="6" s="1"/>
  <c r="K114" i="6"/>
  <c r="Y113" i="6"/>
  <c r="Z113" i="6" s="1"/>
  <c r="W113" i="6"/>
  <c r="X113" i="6" s="1"/>
  <c r="O113" i="6"/>
  <c r="N113" i="6"/>
  <c r="L113" i="6"/>
  <c r="M113" i="6" s="1"/>
  <c r="K113" i="6"/>
  <c r="Y112" i="6"/>
  <c r="Z112" i="6" s="1"/>
  <c r="W112" i="6"/>
  <c r="X112" i="6" s="1"/>
  <c r="O112" i="6"/>
  <c r="N112" i="6"/>
  <c r="L112" i="6"/>
  <c r="M112" i="6" s="1"/>
  <c r="K112" i="6"/>
  <c r="Y111" i="6"/>
  <c r="Z111" i="6" s="1"/>
  <c r="W111" i="6"/>
  <c r="X111" i="6" s="1"/>
  <c r="O111" i="6"/>
  <c r="N111" i="6"/>
  <c r="L111" i="6"/>
  <c r="K111" i="6"/>
  <c r="Y110" i="6"/>
  <c r="Z110" i="6" s="1"/>
  <c r="W110" i="6"/>
  <c r="X110" i="6" s="1"/>
  <c r="O110" i="6"/>
  <c r="N110" i="6"/>
  <c r="L110" i="6"/>
  <c r="M110" i="6" s="1"/>
  <c r="K110" i="6"/>
  <c r="Y109" i="6"/>
  <c r="Z109" i="6" s="1"/>
  <c r="W109" i="6"/>
  <c r="X109" i="6" s="1"/>
  <c r="O109" i="6"/>
  <c r="N109" i="6"/>
  <c r="L109" i="6"/>
  <c r="M109" i="6" s="1"/>
  <c r="Q109" i="6" s="1"/>
  <c r="S109" i="6" s="1"/>
  <c r="U109" i="6" s="1"/>
  <c r="K109" i="6"/>
  <c r="Y108" i="6"/>
  <c r="Z108" i="6" s="1"/>
  <c r="W108" i="6"/>
  <c r="X108" i="6" s="1"/>
  <c r="O108" i="6"/>
  <c r="N108" i="6"/>
  <c r="L108" i="6"/>
  <c r="M108" i="6" s="1"/>
  <c r="K108" i="6"/>
  <c r="Y107" i="6"/>
  <c r="Z107" i="6" s="1"/>
  <c r="W107" i="6"/>
  <c r="X107" i="6" s="1"/>
  <c r="O107" i="6"/>
  <c r="N107" i="6"/>
  <c r="L107" i="6"/>
  <c r="M107" i="6" s="1"/>
  <c r="K107" i="6"/>
  <c r="Y106" i="6"/>
  <c r="Z106" i="6" s="1"/>
  <c r="W106" i="6"/>
  <c r="X106" i="6" s="1"/>
  <c r="O106" i="6"/>
  <c r="N106" i="6"/>
  <c r="L106" i="6"/>
  <c r="M106" i="6" s="1"/>
  <c r="K106" i="6"/>
  <c r="Y105" i="6"/>
  <c r="Z105" i="6" s="1"/>
  <c r="W105" i="6"/>
  <c r="X105" i="6" s="1"/>
  <c r="O105" i="6"/>
  <c r="N105" i="6"/>
  <c r="L105" i="6"/>
  <c r="M105" i="6" s="1"/>
  <c r="K105" i="6"/>
  <c r="Y104" i="6"/>
  <c r="Z104" i="6" s="1"/>
  <c r="W104" i="6"/>
  <c r="X104" i="6" s="1"/>
  <c r="O104" i="6"/>
  <c r="N104" i="6"/>
  <c r="L104" i="6"/>
  <c r="M104" i="6" s="1"/>
  <c r="K104" i="6"/>
  <c r="Y103" i="6"/>
  <c r="Z103" i="6" s="1"/>
  <c r="W103" i="6"/>
  <c r="X103" i="6" s="1"/>
  <c r="O103" i="6"/>
  <c r="N103" i="6"/>
  <c r="L103" i="6"/>
  <c r="M103" i="6" s="1"/>
  <c r="Q103" i="6" s="1"/>
  <c r="S103" i="6" s="1"/>
  <c r="U103" i="6" s="1"/>
  <c r="K103" i="6"/>
  <c r="Y102" i="6"/>
  <c r="Z102" i="6" s="1"/>
  <c r="W102" i="6"/>
  <c r="X102" i="6" s="1"/>
  <c r="O102" i="6"/>
  <c r="N102" i="6"/>
  <c r="L102" i="6"/>
  <c r="M102" i="6" s="1"/>
  <c r="K102" i="6"/>
  <c r="Y101" i="6"/>
  <c r="Z101" i="6" s="1"/>
  <c r="W101" i="6"/>
  <c r="X101" i="6" s="1"/>
  <c r="O101" i="6"/>
  <c r="N101" i="6"/>
  <c r="L101" i="6"/>
  <c r="M101" i="6" s="1"/>
  <c r="K101" i="6"/>
  <c r="Y100" i="6"/>
  <c r="Z100" i="6" s="1"/>
  <c r="W100" i="6"/>
  <c r="X100" i="6" s="1"/>
  <c r="O100" i="6"/>
  <c r="N100" i="6"/>
  <c r="L100" i="6"/>
  <c r="M100" i="6" s="1"/>
  <c r="K100" i="6"/>
  <c r="Y99" i="6"/>
  <c r="Z99" i="6" s="1"/>
  <c r="W99" i="6"/>
  <c r="X99" i="6" s="1"/>
  <c r="O99" i="6"/>
  <c r="N99" i="6"/>
  <c r="L99" i="6"/>
  <c r="M99" i="6" s="1"/>
  <c r="K99" i="6"/>
  <c r="Y98" i="6"/>
  <c r="Z98" i="6" s="1"/>
  <c r="W98" i="6"/>
  <c r="X98" i="6" s="1"/>
  <c r="O98" i="6"/>
  <c r="N98" i="6"/>
  <c r="L98" i="6"/>
  <c r="M98" i="6" s="1"/>
  <c r="K98" i="6"/>
  <c r="Y97" i="6"/>
  <c r="Z97" i="6" s="1"/>
  <c r="W97" i="6"/>
  <c r="X97" i="6" s="1"/>
  <c r="O97" i="6"/>
  <c r="N97" i="6"/>
  <c r="L97" i="6"/>
  <c r="M97" i="6" s="1"/>
  <c r="K97" i="6"/>
  <c r="Y96" i="6"/>
  <c r="Z96" i="6" s="1"/>
  <c r="W96" i="6"/>
  <c r="X96" i="6" s="1"/>
  <c r="O96" i="6"/>
  <c r="N96" i="6"/>
  <c r="L96" i="6"/>
  <c r="M96" i="6" s="1"/>
  <c r="K96" i="6"/>
  <c r="Y95" i="6"/>
  <c r="Z95" i="6" s="1"/>
  <c r="W95" i="6"/>
  <c r="X95" i="6" s="1"/>
  <c r="O95" i="6"/>
  <c r="N95" i="6"/>
  <c r="L95" i="6"/>
  <c r="M95" i="6" s="1"/>
  <c r="K95" i="6"/>
  <c r="Y94" i="6"/>
  <c r="Z94" i="6" s="1"/>
  <c r="W94" i="6"/>
  <c r="X94" i="6" s="1"/>
  <c r="O94" i="6"/>
  <c r="N94" i="6"/>
  <c r="L94" i="6"/>
  <c r="M94" i="6" s="1"/>
  <c r="K94" i="6"/>
  <c r="Y93" i="6"/>
  <c r="Z93" i="6" s="1"/>
  <c r="W93" i="6"/>
  <c r="X93" i="6" s="1"/>
  <c r="O93" i="6"/>
  <c r="N93" i="6"/>
  <c r="L93" i="6"/>
  <c r="K93" i="6"/>
  <c r="Y92" i="6"/>
  <c r="Z92" i="6" s="1"/>
  <c r="W92" i="6"/>
  <c r="X92" i="6" s="1"/>
  <c r="O92" i="6"/>
  <c r="N92" i="6"/>
  <c r="L92" i="6"/>
  <c r="M92" i="6" s="1"/>
  <c r="K92" i="6"/>
  <c r="Y91" i="6"/>
  <c r="Z91" i="6" s="1"/>
  <c r="W91" i="6"/>
  <c r="X91" i="6" s="1"/>
  <c r="O91" i="6"/>
  <c r="N91" i="6"/>
  <c r="L91" i="6"/>
  <c r="M91" i="6" s="1"/>
  <c r="K91" i="6"/>
  <c r="Y90" i="6"/>
  <c r="Z90" i="6" s="1"/>
  <c r="W90" i="6"/>
  <c r="X90" i="6" s="1"/>
  <c r="O90" i="6"/>
  <c r="N90" i="6"/>
  <c r="L90" i="6"/>
  <c r="K90" i="6"/>
  <c r="Y89" i="6"/>
  <c r="Z89" i="6" s="1"/>
  <c r="W89" i="6"/>
  <c r="X89" i="6" s="1"/>
  <c r="O89" i="6"/>
  <c r="N89" i="6"/>
  <c r="L89" i="6"/>
  <c r="M89" i="6" s="1"/>
  <c r="Q89" i="6" s="1"/>
  <c r="S89" i="6" s="1"/>
  <c r="U89" i="6" s="1"/>
  <c r="K89" i="6"/>
  <c r="Y88" i="6"/>
  <c r="Z88" i="6" s="1"/>
  <c r="W88" i="6"/>
  <c r="X88" i="6" s="1"/>
  <c r="O88" i="6"/>
  <c r="N88" i="6"/>
  <c r="L88" i="6"/>
  <c r="K88" i="6"/>
  <c r="Y87" i="6"/>
  <c r="Z87" i="6" s="1"/>
  <c r="W87" i="6"/>
  <c r="X87" i="6" s="1"/>
  <c r="O87" i="6"/>
  <c r="N87" i="6"/>
  <c r="L87" i="6"/>
  <c r="M87" i="6" s="1"/>
  <c r="K87" i="6"/>
  <c r="Y86" i="6"/>
  <c r="Z86" i="6" s="1"/>
  <c r="W86" i="6"/>
  <c r="X86" i="6" s="1"/>
  <c r="O86" i="6"/>
  <c r="N86" i="6"/>
  <c r="L86" i="6"/>
  <c r="M86" i="6" s="1"/>
  <c r="K86" i="6"/>
  <c r="Y85" i="6"/>
  <c r="Z85" i="6" s="1"/>
  <c r="W85" i="6"/>
  <c r="X85" i="6" s="1"/>
  <c r="O85" i="6"/>
  <c r="N85" i="6"/>
  <c r="L85" i="6"/>
  <c r="M85" i="6" s="1"/>
  <c r="K85" i="6"/>
  <c r="Y84" i="6"/>
  <c r="Z84" i="6" s="1"/>
  <c r="W84" i="6"/>
  <c r="X84" i="6" s="1"/>
  <c r="O84" i="6"/>
  <c r="N84" i="6"/>
  <c r="L84" i="6"/>
  <c r="M84" i="6" s="1"/>
  <c r="K84" i="6"/>
  <c r="Y83" i="6"/>
  <c r="Z83" i="6" s="1"/>
  <c r="W83" i="6"/>
  <c r="X83" i="6" s="1"/>
  <c r="O83" i="6"/>
  <c r="N83" i="6"/>
  <c r="L83" i="6"/>
  <c r="M83" i="6" s="1"/>
  <c r="K83" i="6"/>
  <c r="Y82" i="6"/>
  <c r="Z82" i="6" s="1"/>
  <c r="W82" i="6"/>
  <c r="X82" i="6" s="1"/>
  <c r="O82" i="6"/>
  <c r="N82" i="6"/>
  <c r="L82" i="6"/>
  <c r="M82" i="6" s="1"/>
  <c r="K82" i="6"/>
  <c r="Y81" i="6"/>
  <c r="Z81" i="6" s="1"/>
  <c r="W81" i="6"/>
  <c r="X81" i="6" s="1"/>
  <c r="O81" i="6"/>
  <c r="N81" i="6"/>
  <c r="L81" i="6"/>
  <c r="M81" i="6" s="1"/>
  <c r="K81" i="6"/>
  <c r="Y80" i="6"/>
  <c r="Z80" i="6" s="1"/>
  <c r="W80" i="6"/>
  <c r="X80" i="6" s="1"/>
  <c r="O80" i="6"/>
  <c r="N80" i="6"/>
  <c r="L80" i="6"/>
  <c r="M80" i="6" s="1"/>
  <c r="K80" i="6"/>
  <c r="Y79" i="6"/>
  <c r="Z79" i="6" s="1"/>
  <c r="W79" i="6"/>
  <c r="X79" i="6" s="1"/>
  <c r="O79" i="6"/>
  <c r="N79" i="6"/>
  <c r="L79" i="6"/>
  <c r="M79" i="6" s="1"/>
  <c r="K79" i="6"/>
  <c r="Y78" i="6"/>
  <c r="Z78" i="6" s="1"/>
  <c r="W78" i="6"/>
  <c r="X78" i="6" s="1"/>
  <c r="O78" i="6"/>
  <c r="N78" i="6"/>
  <c r="L78" i="6"/>
  <c r="M78" i="6" s="1"/>
  <c r="K78" i="6"/>
  <c r="Y77" i="6"/>
  <c r="Z77" i="6" s="1"/>
  <c r="W77" i="6"/>
  <c r="X77" i="6" s="1"/>
  <c r="O77" i="6"/>
  <c r="N77" i="6"/>
  <c r="L77" i="6"/>
  <c r="M77" i="6" s="1"/>
  <c r="K77" i="6"/>
  <c r="Y76" i="6"/>
  <c r="Z76" i="6" s="1"/>
  <c r="W76" i="6"/>
  <c r="X76" i="6" s="1"/>
  <c r="O76" i="6"/>
  <c r="N76" i="6"/>
  <c r="L76" i="6"/>
  <c r="K76" i="6"/>
  <c r="Y75" i="6"/>
  <c r="Z75" i="6" s="1"/>
  <c r="W75" i="6"/>
  <c r="X75" i="6" s="1"/>
  <c r="O75" i="6"/>
  <c r="N75" i="6"/>
  <c r="L75" i="6"/>
  <c r="K75" i="6"/>
  <c r="Y74" i="6"/>
  <c r="Z74" i="6" s="1"/>
  <c r="W74" i="6"/>
  <c r="X74" i="6" s="1"/>
  <c r="O74" i="6"/>
  <c r="N74" i="6"/>
  <c r="L74" i="6"/>
  <c r="M74" i="6" s="1"/>
  <c r="K74" i="6"/>
  <c r="Y73" i="6"/>
  <c r="Z73" i="6" s="1"/>
  <c r="W73" i="6"/>
  <c r="X73" i="6" s="1"/>
  <c r="O73" i="6"/>
  <c r="N73" i="6"/>
  <c r="L73" i="6"/>
  <c r="P73" i="6" s="1"/>
  <c r="T73" i="6" s="1"/>
  <c r="V73" i="6" s="1"/>
  <c r="K73" i="6"/>
  <c r="Y72" i="6"/>
  <c r="Z72" i="6" s="1"/>
  <c r="W72" i="6"/>
  <c r="X72" i="6" s="1"/>
  <c r="O72" i="6"/>
  <c r="N72" i="6"/>
  <c r="L72" i="6"/>
  <c r="M72" i="6" s="1"/>
  <c r="K72" i="6"/>
  <c r="Y71" i="6"/>
  <c r="Z71" i="6" s="1"/>
  <c r="W71" i="6"/>
  <c r="X71" i="6" s="1"/>
  <c r="O71" i="6"/>
  <c r="N71" i="6"/>
  <c r="L71" i="6"/>
  <c r="M71" i="6" s="1"/>
  <c r="K71" i="6"/>
  <c r="Y70" i="6"/>
  <c r="Z70" i="6" s="1"/>
  <c r="W70" i="6"/>
  <c r="X70" i="6" s="1"/>
  <c r="O70" i="6"/>
  <c r="N70" i="6"/>
  <c r="L70" i="6"/>
  <c r="M70" i="6" s="1"/>
  <c r="K70" i="6"/>
  <c r="Y69" i="6"/>
  <c r="Z69" i="6" s="1"/>
  <c r="W69" i="6"/>
  <c r="X69" i="6" s="1"/>
  <c r="O69" i="6"/>
  <c r="N69" i="6"/>
  <c r="L69" i="6"/>
  <c r="M69" i="6" s="1"/>
  <c r="Q69" i="6" s="1"/>
  <c r="S69" i="6" s="1"/>
  <c r="U69" i="6" s="1"/>
  <c r="K69" i="6"/>
  <c r="Y68" i="6"/>
  <c r="Z68" i="6" s="1"/>
  <c r="W68" i="6"/>
  <c r="X68" i="6" s="1"/>
  <c r="O68" i="6"/>
  <c r="N68" i="6"/>
  <c r="L68" i="6"/>
  <c r="K68" i="6"/>
  <c r="Y67" i="6"/>
  <c r="Z67" i="6" s="1"/>
  <c r="W67" i="6"/>
  <c r="X67" i="6" s="1"/>
  <c r="O67" i="6"/>
  <c r="N67" i="6"/>
  <c r="L67" i="6"/>
  <c r="M67" i="6" s="1"/>
  <c r="Q67" i="6" s="1"/>
  <c r="S67" i="6" s="1"/>
  <c r="U67" i="6" s="1"/>
  <c r="K67" i="6"/>
  <c r="Y66" i="6"/>
  <c r="Z66" i="6" s="1"/>
  <c r="W66" i="6"/>
  <c r="X66" i="6" s="1"/>
  <c r="O66" i="6"/>
  <c r="N66" i="6"/>
  <c r="L66" i="6"/>
  <c r="M66" i="6" s="1"/>
  <c r="K66" i="6"/>
  <c r="Y65" i="6"/>
  <c r="Z65" i="6" s="1"/>
  <c r="W65" i="6"/>
  <c r="X65" i="6" s="1"/>
  <c r="O65" i="6"/>
  <c r="N65" i="6"/>
  <c r="L65" i="6"/>
  <c r="M65" i="6" s="1"/>
  <c r="Q65" i="6" s="1"/>
  <c r="S65" i="6" s="1"/>
  <c r="U65" i="6" s="1"/>
  <c r="K65" i="6"/>
  <c r="Y64" i="6"/>
  <c r="Z64" i="6" s="1"/>
  <c r="W64" i="6"/>
  <c r="X64" i="6" s="1"/>
  <c r="O64" i="6"/>
  <c r="N64" i="6"/>
  <c r="L64" i="6"/>
  <c r="M64" i="6" s="1"/>
  <c r="K64" i="6"/>
  <c r="Y63" i="6"/>
  <c r="Z63" i="6" s="1"/>
  <c r="W63" i="6"/>
  <c r="X63" i="6" s="1"/>
  <c r="O63" i="6"/>
  <c r="N63" i="6"/>
  <c r="L63" i="6"/>
  <c r="M63" i="6" s="1"/>
  <c r="K63" i="6"/>
  <c r="Y62" i="6"/>
  <c r="Z62" i="6" s="1"/>
  <c r="W62" i="6"/>
  <c r="X62" i="6" s="1"/>
  <c r="O62" i="6"/>
  <c r="N62" i="6"/>
  <c r="L62" i="6"/>
  <c r="M62" i="6" s="1"/>
  <c r="K62" i="6"/>
  <c r="Y61" i="6"/>
  <c r="Z61" i="6" s="1"/>
  <c r="W61" i="6"/>
  <c r="X61" i="6" s="1"/>
  <c r="O61" i="6"/>
  <c r="N61" i="6"/>
  <c r="L61" i="6"/>
  <c r="M61" i="6" s="1"/>
  <c r="Q61" i="6" s="1"/>
  <c r="S61" i="6" s="1"/>
  <c r="U61" i="6" s="1"/>
  <c r="K61" i="6"/>
  <c r="Y60" i="6"/>
  <c r="Z60" i="6" s="1"/>
  <c r="W60" i="6"/>
  <c r="X60" i="6" s="1"/>
  <c r="O60" i="6"/>
  <c r="N60" i="6"/>
  <c r="L60" i="6"/>
  <c r="M60" i="6" s="1"/>
  <c r="K60" i="6"/>
  <c r="Y59" i="6"/>
  <c r="Z59" i="6" s="1"/>
  <c r="W59" i="6"/>
  <c r="X59" i="6" s="1"/>
  <c r="O59" i="6"/>
  <c r="N59" i="6"/>
  <c r="L59" i="6"/>
  <c r="M59" i="6" s="1"/>
  <c r="K59" i="6"/>
  <c r="Y58" i="6"/>
  <c r="Z58" i="6" s="1"/>
  <c r="W58" i="6"/>
  <c r="X58" i="6" s="1"/>
  <c r="O58" i="6"/>
  <c r="N58" i="6"/>
  <c r="L58" i="6"/>
  <c r="M58" i="6" s="1"/>
  <c r="K58" i="6"/>
  <c r="Y57" i="6"/>
  <c r="Z57" i="6" s="1"/>
  <c r="W57" i="6"/>
  <c r="X57" i="6" s="1"/>
  <c r="O57" i="6"/>
  <c r="N57" i="6"/>
  <c r="L57" i="6"/>
  <c r="K57" i="6"/>
  <c r="Y56" i="6"/>
  <c r="Z56" i="6" s="1"/>
  <c r="W56" i="6"/>
  <c r="X56" i="6" s="1"/>
  <c r="O56" i="6"/>
  <c r="N56" i="6"/>
  <c r="L56" i="6"/>
  <c r="M56" i="6" s="1"/>
  <c r="K56" i="6"/>
  <c r="Y55" i="6"/>
  <c r="Z55" i="6" s="1"/>
  <c r="W55" i="6"/>
  <c r="X55" i="6" s="1"/>
  <c r="O55" i="6"/>
  <c r="N55" i="6"/>
  <c r="L55" i="6"/>
  <c r="M55" i="6" s="1"/>
  <c r="K55" i="6"/>
  <c r="Y54" i="6"/>
  <c r="Z54" i="6" s="1"/>
  <c r="W54" i="6"/>
  <c r="X54" i="6" s="1"/>
  <c r="O54" i="6"/>
  <c r="N54" i="6"/>
  <c r="L54" i="6"/>
  <c r="M54" i="6" s="1"/>
  <c r="K54" i="6"/>
  <c r="Y53" i="6"/>
  <c r="Z53" i="6" s="1"/>
  <c r="W53" i="6"/>
  <c r="X53" i="6" s="1"/>
  <c r="O53" i="6"/>
  <c r="N53" i="6"/>
  <c r="L53" i="6"/>
  <c r="M53" i="6" s="1"/>
  <c r="K53" i="6"/>
  <c r="Y52" i="6"/>
  <c r="Z52" i="6" s="1"/>
  <c r="W52" i="6"/>
  <c r="X52" i="6" s="1"/>
  <c r="O52" i="6"/>
  <c r="N52" i="6"/>
  <c r="L52" i="6"/>
  <c r="M52" i="6" s="1"/>
  <c r="K52" i="6"/>
  <c r="Y51" i="6"/>
  <c r="Z51" i="6" s="1"/>
  <c r="W51" i="6"/>
  <c r="X51" i="6" s="1"/>
  <c r="O51" i="6"/>
  <c r="N51" i="6"/>
  <c r="L51" i="6"/>
  <c r="M51" i="6" s="1"/>
  <c r="K51" i="6"/>
  <c r="Y50" i="6"/>
  <c r="Z50" i="6" s="1"/>
  <c r="W50" i="6"/>
  <c r="X50" i="6" s="1"/>
  <c r="O50" i="6"/>
  <c r="N50" i="6"/>
  <c r="L50" i="6"/>
  <c r="M50" i="6" s="1"/>
  <c r="K50" i="6"/>
  <c r="Y49" i="6"/>
  <c r="Z49" i="6" s="1"/>
  <c r="W49" i="6"/>
  <c r="X49" i="6" s="1"/>
  <c r="O49" i="6"/>
  <c r="N49" i="6"/>
  <c r="L49" i="6"/>
  <c r="M49" i="6" s="1"/>
  <c r="K49" i="6"/>
  <c r="Y48" i="6"/>
  <c r="Z48" i="6" s="1"/>
  <c r="W48" i="6"/>
  <c r="X48" i="6" s="1"/>
  <c r="O48" i="6"/>
  <c r="N48" i="6"/>
  <c r="L48" i="6"/>
  <c r="K48" i="6"/>
  <c r="Y47" i="6"/>
  <c r="Z47" i="6" s="1"/>
  <c r="W47" i="6"/>
  <c r="X47" i="6" s="1"/>
  <c r="O47" i="6"/>
  <c r="N47" i="6"/>
  <c r="L47" i="6"/>
  <c r="M47" i="6" s="1"/>
  <c r="K47" i="6"/>
  <c r="Y46" i="6"/>
  <c r="Z46" i="6" s="1"/>
  <c r="W46" i="6"/>
  <c r="X46" i="6" s="1"/>
  <c r="O46" i="6"/>
  <c r="N46" i="6"/>
  <c r="L46" i="6"/>
  <c r="K46" i="6"/>
  <c r="Y45" i="6"/>
  <c r="Z45" i="6" s="1"/>
  <c r="W45" i="6"/>
  <c r="X45" i="6" s="1"/>
  <c r="O45" i="6"/>
  <c r="N45" i="6"/>
  <c r="L45" i="6"/>
  <c r="M45" i="6" s="1"/>
  <c r="K45" i="6"/>
  <c r="Y44" i="6"/>
  <c r="Z44" i="6" s="1"/>
  <c r="W44" i="6"/>
  <c r="X44" i="6" s="1"/>
  <c r="O44" i="6"/>
  <c r="N44" i="6"/>
  <c r="L44" i="6"/>
  <c r="M44" i="6" s="1"/>
  <c r="K44" i="6"/>
  <c r="Y43" i="6"/>
  <c r="Z43" i="6" s="1"/>
  <c r="W43" i="6"/>
  <c r="X43" i="6" s="1"/>
  <c r="O43" i="6"/>
  <c r="N43" i="6"/>
  <c r="L43" i="6"/>
  <c r="M43" i="6" s="1"/>
  <c r="Q43" i="6" s="1"/>
  <c r="S43" i="6" s="1"/>
  <c r="U43" i="6" s="1"/>
  <c r="K43" i="6"/>
  <c r="Y42" i="6"/>
  <c r="Z42" i="6" s="1"/>
  <c r="W42" i="6"/>
  <c r="X42" i="6" s="1"/>
  <c r="O42" i="6"/>
  <c r="N42" i="6"/>
  <c r="L42" i="6"/>
  <c r="M42" i="6" s="1"/>
  <c r="K42" i="6"/>
  <c r="Y41" i="6"/>
  <c r="Z41" i="6" s="1"/>
  <c r="W41" i="6"/>
  <c r="X41" i="6" s="1"/>
  <c r="O41" i="6"/>
  <c r="N41" i="6"/>
  <c r="L41" i="6"/>
  <c r="M41" i="6" s="1"/>
  <c r="K41" i="6"/>
  <c r="Y40" i="6"/>
  <c r="Z40" i="6" s="1"/>
  <c r="W40" i="6"/>
  <c r="X40" i="6" s="1"/>
  <c r="O40" i="6"/>
  <c r="N40" i="6"/>
  <c r="L40" i="6"/>
  <c r="M40" i="6" s="1"/>
  <c r="K40" i="6"/>
  <c r="Y39" i="6"/>
  <c r="Z39" i="6" s="1"/>
  <c r="W39" i="6"/>
  <c r="X39" i="6" s="1"/>
  <c r="O39" i="6"/>
  <c r="N39" i="6"/>
  <c r="L39" i="6"/>
  <c r="M39" i="6" s="1"/>
  <c r="K39" i="6"/>
  <c r="Y38" i="6"/>
  <c r="Z38" i="6" s="1"/>
  <c r="W38" i="6"/>
  <c r="X38" i="6" s="1"/>
  <c r="O38" i="6"/>
  <c r="N38" i="6"/>
  <c r="L38" i="6"/>
  <c r="M38" i="6" s="1"/>
  <c r="K38" i="6"/>
  <c r="Y37" i="6"/>
  <c r="Z37" i="6" s="1"/>
  <c r="W37" i="6"/>
  <c r="X37" i="6" s="1"/>
  <c r="O37" i="6"/>
  <c r="N37" i="6"/>
  <c r="L37" i="6"/>
  <c r="M37" i="6" s="1"/>
  <c r="K37" i="6"/>
  <c r="Y36" i="6"/>
  <c r="Z36" i="6" s="1"/>
  <c r="W36" i="6"/>
  <c r="X36" i="6" s="1"/>
  <c r="O36" i="6"/>
  <c r="N36" i="6"/>
  <c r="L36" i="6"/>
  <c r="M36" i="6" s="1"/>
  <c r="K36" i="6"/>
  <c r="Y35" i="6"/>
  <c r="Z35" i="6" s="1"/>
  <c r="W35" i="6"/>
  <c r="X35" i="6" s="1"/>
  <c r="O35" i="6"/>
  <c r="N35" i="6"/>
  <c r="L35" i="6"/>
  <c r="K35" i="6"/>
  <c r="Y34" i="6"/>
  <c r="Z34" i="6" s="1"/>
  <c r="W34" i="6"/>
  <c r="X34" i="6" s="1"/>
  <c r="O34" i="6"/>
  <c r="N34" i="6"/>
  <c r="L34" i="6"/>
  <c r="M34" i="6" s="1"/>
  <c r="K34" i="6"/>
  <c r="Y33" i="6"/>
  <c r="Z33" i="6" s="1"/>
  <c r="W33" i="6"/>
  <c r="X33" i="6"/>
  <c r="O33" i="6"/>
  <c r="N33" i="6"/>
  <c r="L33" i="6"/>
  <c r="M33" i="6"/>
  <c r="K33" i="6"/>
  <c r="Y32" i="6"/>
  <c r="Z32" i="6" s="1"/>
  <c r="W32" i="6"/>
  <c r="X32" i="6" s="1"/>
  <c r="O32" i="6"/>
  <c r="N32" i="6"/>
  <c r="L32" i="6"/>
  <c r="M32" i="6" s="1"/>
  <c r="K32" i="6"/>
  <c r="Y31" i="6"/>
  <c r="Z31" i="6" s="1"/>
  <c r="W31" i="6"/>
  <c r="X31" i="6" s="1"/>
  <c r="O31" i="6"/>
  <c r="N31" i="6"/>
  <c r="L31" i="6"/>
  <c r="M31" i="6" s="1"/>
  <c r="K31" i="6"/>
  <c r="Y30" i="6"/>
  <c r="Z30" i="6" s="1"/>
  <c r="W30" i="6"/>
  <c r="X30" i="6" s="1"/>
  <c r="O30" i="6"/>
  <c r="N30" i="6"/>
  <c r="L30" i="6"/>
  <c r="M30" i="6" s="1"/>
  <c r="K30" i="6"/>
  <c r="Y29" i="6"/>
  <c r="Z29" i="6" s="1"/>
  <c r="W29" i="6"/>
  <c r="X29" i="6" s="1"/>
  <c r="O29" i="6"/>
  <c r="N29" i="6"/>
  <c r="L29" i="6"/>
  <c r="M29" i="6" s="1"/>
  <c r="K29" i="6"/>
  <c r="Y28" i="6"/>
  <c r="Z28" i="6" s="1"/>
  <c r="W28" i="6"/>
  <c r="X28" i="6" s="1"/>
  <c r="O28" i="6"/>
  <c r="N28" i="6"/>
  <c r="L28" i="6"/>
  <c r="M28" i="6" s="1"/>
  <c r="K28" i="6"/>
  <c r="Y27" i="6"/>
  <c r="Z27" i="6" s="1"/>
  <c r="W27" i="6"/>
  <c r="X27" i="6" s="1"/>
  <c r="O27" i="6"/>
  <c r="N27" i="6"/>
  <c r="L27" i="6"/>
  <c r="M27" i="6" s="1"/>
  <c r="K27" i="6"/>
  <c r="Y26" i="6"/>
  <c r="Z26" i="6" s="1"/>
  <c r="W26" i="6"/>
  <c r="X26" i="6" s="1"/>
  <c r="O26" i="6"/>
  <c r="N26" i="6"/>
  <c r="L26" i="6"/>
  <c r="M26" i="6" s="1"/>
  <c r="K26" i="6"/>
  <c r="Y25" i="6"/>
  <c r="Z25" i="6" s="1"/>
  <c r="W25" i="6"/>
  <c r="X25" i="6" s="1"/>
  <c r="O25" i="6"/>
  <c r="N25" i="6"/>
  <c r="L25" i="6"/>
  <c r="K25" i="6"/>
  <c r="Y24" i="6"/>
  <c r="Z24" i="6" s="1"/>
  <c r="W24" i="6"/>
  <c r="X24" i="6" s="1"/>
  <c r="O24" i="6"/>
  <c r="N24" i="6"/>
  <c r="L24" i="6"/>
  <c r="M24" i="6" s="1"/>
  <c r="K24" i="6"/>
  <c r="Y23" i="6"/>
  <c r="Z23" i="6" s="1"/>
  <c r="W23" i="6"/>
  <c r="X23" i="6" s="1"/>
  <c r="O23" i="6"/>
  <c r="N23" i="6"/>
  <c r="L23" i="6"/>
  <c r="M23" i="6" s="1"/>
  <c r="K23" i="6"/>
  <c r="Y22" i="6"/>
  <c r="Z22" i="6" s="1"/>
  <c r="W22" i="6"/>
  <c r="X22" i="6" s="1"/>
  <c r="O22" i="6"/>
  <c r="N22" i="6"/>
  <c r="L22" i="6"/>
  <c r="M22" i="6" s="1"/>
  <c r="K22" i="6"/>
  <c r="Y21" i="6"/>
  <c r="Z21" i="6" s="1"/>
  <c r="W21" i="6"/>
  <c r="X21" i="6" s="1"/>
  <c r="O21" i="6"/>
  <c r="N21" i="6"/>
  <c r="L21" i="6"/>
  <c r="M21" i="6" s="1"/>
  <c r="K21" i="6"/>
  <c r="Y20" i="6"/>
  <c r="Z20" i="6" s="1"/>
  <c r="W20" i="6"/>
  <c r="X20" i="6" s="1"/>
  <c r="O20" i="6"/>
  <c r="N20" i="6"/>
  <c r="L20" i="6"/>
  <c r="K20" i="6"/>
  <c r="Y19" i="6"/>
  <c r="Z19" i="6" s="1"/>
  <c r="W19" i="6"/>
  <c r="X19" i="6" s="1"/>
  <c r="O19" i="6"/>
  <c r="N19" i="6"/>
  <c r="L19" i="6"/>
  <c r="M19" i="6" s="1"/>
  <c r="K19" i="6"/>
  <c r="Y18" i="6"/>
  <c r="Z18" i="6" s="1"/>
  <c r="W18" i="6"/>
  <c r="X18" i="6" s="1"/>
  <c r="O18" i="6"/>
  <c r="N18" i="6"/>
  <c r="L18" i="6"/>
  <c r="M18" i="6" s="1"/>
  <c r="K18" i="6"/>
  <c r="Y17" i="6"/>
  <c r="Z17" i="6" s="1"/>
  <c r="W17" i="6"/>
  <c r="X17" i="6" s="1"/>
  <c r="O17" i="6"/>
  <c r="N17" i="6"/>
  <c r="L17" i="6"/>
  <c r="K17" i="6"/>
  <c r="Y16" i="6"/>
  <c r="Z16" i="6" s="1"/>
  <c r="W16" i="6"/>
  <c r="X16" i="6" s="1"/>
  <c r="O16" i="6"/>
  <c r="N16" i="6"/>
  <c r="L16" i="6"/>
  <c r="M16" i="6" s="1"/>
  <c r="K16" i="6"/>
  <c r="Y15" i="6"/>
  <c r="Z15" i="6" s="1"/>
  <c r="W15" i="6"/>
  <c r="X15" i="6" s="1"/>
  <c r="O15" i="6"/>
  <c r="N15" i="6"/>
  <c r="L15" i="6"/>
  <c r="M15" i="6" s="1"/>
  <c r="K15" i="6"/>
  <c r="Y14" i="6"/>
  <c r="Z14" i="6" s="1"/>
  <c r="W14" i="6"/>
  <c r="X14" i="6" s="1"/>
  <c r="O14" i="6"/>
  <c r="N14" i="6"/>
  <c r="L14" i="6"/>
  <c r="M14" i="6" s="1"/>
  <c r="K14" i="6"/>
  <c r="Y13" i="6"/>
  <c r="Z13" i="6" s="1"/>
  <c r="W13" i="6"/>
  <c r="X13" i="6" s="1"/>
  <c r="O13" i="6"/>
  <c r="N13" i="6"/>
  <c r="L13" i="6"/>
  <c r="M13" i="6" s="1"/>
  <c r="K13" i="6"/>
  <c r="Y12" i="6"/>
  <c r="Z12" i="6" s="1"/>
  <c r="W12" i="6"/>
  <c r="X12" i="6" s="1"/>
  <c r="O12" i="6"/>
  <c r="N12" i="6"/>
  <c r="L12" i="6"/>
  <c r="M12" i="6" s="1"/>
  <c r="K12" i="6"/>
  <c r="Y11" i="6"/>
  <c r="Z11" i="6" s="1"/>
  <c r="W11" i="6"/>
  <c r="X11" i="6" s="1"/>
  <c r="O11" i="6"/>
  <c r="N11" i="6"/>
  <c r="L11" i="6"/>
  <c r="M11" i="6" s="1"/>
  <c r="K11" i="6"/>
  <c r="Y10" i="6"/>
  <c r="Z10" i="6" s="1"/>
  <c r="W10" i="6"/>
  <c r="X10" i="6" s="1"/>
  <c r="O10" i="6"/>
  <c r="N10" i="6"/>
  <c r="L10" i="6"/>
  <c r="M10" i="6" s="1"/>
  <c r="K10" i="6"/>
  <c r="Y9" i="6"/>
  <c r="Z9" i="6" s="1"/>
  <c r="W9" i="6"/>
  <c r="X9" i="6" s="1"/>
  <c r="O9" i="6"/>
  <c r="N9" i="6"/>
  <c r="L9" i="6"/>
  <c r="M9" i="6" s="1"/>
  <c r="K9" i="6"/>
  <c r="Y8" i="6"/>
  <c r="Z8" i="6" s="1"/>
  <c r="W8" i="6"/>
  <c r="X8" i="6" s="1"/>
  <c r="O8" i="6"/>
  <c r="N8" i="6"/>
  <c r="L8" i="6"/>
  <c r="M8" i="6" s="1"/>
  <c r="K8" i="6"/>
  <c r="Y7" i="6"/>
  <c r="Z7" i="6" s="1"/>
  <c r="W7" i="6"/>
  <c r="X7" i="6" s="1"/>
  <c r="O7" i="6"/>
  <c r="N7" i="6"/>
  <c r="L7" i="6"/>
  <c r="M7" i="6" s="1"/>
  <c r="K7" i="6"/>
  <c r="Y6" i="6"/>
  <c r="Z6" i="6" s="1"/>
  <c r="W6" i="6"/>
  <c r="X6" i="6" s="1"/>
  <c r="O6" i="6"/>
  <c r="N6" i="6"/>
  <c r="L6" i="6"/>
  <c r="K6" i="6"/>
  <c r="Y5" i="6"/>
  <c r="Z5" i="6" s="1"/>
  <c r="W5" i="6"/>
  <c r="X5" i="6" s="1"/>
  <c r="O5" i="6"/>
  <c r="N5" i="6"/>
  <c r="L5" i="6"/>
  <c r="K5" i="6"/>
  <c r="Y4" i="6"/>
  <c r="Z4" i="6" s="1"/>
  <c r="W4" i="6"/>
  <c r="X4" i="6" s="1"/>
  <c r="O4" i="6"/>
  <c r="N4" i="6"/>
  <c r="L4" i="6"/>
  <c r="M4" i="6" s="1"/>
  <c r="K4" i="6"/>
  <c r="K3" i="6"/>
  <c r="Y3" i="6"/>
  <c r="Z3" i="6" s="1"/>
  <c r="W3" i="6"/>
  <c r="X3" i="6" s="1"/>
  <c r="O3" i="6"/>
  <c r="N3" i="6"/>
  <c r="L3" i="6"/>
  <c r="M3" i="6" s="1"/>
  <c r="T198" i="6"/>
  <c r="F195" i="6"/>
  <c r="E195" i="6"/>
  <c r="F194" i="6"/>
  <c r="F191" i="6"/>
  <c r="E191" i="6"/>
  <c r="F190" i="6"/>
  <c r="E190" i="6"/>
  <c r="F188" i="6"/>
  <c r="E188" i="6"/>
  <c r="F187" i="6"/>
  <c r="E187" i="6"/>
  <c r="F185" i="6"/>
  <c r="E185" i="6"/>
  <c r="F183" i="6"/>
  <c r="E183" i="6"/>
  <c r="F181" i="6"/>
  <c r="E181" i="6"/>
  <c r="G178" i="6"/>
  <c r="E178" i="6"/>
  <c r="F175" i="6"/>
  <c r="E175" i="6"/>
  <c r="F168" i="6"/>
  <c r="E168" i="6"/>
  <c r="F166" i="6"/>
  <c r="E166" i="6"/>
  <c r="F165" i="6"/>
  <c r="E165" i="6"/>
  <c r="F163" i="6"/>
  <c r="E163" i="6"/>
  <c r="E162" i="6"/>
  <c r="E159" i="6"/>
  <c r="F155" i="6"/>
  <c r="E155" i="6"/>
  <c r="F154" i="6"/>
  <c r="E154" i="6"/>
  <c r="F151" i="6"/>
  <c r="F149" i="6"/>
  <c r="E149" i="6"/>
  <c r="F144" i="6"/>
  <c r="F140" i="6"/>
  <c r="E140" i="6"/>
  <c r="F139" i="6"/>
  <c r="E139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Q184" i="7"/>
  <c r="S184" i="7" s="1"/>
  <c r="U184" i="7" s="1"/>
  <c r="Q119" i="7"/>
  <c r="S119" i="7" s="1"/>
  <c r="U119" i="7" s="1"/>
  <c r="M164" i="7"/>
  <c r="M139" i="7"/>
  <c r="M143" i="7"/>
  <c r="M147" i="7"/>
  <c r="M78" i="7"/>
  <c r="T194" i="6"/>
  <c r="U194" i="6"/>
  <c r="V194" i="6" s="1"/>
  <c r="W194" i="6" s="1"/>
  <c r="U195" i="6"/>
  <c r="V195" i="6" s="1"/>
  <c r="W195" i="6" s="1"/>
  <c r="T195" i="6"/>
  <c r="X700" i="1"/>
  <c r="Y700" i="1" s="1"/>
  <c r="V700" i="1"/>
  <c r="W700" i="1" s="1"/>
  <c r="N700" i="1"/>
  <c r="M700" i="1"/>
  <c r="K700" i="1"/>
  <c r="L700" i="1" s="1"/>
  <c r="J700" i="1"/>
  <c r="C700" i="1"/>
  <c r="E700" i="1" s="1"/>
  <c r="X699" i="1"/>
  <c r="Y699" i="1" s="1"/>
  <c r="V699" i="1"/>
  <c r="W699" i="1" s="1"/>
  <c r="N699" i="1"/>
  <c r="M699" i="1"/>
  <c r="K699" i="1"/>
  <c r="J699" i="1"/>
  <c r="C699" i="1"/>
  <c r="E699" i="1" s="1"/>
  <c r="X698" i="1"/>
  <c r="Y698" i="1" s="1"/>
  <c r="V698" i="1"/>
  <c r="W698" i="1" s="1"/>
  <c r="N698" i="1"/>
  <c r="M698" i="1"/>
  <c r="K698" i="1"/>
  <c r="J698" i="1"/>
  <c r="C698" i="1"/>
  <c r="E698" i="1" s="1"/>
  <c r="X697" i="1"/>
  <c r="Y697" i="1" s="1"/>
  <c r="V697" i="1"/>
  <c r="W697" i="1" s="1"/>
  <c r="N697" i="1"/>
  <c r="M697" i="1"/>
  <c r="K697" i="1"/>
  <c r="L697" i="1" s="1"/>
  <c r="J697" i="1"/>
  <c r="C697" i="1"/>
  <c r="E697" i="1" s="1"/>
  <c r="X696" i="1"/>
  <c r="Y696" i="1" s="1"/>
  <c r="V696" i="1"/>
  <c r="W696" i="1" s="1"/>
  <c r="N696" i="1"/>
  <c r="M696" i="1"/>
  <c r="K696" i="1"/>
  <c r="L696" i="1" s="1"/>
  <c r="J696" i="1"/>
  <c r="C696" i="1"/>
  <c r="E696" i="1" s="1"/>
  <c r="X695" i="1"/>
  <c r="Y695" i="1" s="1"/>
  <c r="V695" i="1"/>
  <c r="W695" i="1" s="1"/>
  <c r="N695" i="1"/>
  <c r="M695" i="1"/>
  <c r="K695" i="1"/>
  <c r="L695" i="1" s="1"/>
  <c r="J695" i="1"/>
  <c r="C695" i="1"/>
  <c r="E695" i="1" s="1"/>
  <c r="X694" i="1"/>
  <c r="Y694" i="1" s="1"/>
  <c r="V694" i="1"/>
  <c r="W694" i="1" s="1"/>
  <c r="N694" i="1"/>
  <c r="M694" i="1"/>
  <c r="K694" i="1"/>
  <c r="L694" i="1" s="1"/>
  <c r="J694" i="1"/>
  <c r="C694" i="1"/>
  <c r="E694" i="1" s="1"/>
  <c r="X693" i="1"/>
  <c r="Y693" i="1" s="1"/>
  <c r="V693" i="1"/>
  <c r="W693" i="1" s="1"/>
  <c r="N693" i="1"/>
  <c r="M693" i="1"/>
  <c r="K693" i="1"/>
  <c r="L693" i="1" s="1"/>
  <c r="J693" i="1"/>
  <c r="C693" i="1"/>
  <c r="E693" i="1" s="1"/>
  <c r="X692" i="1"/>
  <c r="Y692" i="1" s="1"/>
  <c r="V692" i="1"/>
  <c r="W692" i="1" s="1"/>
  <c r="N692" i="1"/>
  <c r="M692" i="1"/>
  <c r="K692" i="1"/>
  <c r="J692" i="1"/>
  <c r="C692" i="1"/>
  <c r="E692" i="1" s="1"/>
  <c r="X691" i="1"/>
  <c r="Y691" i="1" s="1"/>
  <c r="V691" i="1"/>
  <c r="W691" i="1" s="1"/>
  <c r="N691" i="1"/>
  <c r="M691" i="1"/>
  <c r="K691" i="1"/>
  <c r="L691" i="1" s="1"/>
  <c r="J691" i="1"/>
  <c r="C691" i="1"/>
  <c r="E691" i="1" s="1"/>
  <c r="X690" i="1"/>
  <c r="Y690" i="1" s="1"/>
  <c r="V690" i="1"/>
  <c r="W690" i="1" s="1"/>
  <c r="N690" i="1"/>
  <c r="M690" i="1"/>
  <c r="K690" i="1"/>
  <c r="J690" i="1"/>
  <c r="C690" i="1"/>
  <c r="E690" i="1" s="1"/>
  <c r="X689" i="1"/>
  <c r="Y689" i="1" s="1"/>
  <c r="V689" i="1"/>
  <c r="W689" i="1" s="1"/>
  <c r="N689" i="1"/>
  <c r="M689" i="1"/>
  <c r="K689" i="1"/>
  <c r="L689" i="1" s="1"/>
  <c r="J689" i="1"/>
  <c r="C689" i="1"/>
  <c r="E689" i="1" s="1"/>
  <c r="X688" i="1"/>
  <c r="Y688" i="1" s="1"/>
  <c r="V688" i="1"/>
  <c r="W688" i="1" s="1"/>
  <c r="N688" i="1"/>
  <c r="M688" i="1"/>
  <c r="K688" i="1"/>
  <c r="L688" i="1" s="1"/>
  <c r="J688" i="1"/>
  <c r="E688" i="1"/>
  <c r="X687" i="1"/>
  <c r="Y687" i="1" s="1"/>
  <c r="V687" i="1"/>
  <c r="W687" i="1" s="1"/>
  <c r="N687" i="1"/>
  <c r="M687" i="1"/>
  <c r="K687" i="1"/>
  <c r="J687" i="1"/>
  <c r="C687" i="1"/>
  <c r="E687" i="1" s="1"/>
  <c r="X686" i="1"/>
  <c r="Y686" i="1" s="1"/>
  <c r="V686" i="1"/>
  <c r="W686" i="1" s="1"/>
  <c r="N686" i="1"/>
  <c r="M686" i="1"/>
  <c r="K686" i="1"/>
  <c r="J686" i="1"/>
  <c r="E686" i="1"/>
  <c r="X685" i="1"/>
  <c r="Y685" i="1" s="1"/>
  <c r="V685" i="1"/>
  <c r="W685" i="1" s="1"/>
  <c r="N685" i="1"/>
  <c r="M685" i="1"/>
  <c r="K685" i="1"/>
  <c r="J685" i="1"/>
  <c r="E685" i="1"/>
  <c r="X684" i="1"/>
  <c r="Y684" i="1" s="1"/>
  <c r="V684" i="1"/>
  <c r="W684" i="1" s="1"/>
  <c r="N684" i="1"/>
  <c r="M684" i="1"/>
  <c r="K684" i="1"/>
  <c r="L684" i="1" s="1"/>
  <c r="J684" i="1"/>
  <c r="C684" i="1"/>
  <c r="E684" i="1" s="1"/>
  <c r="X683" i="1"/>
  <c r="Y683" i="1" s="1"/>
  <c r="V683" i="1"/>
  <c r="W683" i="1" s="1"/>
  <c r="N683" i="1"/>
  <c r="M683" i="1"/>
  <c r="K683" i="1"/>
  <c r="L683" i="1" s="1"/>
  <c r="J683" i="1"/>
  <c r="E683" i="1"/>
  <c r="X682" i="1"/>
  <c r="Y682" i="1" s="1"/>
  <c r="V682" i="1"/>
  <c r="W682" i="1" s="1"/>
  <c r="N682" i="1"/>
  <c r="M682" i="1"/>
  <c r="K682" i="1"/>
  <c r="L682" i="1" s="1"/>
  <c r="J682" i="1"/>
  <c r="E682" i="1"/>
  <c r="X680" i="1"/>
  <c r="V680" i="1"/>
  <c r="N680" i="1"/>
  <c r="M680" i="1"/>
  <c r="K680" i="1"/>
  <c r="L680" i="1" s="1"/>
  <c r="J680" i="1"/>
  <c r="C680" i="1"/>
  <c r="E680" i="1" s="1"/>
  <c r="X679" i="1"/>
  <c r="V679" i="1"/>
  <c r="N679" i="1"/>
  <c r="M679" i="1"/>
  <c r="K679" i="1"/>
  <c r="L679" i="1" s="1"/>
  <c r="J679" i="1"/>
  <c r="C679" i="1"/>
  <c r="E679" i="1" s="1"/>
  <c r="X678" i="1"/>
  <c r="V678" i="1"/>
  <c r="N678" i="1"/>
  <c r="M678" i="1"/>
  <c r="K678" i="1"/>
  <c r="J678" i="1"/>
  <c r="C678" i="1"/>
  <c r="E678" i="1" s="1"/>
  <c r="X677" i="1"/>
  <c r="V677" i="1"/>
  <c r="N677" i="1"/>
  <c r="M677" i="1"/>
  <c r="K677" i="1"/>
  <c r="L677" i="1" s="1"/>
  <c r="J677" i="1"/>
  <c r="C677" i="1"/>
  <c r="E677" i="1" s="1"/>
  <c r="X676" i="1"/>
  <c r="V676" i="1"/>
  <c r="N676" i="1"/>
  <c r="M676" i="1"/>
  <c r="K676" i="1"/>
  <c r="L676" i="1" s="1"/>
  <c r="J676" i="1"/>
  <c r="C676" i="1"/>
  <c r="E676" i="1" s="1"/>
  <c r="X675" i="1"/>
  <c r="N675" i="1"/>
  <c r="M675" i="1"/>
  <c r="K675" i="1"/>
  <c r="L675" i="1" s="1"/>
  <c r="J675" i="1"/>
  <c r="C675" i="1"/>
  <c r="E675" i="1" s="1"/>
  <c r="X674" i="1"/>
  <c r="V674" i="1"/>
  <c r="N674" i="1"/>
  <c r="M674" i="1"/>
  <c r="K674" i="1"/>
  <c r="J674" i="1"/>
  <c r="C674" i="1"/>
  <c r="E674" i="1" s="1"/>
  <c r="X673" i="1"/>
  <c r="V673" i="1"/>
  <c r="N673" i="1"/>
  <c r="M673" i="1"/>
  <c r="K673" i="1"/>
  <c r="J673" i="1"/>
  <c r="C673" i="1"/>
  <c r="E673" i="1" s="1"/>
  <c r="X672" i="1"/>
  <c r="V672" i="1"/>
  <c r="N672" i="1"/>
  <c r="M672" i="1"/>
  <c r="K672" i="1"/>
  <c r="L672" i="1" s="1"/>
  <c r="J672" i="1"/>
  <c r="C672" i="1"/>
  <c r="E672" i="1" s="1"/>
  <c r="X671" i="1"/>
  <c r="V671" i="1"/>
  <c r="N671" i="1"/>
  <c r="M671" i="1"/>
  <c r="K671" i="1"/>
  <c r="J671" i="1"/>
  <c r="C671" i="1"/>
  <c r="E671" i="1" s="1"/>
  <c r="X670" i="1"/>
  <c r="V670" i="1"/>
  <c r="N670" i="1"/>
  <c r="M670" i="1"/>
  <c r="K670" i="1"/>
  <c r="J670" i="1"/>
  <c r="C670" i="1"/>
  <c r="E670" i="1" s="1"/>
  <c r="X669" i="1"/>
  <c r="V669" i="1"/>
  <c r="N669" i="1"/>
  <c r="M669" i="1"/>
  <c r="K669" i="1"/>
  <c r="L669" i="1" s="1"/>
  <c r="J669" i="1"/>
  <c r="C669" i="1"/>
  <c r="E669" i="1" s="1"/>
  <c r="X668" i="1"/>
  <c r="V668" i="1"/>
  <c r="N668" i="1"/>
  <c r="M668" i="1"/>
  <c r="K668" i="1"/>
  <c r="L668" i="1" s="1"/>
  <c r="J668" i="1"/>
  <c r="E668" i="1"/>
  <c r="X667" i="1"/>
  <c r="V667" i="1"/>
  <c r="N667" i="1"/>
  <c r="M667" i="1"/>
  <c r="K667" i="1"/>
  <c r="J667" i="1"/>
  <c r="C667" i="1"/>
  <c r="E667" i="1" s="1"/>
  <c r="X666" i="1"/>
  <c r="V666" i="1"/>
  <c r="N666" i="1"/>
  <c r="M666" i="1"/>
  <c r="K666" i="1"/>
  <c r="L666" i="1" s="1"/>
  <c r="J666" i="1"/>
  <c r="E666" i="1"/>
  <c r="X665" i="1"/>
  <c r="V665" i="1"/>
  <c r="N665" i="1"/>
  <c r="M665" i="1"/>
  <c r="K665" i="1"/>
  <c r="J665" i="1"/>
  <c r="E665" i="1"/>
  <c r="X664" i="1"/>
  <c r="V664" i="1"/>
  <c r="N664" i="1"/>
  <c r="M664" i="1"/>
  <c r="K664" i="1"/>
  <c r="L664" i="1" s="1"/>
  <c r="J664" i="1"/>
  <c r="C664" i="1"/>
  <c r="E664" i="1" s="1"/>
  <c r="X663" i="1"/>
  <c r="V663" i="1"/>
  <c r="N663" i="1"/>
  <c r="M663" i="1"/>
  <c r="K663" i="1"/>
  <c r="J663" i="1"/>
  <c r="E663" i="1"/>
  <c r="X662" i="1"/>
  <c r="V662" i="1"/>
  <c r="N662" i="1"/>
  <c r="M662" i="1"/>
  <c r="K662" i="1"/>
  <c r="J662" i="1"/>
  <c r="E662" i="1"/>
  <c r="X660" i="1"/>
  <c r="V660" i="1"/>
  <c r="N660" i="1"/>
  <c r="M660" i="1"/>
  <c r="K660" i="1"/>
  <c r="L660" i="1" s="1"/>
  <c r="J660" i="1"/>
  <c r="C660" i="1"/>
  <c r="E660" i="1" s="1"/>
  <c r="X659" i="1"/>
  <c r="V659" i="1"/>
  <c r="N659" i="1"/>
  <c r="M659" i="1"/>
  <c r="K659" i="1"/>
  <c r="J659" i="1"/>
  <c r="C659" i="1"/>
  <c r="E659" i="1" s="1"/>
  <c r="X658" i="1"/>
  <c r="V658" i="1"/>
  <c r="N658" i="1"/>
  <c r="M658" i="1"/>
  <c r="K658" i="1"/>
  <c r="L658" i="1" s="1"/>
  <c r="J658" i="1"/>
  <c r="C658" i="1"/>
  <c r="E658" i="1" s="1"/>
  <c r="X657" i="1"/>
  <c r="V657" i="1"/>
  <c r="N657" i="1"/>
  <c r="M657" i="1"/>
  <c r="K657" i="1"/>
  <c r="J657" i="1"/>
  <c r="C657" i="1"/>
  <c r="E657" i="1" s="1"/>
  <c r="X656" i="1"/>
  <c r="V656" i="1"/>
  <c r="N656" i="1"/>
  <c r="M656" i="1"/>
  <c r="K656" i="1"/>
  <c r="L656" i="1" s="1"/>
  <c r="J656" i="1"/>
  <c r="C656" i="1"/>
  <c r="E656" i="1" s="1"/>
  <c r="X655" i="1"/>
  <c r="V655" i="1"/>
  <c r="N655" i="1"/>
  <c r="M655" i="1"/>
  <c r="K655" i="1"/>
  <c r="L655" i="1" s="1"/>
  <c r="J655" i="1"/>
  <c r="C655" i="1"/>
  <c r="E655" i="1" s="1"/>
  <c r="X654" i="1"/>
  <c r="V654" i="1"/>
  <c r="N654" i="1"/>
  <c r="M654" i="1"/>
  <c r="K654" i="1"/>
  <c r="J654" i="1"/>
  <c r="C654" i="1"/>
  <c r="E654" i="1" s="1"/>
  <c r="X653" i="1"/>
  <c r="V653" i="1"/>
  <c r="N653" i="1"/>
  <c r="M653" i="1"/>
  <c r="K653" i="1"/>
  <c r="L653" i="1" s="1"/>
  <c r="J653" i="1"/>
  <c r="C653" i="1"/>
  <c r="E653" i="1" s="1"/>
  <c r="X652" i="1"/>
  <c r="V652" i="1"/>
  <c r="N652" i="1"/>
  <c r="M652" i="1"/>
  <c r="K652" i="1"/>
  <c r="L652" i="1" s="1"/>
  <c r="J652" i="1"/>
  <c r="C652" i="1"/>
  <c r="E652" i="1" s="1"/>
  <c r="X651" i="1"/>
  <c r="V651" i="1"/>
  <c r="N651" i="1"/>
  <c r="M651" i="1"/>
  <c r="K651" i="1"/>
  <c r="L651" i="1" s="1"/>
  <c r="J651" i="1"/>
  <c r="C651" i="1"/>
  <c r="E651" i="1" s="1"/>
  <c r="X650" i="1"/>
  <c r="V650" i="1"/>
  <c r="N650" i="1"/>
  <c r="M650" i="1"/>
  <c r="K650" i="1"/>
  <c r="L650" i="1" s="1"/>
  <c r="J650" i="1"/>
  <c r="C650" i="1"/>
  <c r="E650" i="1" s="1"/>
  <c r="X649" i="1"/>
  <c r="V649" i="1"/>
  <c r="N649" i="1"/>
  <c r="M649" i="1"/>
  <c r="K649" i="1"/>
  <c r="J649" i="1"/>
  <c r="C649" i="1"/>
  <c r="E649" i="1" s="1"/>
  <c r="X648" i="1"/>
  <c r="V648" i="1"/>
  <c r="N648" i="1"/>
  <c r="M648" i="1"/>
  <c r="K648" i="1"/>
  <c r="J648" i="1"/>
  <c r="E648" i="1"/>
  <c r="X647" i="1"/>
  <c r="V647" i="1"/>
  <c r="N647" i="1"/>
  <c r="M647" i="1"/>
  <c r="K647" i="1"/>
  <c r="J647" i="1"/>
  <c r="C647" i="1"/>
  <c r="E647" i="1" s="1"/>
  <c r="X646" i="1"/>
  <c r="V646" i="1"/>
  <c r="N646" i="1"/>
  <c r="M646" i="1"/>
  <c r="K646" i="1"/>
  <c r="L646" i="1" s="1"/>
  <c r="J646" i="1"/>
  <c r="E646" i="1"/>
  <c r="X645" i="1"/>
  <c r="V645" i="1"/>
  <c r="N645" i="1"/>
  <c r="M645" i="1"/>
  <c r="K645" i="1"/>
  <c r="L645" i="1" s="1"/>
  <c r="J645" i="1"/>
  <c r="E645" i="1"/>
  <c r="X644" i="1"/>
  <c r="V644" i="1"/>
  <c r="N644" i="1"/>
  <c r="M644" i="1"/>
  <c r="K644" i="1"/>
  <c r="L644" i="1" s="1"/>
  <c r="J644" i="1"/>
  <c r="C644" i="1"/>
  <c r="E644" i="1" s="1"/>
  <c r="X643" i="1"/>
  <c r="V643" i="1"/>
  <c r="N643" i="1"/>
  <c r="M643" i="1"/>
  <c r="K643" i="1"/>
  <c r="L643" i="1" s="1"/>
  <c r="J643" i="1"/>
  <c r="E643" i="1"/>
  <c r="X642" i="1"/>
  <c r="V642" i="1"/>
  <c r="N642" i="1"/>
  <c r="M642" i="1"/>
  <c r="K642" i="1"/>
  <c r="J642" i="1"/>
  <c r="E642" i="1"/>
  <c r="X640" i="1"/>
  <c r="V640" i="1"/>
  <c r="N640" i="1"/>
  <c r="M640" i="1"/>
  <c r="K640" i="1"/>
  <c r="J640" i="1"/>
  <c r="C640" i="1"/>
  <c r="E640" i="1" s="1"/>
  <c r="X639" i="1"/>
  <c r="V639" i="1"/>
  <c r="N639" i="1"/>
  <c r="M639" i="1"/>
  <c r="K639" i="1"/>
  <c r="L639" i="1" s="1"/>
  <c r="J639" i="1"/>
  <c r="C639" i="1"/>
  <c r="E639" i="1" s="1"/>
  <c r="X638" i="1"/>
  <c r="V638" i="1"/>
  <c r="N638" i="1"/>
  <c r="M638" i="1"/>
  <c r="K638" i="1"/>
  <c r="L638" i="1" s="1"/>
  <c r="J638" i="1"/>
  <c r="C638" i="1"/>
  <c r="E638" i="1" s="1"/>
  <c r="X637" i="1"/>
  <c r="V637" i="1"/>
  <c r="N637" i="1"/>
  <c r="M637" i="1"/>
  <c r="K637" i="1"/>
  <c r="L637" i="1" s="1"/>
  <c r="J637" i="1"/>
  <c r="C637" i="1"/>
  <c r="E637" i="1" s="1"/>
  <c r="X636" i="1"/>
  <c r="V636" i="1"/>
  <c r="N636" i="1"/>
  <c r="M636" i="1"/>
  <c r="K636" i="1"/>
  <c r="L636" i="1" s="1"/>
  <c r="J636" i="1"/>
  <c r="C636" i="1"/>
  <c r="E636" i="1" s="1"/>
  <c r="X635" i="1"/>
  <c r="V635" i="1"/>
  <c r="N635" i="1"/>
  <c r="M635" i="1"/>
  <c r="K635" i="1"/>
  <c r="J635" i="1"/>
  <c r="C635" i="1"/>
  <c r="E635" i="1" s="1"/>
  <c r="X634" i="1"/>
  <c r="V634" i="1"/>
  <c r="N634" i="1"/>
  <c r="M634" i="1"/>
  <c r="K634" i="1"/>
  <c r="J634" i="1"/>
  <c r="C634" i="1"/>
  <c r="E634" i="1" s="1"/>
  <c r="X633" i="1"/>
  <c r="V633" i="1"/>
  <c r="N633" i="1"/>
  <c r="M633" i="1"/>
  <c r="K633" i="1"/>
  <c r="J633" i="1"/>
  <c r="C633" i="1"/>
  <c r="E633" i="1" s="1"/>
  <c r="X632" i="1"/>
  <c r="V632" i="1"/>
  <c r="N632" i="1"/>
  <c r="M632" i="1"/>
  <c r="K632" i="1"/>
  <c r="J632" i="1"/>
  <c r="C632" i="1"/>
  <c r="E632" i="1" s="1"/>
  <c r="X631" i="1"/>
  <c r="V631" i="1"/>
  <c r="N631" i="1"/>
  <c r="M631" i="1"/>
  <c r="K631" i="1"/>
  <c r="L631" i="1" s="1"/>
  <c r="J631" i="1"/>
  <c r="C631" i="1"/>
  <c r="E631" i="1" s="1"/>
  <c r="X630" i="1"/>
  <c r="V630" i="1"/>
  <c r="N630" i="1"/>
  <c r="M630" i="1"/>
  <c r="K630" i="1"/>
  <c r="L630" i="1" s="1"/>
  <c r="J630" i="1"/>
  <c r="C630" i="1"/>
  <c r="E630" i="1" s="1"/>
  <c r="X629" i="1"/>
  <c r="V629" i="1"/>
  <c r="N629" i="1"/>
  <c r="M629" i="1"/>
  <c r="K629" i="1"/>
  <c r="L629" i="1" s="1"/>
  <c r="J629" i="1"/>
  <c r="C629" i="1"/>
  <c r="E629" i="1" s="1"/>
  <c r="X628" i="1"/>
  <c r="V628" i="1"/>
  <c r="N628" i="1"/>
  <c r="M628" i="1"/>
  <c r="K628" i="1"/>
  <c r="L628" i="1" s="1"/>
  <c r="J628" i="1"/>
  <c r="E628" i="1"/>
  <c r="X627" i="1"/>
  <c r="V627" i="1"/>
  <c r="N627" i="1"/>
  <c r="M627" i="1"/>
  <c r="K627" i="1"/>
  <c r="J627" i="1"/>
  <c r="C627" i="1"/>
  <c r="E627" i="1" s="1"/>
  <c r="X626" i="1"/>
  <c r="V626" i="1"/>
  <c r="N626" i="1"/>
  <c r="M626" i="1"/>
  <c r="K626" i="1"/>
  <c r="L626" i="1" s="1"/>
  <c r="J626" i="1"/>
  <c r="E626" i="1"/>
  <c r="X625" i="1"/>
  <c r="V625" i="1"/>
  <c r="N625" i="1"/>
  <c r="M625" i="1"/>
  <c r="K625" i="1"/>
  <c r="J625" i="1"/>
  <c r="E625" i="1"/>
  <c r="X624" i="1"/>
  <c r="V624" i="1"/>
  <c r="N624" i="1"/>
  <c r="M624" i="1"/>
  <c r="K624" i="1"/>
  <c r="J624" i="1"/>
  <c r="C624" i="1"/>
  <c r="E624" i="1" s="1"/>
  <c r="X623" i="1"/>
  <c r="V623" i="1"/>
  <c r="N623" i="1"/>
  <c r="M623" i="1"/>
  <c r="K623" i="1"/>
  <c r="L623" i="1" s="1"/>
  <c r="J623" i="1"/>
  <c r="E623" i="1"/>
  <c r="X622" i="1"/>
  <c r="V622" i="1"/>
  <c r="N622" i="1"/>
  <c r="M622" i="1"/>
  <c r="K622" i="1"/>
  <c r="J622" i="1"/>
  <c r="E622" i="1"/>
  <c r="C591" i="4"/>
  <c r="C590" i="4"/>
  <c r="C589" i="4"/>
  <c r="C588" i="4"/>
  <c r="C587" i="4"/>
  <c r="C586" i="4"/>
  <c r="C585" i="4"/>
  <c r="C584" i="4"/>
  <c r="C583" i="4"/>
  <c r="C582" i="4"/>
  <c r="C581" i="4"/>
  <c r="C580" i="4"/>
  <c r="C578" i="4"/>
  <c r="C575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59" i="4"/>
  <c r="C556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8" i="4"/>
  <c r="C535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7" i="4"/>
  <c r="C514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6" i="4"/>
  <c r="C493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5" i="4"/>
  <c r="C472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4" i="4"/>
  <c r="C451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5" i="4"/>
  <c r="C432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4" i="4"/>
  <c r="C411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3" i="4"/>
  <c r="C390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2" i="4"/>
  <c r="C369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1" i="4"/>
  <c r="C348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0" i="4"/>
  <c r="C327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09" i="4"/>
  <c r="C306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3" i="4"/>
  <c r="C280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2" i="4"/>
  <c r="C259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1" i="4"/>
  <c r="C238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19" i="4"/>
  <c r="C216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8" i="4"/>
  <c r="C195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7" i="4"/>
  <c r="C174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8" i="4"/>
  <c r="C155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7" i="4"/>
  <c r="C134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1" i="4"/>
  <c r="C106" i="4"/>
  <c r="C105" i="4"/>
  <c r="C104" i="4"/>
  <c r="C103" i="4"/>
  <c r="C102" i="4"/>
  <c r="C101" i="4"/>
  <c r="C100" i="4"/>
  <c r="C99" i="4"/>
  <c r="C98" i="4"/>
  <c r="C97" i="4"/>
  <c r="C96" i="4"/>
  <c r="C95" i="4"/>
  <c r="C93" i="4"/>
  <c r="C90" i="4"/>
  <c r="C85" i="4"/>
  <c r="C84" i="4"/>
  <c r="C83" i="4"/>
  <c r="C82" i="4"/>
  <c r="C81" i="4"/>
  <c r="C80" i="4"/>
  <c r="C79" i="4"/>
  <c r="C78" i="4"/>
  <c r="C77" i="4"/>
  <c r="C76" i="4"/>
  <c r="C75" i="4"/>
  <c r="C74" i="4"/>
  <c r="C72" i="4"/>
  <c r="C69" i="4"/>
  <c r="C63" i="4"/>
  <c r="C62" i="4"/>
  <c r="C61" i="4"/>
  <c r="C60" i="4"/>
  <c r="C59" i="4"/>
  <c r="C58" i="4"/>
  <c r="C57" i="4"/>
  <c r="C56" i="4"/>
  <c r="C55" i="4"/>
  <c r="C54" i="4"/>
  <c r="C53" i="4"/>
  <c r="C52" i="4"/>
  <c r="C50" i="4"/>
  <c r="C47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6" i="4"/>
  <c r="C21" i="4"/>
  <c r="C20" i="4"/>
  <c r="C19" i="4"/>
  <c r="C18" i="4"/>
  <c r="C17" i="4"/>
  <c r="C16" i="4"/>
  <c r="C15" i="4"/>
  <c r="C14" i="4"/>
  <c r="C13" i="4"/>
  <c r="C12" i="4"/>
  <c r="C11" i="4"/>
  <c r="C10" i="4"/>
  <c r="C8" i="4"/>
  <c r="C5" i="4"/>
  <c r="E608" i="1"/>
  <c r="E606" i="1"/>
  <c r="E605" i="1"/>
  <c r="E603" i="1"/>
  <c r="E602" i="1"/>
  <c r="E567" i="1"/>
  <c r="E565" i="1"/>
  <c r="E564" i="1"/>
  <c r="E562" i="1"/>
  <c r="E561" i="1"/>
  <c r="E560" i="1"/>
  <c r="E559" i="1"/>
  <c r="E546" i="1"/>
  <c r="E544" i="1"/>
  <c r="E543" i="1"/>
  <c r="E541" i="1"/>
  <c r="E540" i="1"/>
  <c r="E539" i="1"/>
  <c r="E538" i="1"/>
  <c r="E525" i="1"/>
  <c r="E523" i="1"/>
  <c r="E522" i="1"/>
  <c r="E520" i="1"/>
  <c r="E519" i="1"/>
  <c r="E518" i="1"/>
  <c r="E517" i="1"/>
  <c r="E504" i="1"/>
  <c r="E502" i="1"/>
  <c r="E501" i="1"/>
  <c r="E499" i="1"/>
  <c r="E498" i="1"/>
  <c r="E497" i="1"/>
  <c r="E496" i="1"/>
  <c r="E483" i="1"/>
  <c r="E481" i="1"/>
  <c r="E480" i="1"/>
  <c r="E478" i="1"/>
  <c r="E477" i="1"/>
  <c r="E4" i="1"/>
  <c r="E6" i="1"/>
  <c r="E7" i="1"/>
  <c r="E9" i="1"/>
  <c r="E23" i="1"/>
  <c r="E24" i="1"/>
  <c r="E25" i="1"/>
  <c r="E26" i="1"/>
  <c r="E28" i="1"/>
  <c r="E29" i="1"/>
  <c r="E31" i="1"/>
  <c r="E45" i="1"/>
  <c r="E46" i="1"/>
  <c r="E47" i="1"/>
  <c r="E48" i="1"/>
  <c r="E50" i="1"/>
  <c r="E53" i="1"/>
  <c r="E67" i="1"/>
  <c r="E68" i="1"/>
  <c r="E69" i="1"/>
  <c r="E70" i="1"/>
  <c r="E71" i="1"/>
  <c r="E73" i="1"/>
  <c r="E74" i="1"/>
  <c r="E76" i="1"/>
  <c r="E89" i="1"/>
  <c r="E90" i="1"/>
  <c r="E91" i="1"/>
  <c r="E92" i="1"/>
  <c r="E94" i="1"/>
  <c r="E95" i="1"/>
  <c r="E97" i="1"/>
  <c r="E110" i="1"/>
  <c r="E111" i="1"/>
  <c r="E112" i="1"/>
  <c r="E113" i="1"/>
  <c r="E115" i="1"/>
  <c r="E116" i="1"/>
  <c r="E118" i="1"/>
  <c r="E131" i="1"/>
  <c r="E132" i="1"/>
  <c r="E133" i="1"/>
  <c r="E134" i="1"/>
  <c r="E135" i="1"/>
  <c r="E136" i="1"/>
  <c r="E138" i="1"/>
  <c r="E139" i="1"/>
  <c r="E141" i="1"/>
  <c r="E154" i="1"/>
  <c r="E155" i="1"/>
  <c r="E156" i="1"/>
  <c r="E157" i="1"/>
  <c r="E159" i="1"/>
  <c r="E160" i="1"/>
  <c r="E162" i="1"/>
  <c r="E176" i="1"/>
  <c r="E177" i="1"/>
  <c r="E179" i="1"/>
  <c r="E180" i="1"/>
  <c r="E182" i="1"/>
  <c r="E196" i="1"/>
  <c r="E197" i="1"/>
  <c r="E198" i="1"/>
  <c r="E199" i="1"/>
  <c r="E201" i="1"/>
  <c r="E202" i="1"/>
  <c r="E204" i="1"/>
  <c r="E217" i="1"/>
  <c r="E218" i="1"/>
  <c r="E219" i="1"/>
  <c r="E220" i="1"/>
  <c r="E222" i="1"/>
  <c r="E223" i="1"/>
  <c r="E225" i="1"/>
  <c r="E238" i="1"/>
  <c r="E239" i="1"/>
  <c r="E240" i="1"/>
  <c r="E241" i="1"/>
  <c r="E242" i="1"/>
  <c r="E244" i="1"/>
  <c r="E245" i="1"/>
  <c r="E247" i="1"/>
  <c r="E260" i="1"/>
  <c r="E261" i="1"/>
  <c r="E281" i="1"/>
  <c r="E282" i="1"/>
  <c r="E283" i="1"/>
  <c r="E284" i="1"/>
  <c r="E286" i="1"/>
  <c r="E287" i="1"/>
  <c r="E289" i="1"/>
  <c r="E302" i="1"/>
  <c r="E303" i="1"/>
  <c r="E304" i="1"/>
  <c r="E305" i="1"/>
  <c r="E306" i="1"/>
  <c r="E307" i="1"/>
  <c r="E308" i="1"/>
  <c r="E309" i="1"/>
  <c r="E310" i="1"/>
  <c r="E312" i="1"/>
  <c r="E313" i="1"/>
  <c r="E315" i="1"/>
  <c r="E328" i="1"/>
  <c r="E329" i="1"/>
  <c r="E330" i="1"/>
  <c r="E331" i="1"/>
  <c r="E333" i="1"/>
  <c r="E334" i="1"/>
  <c r="E336" i="1"/>
  <c r="E350" i="1"/>
  <c r="E351" i="1"/>
  <c r="E352" i="1"/>
  <c r="E353" i="1"/>
  <c r="E355" i="1"/>
  <c r="E356" i="1"/>
  <c r="E358" i="1"/>
  <c r="E371" i="1"/>
  <c r="E372" i="1"/>
  <c r="E373" i="1"/>
  <c r="E374" i="1"/>
  <c r="E376" i="1"/>
  <c r="E377" i="1"/>
  <c r="E379" i="1"/>
  <c r="E392" i="1"/>
  <c r="E393" i="1"/>
  <c r="E394" i="1"/>
  <c r="E395" i="1"/>
  <c r="E397" i="1"/>
  <c r="E398" i="1"/>
  <c r="E400" i="1"/>
  <c r="E413" i="1"/>
  <c r="E414" i="1"/>
  <c r="E415" i="1"/>
  <c r="E416" i="1"/>
  <c r="E418" i="1"/>
  <c r="E419" i="1"/>
  <c r="E421" i="1"/>
  <c r="E434" i="1"/>
  <c r="E435" i="1"/>
  <c r="E436" i="1"/>
  <c r="E437" i="1"/>
  <c r="E439" i="1"/>
  <c r="E440" i="1"/>
  <c r="E442" i="1"/>
  <c r="E455" i="1"/>
  <c r="E456" i="1"/>
  <c r="E458" i="1"/>
  <c r="E459" i="1"/>
  <c r="E461" i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7" i="1"/>
  <c r="E607" i="1" s="1"/>
  <c r="C604" i="1"/>
  <c r="E604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6" i="1"/>
  <c r="E566" i="1" s="1"/>
  <c r="C563" i="1"/>
  <c r="E563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5" i="1"/>
  <c r="E545" i="1" s="1"/>
  <c r="C542" i="1"/>
  <c r="E542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4" i="1"/>
  <c r="E524" i="1" s="1"/>
  <c r="C521" i="1"/>
  <c r="E521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3" i="1"/>
  <c r="E503" i="1" s="1"/>
  <c r="C500" i="1"/>
  <c r="E500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2" i="1"/>
  <c r="E482" i="1" s="1"/>
  <c r="C479" i="1"/>
  <c r="E479" i="1" s="1"/>
  <c r="C474" i="1"/>
  <c r="E474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0" i="1"/>
  <c r="E460" i="1" s="1"/>
  <c r="C457" i="1"/>
  <c r="E457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1" i="1"/>
  <c r="E441" i="1" s="1"/>
  <c r="C438" i="1"/>
  <c r="E438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0" i="1"/>
  <c r="E420" i="1" s="1"/>
  <c r="C417" i="1"/>
  <c r="E417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399" i="1"/>
  <c r="E399" i="1" s="1"/>
  <c r="C396" i="1"/>
  <c r="E396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8" i="1"/>
  <c r="E378" i="1" s="1"/>
  <c r="C375" i="1"/>
  <c r="E375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7" i="1"/>
  <c r="E357" i="1" s="1"/>
  <c r="C354" i="1"/>
  <c r="E354" i="1" s="1"/>
  <c r="C349" i="1"/>
  <c r="E349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5" i="1"/>
  <c r="E335" i="1" s="1"/>
  <c r="C332" i="1"/>
  <c r="E332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4" i="1"/>
  <c r="E314" i="1" s="1"/>
  <c r="C311" i="1"/>
  <c r="E311" i="1" s="1"/>
  <c r="C301" i="1"/>
  <c r="E301" i="1" s="1"/>
  <c r="C300" i="1"/>
  <c r="E300" i="1" s="1"/>
  <c r="C299" i="1"/>
  <c r="E299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8" i="1"/>
  <c r="E288" i="1" s="1"/>
  <c r="C285" i="1"/>
  <c r="E285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6" i="1"/>
  <c r="E246" i="1" s="1"/>
  <c r="C243" i="1"/>
  <c r="E243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4" i="1"/>
  <c r="E224" i="1" s="1"/>
  <c r="C221" i="1"/>
  <c r="E221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3" i="1"/>
  <c r="E203" i="1" s="1"/>
  <c r="C200" i="1"/>
  <c r="E200" i="1" s="1"/>
  <c r="C195" i="1"/>
  <c r="E195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1" i="1"/>
  <c r="E181" i="1" s="1"/>
  <c r="C178" i="1"/>
  <c r="E178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1" i="1"/>
  <c r="E161" i="1" s="1"/>
  <c r="C158" i="1"/>
  <c r="E158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0" i="1"/>
  <c r="E140" i="1" s="1"/>
  <c r="C137" i="1"/>
  <c r="E137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7" i="1"/>
  <c r="E117" i="1" s="1"/>
  <c r="C114" i="1"/>
  <c r="E114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6" i="1"/>
  <c r="E96" i="1" s="1"/>
  <c r="C93" i="1"/>
  <c r="E93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5" i="1"/>
  <c r="E75" i="1" s="1"/>
  <c r="C72" i="1"/>
  <c r="E72" i="1" s="1"/>
  <c r="C66" i="1"/>
  <c r="E66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2" i="1"/>
  <c r="E52" i="1" s="1"/>
  <c r="C49" i="1"/>
  <c r="E49" i="1" s="1"/>
  <c r="C44" i="1"/>
  <c r="E44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0" i="1"/>
  <c r="E30" i="1" s="1"/>
  <c r="C27" i="1"/>
  <c r="E27" i="1" s="1"/>
  <c r="C22" i="1"/>
  <c r="E22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8" i="1"/>
  <c r="E8" i="1" s="1"/>
  <c r="C5" i="1"/>
  <c r="E5" i="1" s="1"/>
  <c r="X620" i="1"/>
  <c r="Y620" i="1" s="1"/>
  <c r="V620" i="1"/>
  <c r="W620" i="1" s="1"/>
  <c r="N620" i="1"/>
  <c r="M620" i="1"/>
  <c r="K620" i="1"/>
  <c r="L620" i="1" s="1"/>
  <c r="J620" i="1"/>
  <c r="X619" i="1"/>
  <c r="Y619" i="1" s="1"/>
  <c r="V619" i="1"/>
  <c r="W619" i="1" s="1"/>
  <c r="N619" i="1"/>
  <c r="M619" i="1"/>
  <c r="K619" i="1"/>
  <c r="L619" i="1" s="1"/>
  <c r="J619" i="1"/>
  <c r="X618" i="1"/>
  <c r="Y618" i="1" s="1"/>
  <c r="V618" i="1"/>
  <c r="W618" i="1" s="1"/>
  <c r="N618" i="1"/>
  <c r="M618" i="1"/>
  <c r="K618" i="1"/>
  <c r="J618" i="1"/>
  <c r="X617" i="1"/>
  <c r="Y617" i="1" s="1"/>
  <c r="V617" i="1"/>
  <c r="W617" i="1" s="1"/>
  <c r="N617" i="1"/>
  <c r="M617" i="1"/>
  <c r="K617" i="1"/>
  <c r="J617" i="1"/>
  <c r="X616" i="1"/>
  <c r="Y616" i="1" s="1"/>
  <c r="V616" i="1"/>
  <c r="W616" i="1" s="1"/>
  <c r="N616" i="1"/>
  <c r="M616" i="1"/>
  <c r="K616" i="1"/>
  <c r="L616" i="1" s="1"/>
  <c r="J616" i="1"/>
  <c r="X615" i="1"/>
  <c r="Y615" i="1" s="1"/>
  <c r="V615" i="1"/>
  <c r="W615" i="1" s="1"/>
  <c r="N615" i="1"/>
  <c r="M615" i="1"/>
  <c r="K615" i="1"/>
  <c r="J615" i="1"/>
  <c r="X614" i="1"/>
  <c r="Y614" i="1" s="1"/>
  <c r="V614" i="1"/>
  <c r="W614" i="1" s="1"/>
  <c r="N614" i="1"/>
  <c r="M614" i="1"/>
  <c r="K614" i="1"/>
  <c r="L614" i="1" s="1"/>
  <c r="J614" i="1"/>
  <c r="X613" i="1"/>
  <c r="Y613" i="1" s="1"/>
  <c r="V613" i="1"/>
  <c r="W613" i="1" s="1"/>
  <c r="N613" i="1"/>
  <c r="M613" i="1"/>
  <c r="K613" i="1"/>
  <c r="L613" i="1" s="1"/>
  <c r="J613" i="1"/>
  <c r="X612" i="1"/>
  <c r="Y612" i="1" s="1"/>
  <c r="V612" i="1"/>
  <c r="W612" i="1" s="1"/>
  <c r="N612" i="1"/>
  <c r="M612" i="1"/>
  <c r="K612" i="1"/>
  <c r="L612" i="1" s="1"/>
  <c r="J612" i="1"/>
  <c r="X611" i="1"/>
  <c r="Y611" i="1" s="1"/>
  <c r="V611" i="1"/>
  <c r="W611" i="1" s="1"/>
  <c r="N611" i="1"/>
  <c r="M611" i="1"/>
  <c r="K611" i="1"/>
  <c r="L611" i="1" s="1"/>
  <c r="J611" i="1"/>
  <c r="X610" i="1"/>
  <c r="Y610" i="1" s="1"/>
  <c r="V610" i="1"/>
  <c r="W610" i="1" s="1"/>
  <c r="N610" i="1"/>
  <c r="M610" i="1"/>
  <c r="K610" i="1"/>
  <c r="L610" i="1" s="1"/>
  <c r="J610" i="1"/>
  <c r="X609" i="1"/>
  <c r="Y609" i="1" s="1"/>
  <c r="V609" i="1"/>
  <c r="W609" i="1" s="1"/>
  <c r="N609" i="1"/>
  <c r="M609" i="1"/>
  <c r="K609" i="1"/>
  <c r="L609" i="1" s="1"/>
  <c r="J609" i="1"/>
  <c r="X608" i="1"/>
  <c r="Y608" i="1" s="1"/>
  <c r="V608" i="1"/>
  <c r="W608" i="1" s="1"/>
  <c r="N608" i="1"/>
  <c r="M608" i="1"/>
  <c r="K608" i="1"/>
  <c r="L608" i="1" s="1"/>
  <c r="J608" i="1"/>
  <c r="X607" i="1"/>
  <c r="Y607" i="1" s="1"/>
  <c r="V607" i="1"/>
  <c r="W607" i="1" s="1"/>
  <c r="N607" i="1"/>
  <c r="M607" i="1"/>
  <c r="K607" i="1"/>
  <c r="J607" i="1"/>
  <c r="X606" i="1"/>
  <c r="Y606" i="1" s="1"/>
  <c r="V606" i="1"/>
  <c r="W606" i="1" s="1"/>
  <c r="N606" i="1"/>
  <c r="M606" i="1"/>
  <c r="K606" i="1"/>
  <c r="L606" i="1" s="1"/>
  <c r="J606" i="1"/>
  <c r="X605" i="1"/>
  <c r="Y605" i="1" s="1"/>
  <c r="V605" i="1"/>
  <c r="W605" i="1" s="1"/>
  <c r="N605" i="1"/>
  <c r="M605" i="1"/>
  <c r="K605" i="1"/>
  <c r="J605" i="1"/>
  <c r="X604" i="1"/>
  <c r="Y604" i="1" s="1"/>
  <c r="V604" i="1"/>
  <c r="W604" i="1" s="1"/>
  <c r="N604" i="1"/>
  <c r="M604" i="1"/>
  <c r="K604" i="1"/>
  <c r="L604" i="1" s="1"/>
  <c r="J604" i="1"/>
  <c r="X603" i="1"/>
  <c r="Y603" i="1" s="1"/>
  <c r="V603" i="1"/>
  <c r="W603" i="1" s="1"/>
  <c r="N603" i="1"/>
  <c r="M603" i="1"/>
  <c r="K603" i="1"/>
  <c r="L603" i="1" s="1"/>
  <c r="J603" i="1"/>
  <c r="X602" i="1"/>
  <c r="Y602" i="1" s="1"/>
  <c r="V602" i="1"/>
  <c r="W602" i="1" s="1"/>
  <c r="N602" i="1"/>
  <c r="M602" i="1"/>
  <c r="K602" i="1"/>
  <c r="L602" i="1" s="1"/>
  <c r="J602" i="1"/>
  <c r="V579" i="1"/>
  <c r="W579" i="1" s="1"/>
  <c r="N579" i="1"/>
  <c r="M579" i="1"/>
  <c r="K579" i="1"/>
  <c r="L579" i="1" s="1"/>
  <c r="J579" i="1"/>
  <c r="X578" i="1"/>
  <c r="Y578" i="1" s="1"/>
  <c r="V578" i="1"/>
  <c r="W578" i="1" s="1"/>
  <c r="N578" i="1"/>
  <c r="M578" i="1"/>
  <c r="K578" i="1"/>
  <c r="J578" i="1"/>
  <c r="X577" i="1"/>
  <c r="Y577" i="1" s="1"/>
  <c r="V577" i="1"/>
  <c r="W577" i="1" s="1"/>
  <c r="N577" i="1"/>
  <c r="M577" i="1"/>
  <c r="K577" i="1"/>
  <c r="L577" i="1" s="1"/>
  <c r="J577" i="1"/>
  <c r="X576" i="1"/>
  <c r="Y576" i="1" s="1"/>
  <c r="V576" i="1"/>
  <c r="W576" i="1" s="1"/>
  <c r="N576" i="1"/>
  <c r="M576" i="1"/>
  <c r="K576" i="1"/>
  <c r="L576" i="1" s="1"/>
  <c r="J576" i="1"/>
  <c r="X575" i="1"/>
  <c r="Y575" i="1" s="1"/>
  <c r="V575" i="1"/>
  <c r="W575" i="1" s="1"/>
  <c r="N575" i="1"/>
  <c r="M575" i="1"/>
  <c r="K575" i="1"/>
  <c r="L575" i="1" s="1"/>
  <c r="J575" i="1"/>
  <c r="X574" i="1"/>
  <c r="Y574" i="1" s="1"/>
  <c r="V574" i="1"/>
  <c r="W574" i="1" s="1"/>
  <c r="N574" i="1"/>
  <c r="M574" i="1"/>
  <c r="K574" i="1"/>
  <c r="L574" i="1" s="1"/>
  <c r="J574" i="1"/>
  <c r="X573" i="1"/>
  <c r="Y573" i="1" s="1"/>
  <c r="V573" i="1"/>
  <c r="W573" i="1" s="1"/>
  <c r="N573" i="1"/>
  <c r="M573" i="1"/>
  <c r="K573" i="1"/>
  <c r="L573" i="1" s="1"/>
  <c r="J573" i="1"/>
  <c r="X572" i="1"/>
  <c r="Y572" i="1" s="1"/>
  <c r="V572" i="1"/>
  <c r="W572" i="1" s="1"/>
  <c r="N572" i="1"/>
  <c r="M572" i="1"/>
  <c r="K572" i="1"/>
  <c r="L572" i="1" s="1"/>
  <c r="J572" i="1"/>
  <c r="X571" i="1"/>
  <c r="Y571" i="1" s="1"/>
  <c r="V571" i="1"/>
  <c r="W571" i="1" s="1"/>
  <c r="N571" i="1"/>
  <c r="M571" i="1"/>
  <c r="K571" i="1"/>
  <c r="L571" i="1" s="1"/>
  <c r="J571" i="1"/>
  <c r="X570" i="1"/>
  <c r="Y570" i="1" s="1"/>
  <c r="V570" i="1"/>
  <c r="W570" i="1" s="1"/>
  <c r="N570" i="1"/>
  <c r="M570" i="1"/>
  <c r="K570" i="1"/>
  <c r="J570" i="1"/>
  <c r="X569" i="1"/>
  <c r="Y569" i="1" s="1"/>
  <c r="V569" i="1"/>
  <c r="W569" i="1" s="1"/>
  <c r="N569" i="1"/>
  <c r="M569" i="1"/>
  <c r="K569" i="1"/>
  <c r="L569" i="1" s="1"/>
  <c r="J569" i="1"/>
  <c r="X568" i="1"/>
  <c r="Y568" i="1" s="1"/>
  <c r="V568" i="1"/>
  <c r="W568" i="1" s="1"/>
  <c r="N568" i="1"/>
  <c r="M568" i="1"/>
  <c r="K568" i="1"/>
  <c r="L568" i="1" s="1"/>
  <c r="J568" i="1"/>
  <c r="X567" i="1"/>
  <c r="Y567" i="1" s="1"/>
  <c r="V567" i="1"/>
  <c r="W567" i="1" s="1"/>
  <c r="N567" i="1"/>
  <c r="M567" i="1"/>
  <c r="K567" i="1"/>
  <c r="L567" i="1" s="1"/>
  <c r="J567" i="1"/>
  <c r="X566" i="1"/>
  <c r="Y566" i="1" s="1"/>
  <c r="V566" i="1"/>
  <c r="W566" i="1" s="1"/>
  <c r="N566" i="1"/>
  <c r="M566" i="1"/>
  <c r="K566" i="1"/>
  <c r="L566" i="1" s="1"/>
  <c r="J566" i="1"/>
  <c r="X565" i="1"/>
  <c r="Y565" i="1" s="1"/>
  <c r="V565" i="1"/>
  <c r="W565" i="1" s="1"/>
  <c r="N565" i="1"/>
  <c r="M565" i="1"/>
  <c r="K565" i="1"/>
  <c r="L565" i="1" s="1"/>
  <c r="J565" i="1"/>
  <c r="X564" i="1"/>
  <c r="Y564" i="1" s="1"/>
  <c r="V564" i="1"/>
  <c r="W564" i="1" s="1"/>
  <c r="N564" i="1"/>
  <c r="M564" i="1"/>
  <c r="K564" i="1"/>
  <c r="L564" i="1" s="1"/>
  <c r="J564" i="1"/>
  <c r="X563" i="1"/>
  <c r="Y563" i="1" s="1"/>
  <c r="V563" i="1"/>
  <c r="W563" i="1" s="1"/>
  <c r="N563" i="1"/>
  <c r="M563" i="1"/>
  <c r="K563" i="1"/>
  <c r="J563" i="1"/>
  <c r="X562" i="1"/>
  <c r="Y562" i="1" s="1"/>
  <c r="V562" i="1"/>
  <c r="W562" i="1" s="1"/>
  <c r="N562" i="1"/>
  <c r="M562" i="1"/>
  <c r="K562" i="1"/>
  <c r="J562" i="1"/>
  <c r="V561" i="1"/>
  <c r="W561" i="1" s="1"/>
  <c r="N561" i="1"/>
  <c r="M561" i="1"/>
  <c r="K561" i="1"/>
  <c r="J561" i="1"/>
  <c r="X558" i="1"/>
  <c r="V558" i="1"/>
  <c r="W558" i="1" s="1"/>
  <c r="N558" i="1"/>
  <c r="M558" i="1"/>
  <c r="K558" i="1"/>
  <c r="J558" i="1"/>
  <c r="X557" i="1"/>
  <c r="V557" i="1"/>
  <c r="W557" i="1" s="1"/>
  <c r="N557" i="1"/>
  <c r="M557" i="1"/>
  <c r="K557" i="1"/>
  <c r="L557" i="1" s="1"/>
  <c r="J557" i="1"/>
  <c r="X556" i="1"/>
  <c r="V556" i="1"/>
  <c r="W556" i="1" s="1"/>
  <c r="N556" i="1"/>
  <c r="M556" i="1"/>
  <c r="K556" i="1"/>
  <c r="J556" i="1"/>
  <c r="X555" i="1"/>
  <c r="V555" i="1"/>
  <c r="W555" i="1" s="1"/>
  <c r="N555" i="1"/>
  <c r="M555" i="1"/>
  <c r="K555" i="1"/>
  <c r="J555" i="1"/>
  <c r="X554" i="1"/>
  <c r="V554" i="1"/>
  <c r="W554" i="1" s="1"/>
  <c r="N554" i="1"/>
  <c r="M554" i="1"/>
  <c r="K554" i="1"/>
  <c r="L554" i="1" s="1"/>
  <c r="J554" i="1"/>
  <c r="X553" i="1"/>
  <c r="V553" i="1"/>
  <c r="W553" i="1" s="1"/>
  <c r="N553" i="1"/>
  <c r="M553" i="1"/>
  <c r="K553" i="1"/>
  <c r="L553" i="1" s="1"/>
  <c r="J553" i="1"/>
  <c r="X552" i="1"/>
  <c r="V552" i="1"/>
  <c r="W552" i="1" s="1"/>
  <c r="N552" i="1"/>
  <c r="M552" i="1"/>
  <c r="K552" i="1"/>
  <c r="J552" i="1"/>
  <c r="X551" i="1"/>
  <c r="V551" i="1"/>
  <c r="W551" i="1" s="1"/>
  <c r="N551" i="1"/>
  <c r="M551" i="1"/>
  <c r="K551" i="1"/>
  <c r="L551" i="1" s="1"/>
  <c r="J551" i="1"/>
  <c r="X550" i="1"/>
  <c r="V550" i="1"/>
  <c r="W550" i="1" s="1"/>
  <c r="N550" i="1"/>
  <c r="M550" i="1"/>
  <c r="K550" i="1"/>
  <c r="L550" i="1" s="1"/>
  <c r="J550" i="1"/>
  <c r="X549" i="1"/>
  <c r="V549" i="1"/>
  <c r="W549" i="1" s="1"/>
  <c r="N549" i="1"/>
  <c r="M549" i="1"/>
  <c r="K549" i="1"/>
  <c r="L549" i="1" s="1"/>
  <c r="J549" i="1"/>
  <c r="X548" i="1"/>
  <c r="V548" i="1"/>
  <c r="W548" i="1" s="1"/>
  <c r="N548" i="1"/>
  <c r="M548" i="1"/>
  <c r="K548" i="1"/>
  <c r="L548" i="1" s="1"/>
  <c r="J548" i="1"/>
  <c r="X547" i="1"/>
  <c r="V547" i="1"/>
  <c r="W547" i="1" s="1"/>
  <c r="N547" i="1"/>
  <c r="M547" i="1"/>
  <c r="K547" i="1"/>
  <c r="L547" i="1" s="1"/>
  <c r="J547" i="1"/>
  <c r="X546" i="1"/>
  <c r="V546" i="1"/>
  <c r="W546" i="1" s="1"/>
  <c r="N546" i="1"/>
  <c r="M546" i="1"/>
  <c r="K546" i="1"/>
  <c r="L546" i="1" s="1"/>
  <c r="J546" i="1"/>
  <c r="X545" i="1"/>
  <c r="V545" i="1"/>
  <c r="W545" i="1" s="1"/>
  <c r="N545" i="1"/>
  <c r="M545" i="1"/>
  <c r="K545" i="1"/>
  <c r="J545" i="1"/>
  <c r="X544" i="1"/>
  <c r="V544" i="1"/>
  <c r="W544" i="1" s="1"/>
  <c r="N544" i="1"/>
  <c r="M544" i="1"/>
  <c r="K544" i="1"/>
  <c r="L544" i="1" s="1"/>
  <c r="J544" i="1"/>
  <c r="X543" i="1"/>
  <c r="V543" i="1"/>
  <c r="W543" i="1" s="1"/>
  <c r="N543" i="1"/>
  <c r="M543" i="1"/>
  <c r="K543" i="1"/>
  <c r="J543" i="1"/>
  <c r="X542" i="1"/>
  <c r="V542" i="1"/>
  <c r="W542" i="1" s="1"/>
  <c r="N542" i="1"/>
  <c r="M542" i="1"/>
  <c r="K542" i="1"/>
  <c r="L542" i="1" s="1"/>
  <c r="J542" i="1"/>
  <c r="X541" i="1"/>
  <c r="V541" i="1"/>
  <c r="W541" i="1" s="1"/>
  <c r="N541" i="1"/>
  <c r="M541" i="1"/>
  <c r="K541" i="1"/>
  <c r="L541" i="1" s="1"/>
  <c r="J541" i="1"/>
  <c r="X540" i="1"/>
  <c r="V540" i="1"/>
  <c r="W540" i="1" s="1"/>
  <c r="N540" i="1"/>
  <c r="M540" i="1"/>
  <c r="K540" i="1"/>
  <c r="L540" i="1" s="1"/>
  <c r="J540" i="1"/>
  <c r="X537" i="1"/>
  <c r="Y537" i="1" s="1"/>
  <c r="V537" i="1"/>
  <c r="W537" i="1" s="1"/>
  <c r="N537" i="1"/>
  <c r="M537" i="1"/>
  <c r="K537" i="1"/>
  <c r="L537" i="1" s="1"/>
  <c r="J537" i="1"/>
  <c r="X536" i="1"/>
  <c r="Y536" i="1" s="1"/>
  <c r="V536" i="1"/>
  <c r="W536" i="1" s="1"/>
  <c r="N536" i="1"/>
  <c r="M536" i="1"/>
  <c r="K536" i="1"/>
  <c r="L536" i="1" s="1"/>
  <c r="J536" i="1"/>
  <c r="X535" i="1"/>
  <c r="Y535" i="1" s="1"/>
  <c r="V535" i="1"/>
  <c r="W535" i="1" s="1"/>
  <c r="N535" i="1"/>
  <c r="M535" i="1"/>
  <c r="K535" i="1"/>
  <c r="L535" i="1" s="1"/>
  <c r="J535" i="1"/>
  <c r="X534" i="1"/>
  <c r="Y534" i="1" s="1"/>
  <c r="V534" i="1"/>
  <c r="W534" i="1" s="1"/>
  <c r="N534" i="1"/>
  <c r="M534" i="1"/>
  <c r="K534" i="1"/>
  <c r="L534" i="1" s="1"/>
  <c r="J534" i="1"/>
  <c r="X533" i="1"/>
  <c r="Y533" i="1" s="1"/>
  <c r="V533" i="1"/>
  <c r="W533" i="1" s="1"/>
  <c r="N533" i="1"/>
  <c r="M533" i="1"/>
  <c r="K533" i="1"/>
  <c r="L533" i="1" s="1"/>
  <c r="J533" i="1"/>
  <c r="X532" i="1"/>
  <c r="Y532" i="1" s="1"/>
  <c r="V532" i="1"/>
  <c r="W532" i="1" s="1"/>
  <c r="N532" i="1"/>
  <c r="M532" i="1"/>
  <c r="K532" i="1"/>
  <c r="L532" i="1" s="1"/>
  <c r="J532" i="1"/>
  <c r="X531" i="1"/>
  <c r="Y531" i="1" s="1"/>
  <c r="V531" i="1"/>
  <c r="W531" i="1" s="1"/>
  <c r="N531" i="1"/>
  <c r="M531" i="1"/>
  <c r="K531" i="1"/>
  <c r="L531" i="1" s="1"/>
  <c r="J531" i="1"/>
  <c r="X530" i="1"/>
  <c r="Y530" i="1" s="1"/>
  <c r="V530" i="1"/>
  <c r="W530" i="1" s="1"/>
  <c r="N530" i="1"/>
  <c r="M530" i="1"/>
  <c r="K530" i="1"/>
  <c r="J530" i="1"/>
  <c r="X529" i="1"/>
  <c r="Y529" i="1" s="1"/>
  <c r="V529" i="1"/>
  <c r="W529" i="1" s="1"/>
  <c r="N529" i="1"/>
  <c r="M529" i="1"/>
  <c r="K529" i="1"/>
  <c r="L529" i="1" s="1"/>
  <c r="J529" i="1"/>
  <c r="X528" i="1"/>
  <c r="Y528" i="1" s="1"/>
  <c r="V528" i="1"/>
  <c r="W528" i="1" s="1"/>
  <c r="N528" i="1"/>
  <c r="M528" i="1"/>
  <c r="K528" i="1"/>
  <c r="L528" i="1" s="1"/>
  <c r="J528" i="1"/>
  <c r="X527" i="1"/>
  <c r="V527" i="1"/>
  <c r="W527" i="1" s="1"/>
  <c r="N527" i="1"/>
  <c r="M527" i="1"/>
  <c r="K527" i="1"/>
  <c r="L527" i="1" s="1"/>
  <c r="J527" i="1"/>
  <c r="X526" i="1"/>
  <c r="Y526" i="1" s="1"/>
  <c r="V526" i="1"/>
  <c r="W526" i="1" s="1"/>
  <c r="N526" i="1"/>
  <c r="M526" i="1"/>
  <c r="K526" i="1"/>
  <c r="L526" i="1" s="1"/>
  <c r="J526" i="1"/>
  <c r="X525" i="1"/>
  <c r="Y525" i="1" s="1"/>
  <c r="V525" i="1"/>
  <c r="W525" i="1" s="1"/>
  <c r="N525" i="1"/>
  <c r="M525" i="1"/>
  <c r="K525" i="1"/>
  <c r="L525" i="1" s="1"/>
  <c r="J525" i="1"/>
  <c r="X524" i="1"/>
  <c r="V524" i="1"/>
  <c r="W524" i="1" s="1"/>
  <c r="N524" i="1"/>
  <c r="M524" i="1"/>
  <c r="K524" i="1"/>
  <c r="J524" i="1"/>
  <c r="X523" i="1"/>
  <c r="Y523" i="1" s="1"/>
  <c r="V523" i="1"/>
  <c r="W523" i="1" s="1"/>
  <c r="N523" i="1"/>
  <c r="M523" i="1"/>
  <c r="K523" i="1"/>
  <c r="L523" i="1" s="1"/>
  <c r="J523" i="1"/>
  <c r="X522" i="1"/>
  <c r="Y522" i="1" s="1"/>
  <c r="V522" i="1"/>
  <c r="W522" i="1" s="1"/>
  <c r="N522" i="1"/>
  <c r="M522" i="1"/>
  <c r="K522" i="1"/>
  <c r="L522" i="1" s="1"/>
  <c r="J522" i="1"/>
  <c r="X521" i="1"/>
  <c r="V521" i="1"/>
  <c r="W521" i="1" s="1"/>
  <c r="N521" i="1"/>
  <c r="M521" i="1"/>
  <c r="K521" i="1"/>
  <c r="L521" i="1" s="1"/>
  <c r="J521" i="1"/>
  <c r="X520" i="1"/>
  <c r="V520" i="1"/>
  <c r="W520" i="1" s="1"/>
  <c r="N520" i="1"/>
  <c r="M520" i="1"/>
  <c r="K520" i="1"/>
  <c r="L520" i="1" s="1"/>
  <c r="J520" i="1"/>
  <c r="X519" i="1"/>
  <c r="V519" i="1"/>
  <c r="W519" i="1" s="1"/>
  <c r="N519" i="1"/>
  <c r="M519" i="1"/>
  <c r="K519" i="1"/>
  <c r="L519" i="1" s="1"/>
  <c r="J519" i="1"/>
  <c r="X516" i="1"/>
  <c r="Y516" i="1" s="1"/>
  <c r="V516" i="1"/>
  <c r="W516" i="1" s="1"/>
  <c r="N516" i="1"/>
  <c r="M516" i="1"/>
  <c r="K516" i="1"/>
  <c r="L516" i="1" s="1"/>
  <c r="J516" i="1"/>
  <c r="X515" i="1"/>
  <c r="Y515" i="1" s="1"/>
  <c r="V515" i="1"/>
  <c r="W515" i="1" s="1"/>
  <c r="N515" i="1"/>
  <c r="M515" i="1"/>
  <c r="K515" i="1"/>
  <c r="L515" i="1" s="1"/>
  <c r="J515" i="1"/>
  <c r="X514" i="1"/>
  <c r="Y514" i="1" s="1"/>
  <c r="V514" i="1"/>
  <c r="W514" i="1" s="1"/>
  <c r="N514" i="1"/>
  <c r="M514" i="1"/>
  <c r="K514" i="1"/>
  <c r="J514" i="1"/>
  <c r="X513" i="1"/>
  <c r="Y513" i="1" s="1"/>
  <c r="V513" i="1"/>
  <c r="W513" i="1" s="1"/>
  <c r="N513" i="1"/>
  <c r="M513" i="1"/>
  <c r="K513" i="1"/>
  <c r="L513" i="1" s="1"/>
  <c r="J513" i="1"/>
  <c r="X512" i="1"/>
  <c r="Y512" i="1" s="1"/>
  <c r="V512" i="1"/>
  <c r="W512" i="1" s="1"/>
  <c r="N512" i="1"/>
  <c r="M512" i="1"/>
  <c r="K512" i="1"/>
  <c r="J512" i="1"/>
  <c r="X511" i="1"/>
  <c r="Y511" i="1" s="1"/>
  <c r="V511" i="1"/>
  <c r="W511" i="1" s="1"/>
  <c r="N511" i="1"/>
  <c r="M511" i="1"/>
  <c r="K511" i="1"/>
  <c r="L511" i="1" s="1"/>
  <c r="J511" i="1"/>
  <c r="X510" i="1"/>
  <c r="Y510" i="1" s="1"/>
  <c r="V510" i="1"/>
  <c r="W510" i="1" s="1"/>
  <c r="N510" i="1"/>
  <c r="M510" i="1"/>
  <c r="K510" i="1"/>
  <c r="J510" i="1"/>
  <c r="X509" i="1"/>
  <c r="Y509" i="1" s="1"/>
  <c r="V509" i="1"/>
  <c r="W509" i="1" s="1"/>
  <c r="N509" i="1"/>
  <c r="M509" i="1"/>
  <c r="K509" i="1"/>
  <c r="L509" i="1" s="1"/>
  <c r="J509" i="1"/>
  <c r="X508" i="1"/>
  <c r="Y508" i="1" s="1"/>
  <c r="V508" i="1"/>
  <c r="W508" i="1" s="1"/>
  <c r="N508" i="1"/>
  <c r="M508" i="1"/>
  <c r="K508" i="1"/>
  <c r="L508" i="1" s="1"/>
  <c r="J508" i="1"/>
  <c r="X507" i="1"/>
  <c r="Y507" i="1" s="1"/>
  <c r="V507" i="1"/>
  <c r="W507" i="1" s="1"/>
  <c r="N507" i="1"/>
  <c r="M507" i="1"/>
  <c r="K507" i="1"/>
  <c r="L507" i="1" s="1"/>
  <c r="J507" i="1"/>
  <c r="X506" i="1"/>
  <c r="Y506" i="1" s="1"/>
  <c r="V506" i="1"/>
  <c r="W506" i="1" s="1"/>
  <c r="N506" i="1"/>
  <c r="M506" i="1"/>
  <c r="K506" i="1"/>
  <c r="L506" i="1" s="1"/>
  <c r="J506" i="1"/>
  <c r="X505" i="1"/>
  <c r="Y505" i="1" s="1"/>
  <c r="V505" i="1"/>
  <c r="W505" i="1" s="1"/>
  <c r="N505" i="1"/>
  <c r="M505" i="1"/>
  <c r="K505" i="1"/>
  <c r="L505" i="1" s="1"/>
  <c r="J505" i="1"/>
  <c r="X504" i="1"/>
  <c r="Y504" i="1" s="1"/>
  <c r="V504" i="1"/>
  <c r="W504" i="1" s="1"/>
  <c r="N504" i="1"/>
  <c r="M504" i="1"/>
  <c r="K504" i="1"/>
  <c r="J504" i="1"/>
  <c r="X503" i="1"/>
  <c r="Y503" i="1" s="1"/>
  <c r="V503" i="1"/>
  <c r="W503" i="1" s="1"/>
  <c r="N503" i="1"/>
  <c r="M503" i="1"/>
  <c r="K503" i="1"/>
  <c r="L503" i="1" s="1"/>
  <c r="J503" i="1"/>
  <c r="X502" i="1"/>
  <c r="Y502" i="1" s="1"/>
  <c r="V502" i="1"/>
  <c r="W502" i="1" s="1"/>
  <c r="N502" i="1"/>
  <c r="M502" i="1"/>
  <c r="K502" i="1"/>
  <c r="J502" i="1"/>
  <c r="X501" i="1"/>
  <c r="Y501" i="1" s="1"/>
  <c r="V501" i="1"/>
  <c r="W501" i="1" s="1"/>
  <c r="N501" i="1"/>
  <c r="M501" i="1"/>
  <c r="K501" i="1"/>
  <c r="L501" i="1" s="1"/>
  <c r="J501" i="1"/>
  <c r="X500" i="1"/>
  <c r="Y500" i="1" s="1"/>
  <c r="V500" i="1"/>
  <c r="W500" i="1" s="1"/>
  <c r="N500" i="1"/>
  <c r="M500" i="1"/>
  <c r="K500" i="1"/>
  <c r="J500" i="1"/>
  <c r="X499" i="1"/>
  <c r="Y499" i="1" s="1"/>
  <c r="V499" i="1"/>
  <c r="W499" i="1" s="1"/>
  <c r="N499" i="1"/>
  <c r="M499" i="1"/>
  <c r="K499" i="1"/>
  <c r="L499" i="1" s="1"/>
  <c r="J499" i="1"/>
  <c r="X498" i="1"/>
  <c r="Y498" i="1" s="1"/>
  <c r="V498" i="1"/>
  <c r="W498" i="1" s="1"/>
  <c r="N498" i="1"/>
  <c r="M498" i="1"/>
  <c r="K498" i="1"/>
  <c r="L498" i="1" s="1"/>
  <c r="J498" i="1"/>
  <c r="X495" i="1"/>
  <c r="V495" i="1"/>
  <c r="W495" i="1" s="1"/>
  <c r="N495" i="1"/>
  <c r="M495" i="1"/>
  <c r="K495" i="1"/>
  <c r="L495" i="1" s="1"/>
  <c r="J495" i="1"/>
  <c r="X494" i="1"/>
  <c r="V494" i="1"/>
  <c r="W494" i="1" s="1"/>
  <c r="N494" i="1"/>
  <c r="M494" i="1"/>
  <c r="K494" i="1"/>
  <c r="J494" i="1"/>
  <c r="X493" i="1"/>
  <c r="V493" i="1"/>
  <c r="W493" i="1" s="1"/>
  <c r="N493" i="1"/>
  <c r="M493" i="1"/>
  <c r="K493" i="1"/>
  <c r="J493" i="1"/>
  <c r="X492" i="1"/>
  <c r="V492" i="1"/>
  <c r="W492" i="1" s="1"/>
  <c r="N492" i="1"/>
  <c r="M492" i="1"/>
  <c r="K492" i="1"/>
  <c r="L492" i="1" s="1"/>
  <c r="J492" i="1"/>
  <c r="X491" i="1"/>
  <c r="V491" i="1"/>
  <c r="W491" i="1" s="1"/>
  <c r="N491" i="1"/>
  <c r="M491" i="1"/>
  <c r="K491" i="1"/>
  <c r="L491" i="1" s="1"/>
  <c r="J491" i="1"/>
  <c r="X490" i="1"/>
  <c r="V490" i="1"/>
  <c r="W490" i="1" s="1"/>
  <c r="N490" i="1"/>
  <c r="M490" i="1"/>
  <c r="K490" i="1"/>
  <c r="L490" i="1" s="1"/>
  <c r="J490" i="1"/>
  <c r="X489" i="1"/>
  <c r="V489" i="1"/>
  <c r="W489" i="1" s="1"/>
  <c r="N489" i="1"/>
  <c r="M489" i="1"/>
  <c r="K489" i="1"/>
  <c r="J489" i="1"/>
  <c r="X488" i="1"/>
  <c r="V488" i="1"/>
  <c r="W488" i="1" s="1"/>
  <c r="N488" i="1"/>
  <c r="M488" i="1"/>
  <c r="K488" i="1"/>
  <c r="L488" i="1" s="1"/>
  <c r="J488" i="1"/>
  <c r="X487" i="1"/>
  <c r="V487" i="1"/>
  <c r="W487" i="1" s="1"/>
  <c r="N487" i="1"/>
  <c r="M487" i="1"/>
  <c r="K487" i="1"/>
  <c r="J487" i="1"/>
  <c r="X486" i="1"/>
  <c r="V486" i="1"/>
  <c r="W486" i="1" s="1"/>
  <c r="N486" i="1"/>
  <c r="M486" i="1"/>
  <c r="K486" i="1"/>
  <c r="L486" i="1" s="1"/>
  <c r="J486" i="1"/>
  <c r="X485" i="1"/>
  <c r="V485" i="1"/>
  <c r="W485" i="1" s="1"/>
  <c r="N485" i="1"/>
  <c r="M485" i="1"/>
  <c r="K485" i="1"/>
  <c r="J485" i="1"/>
  <c r="X484" i="1"/>
  <c r="V484" i="1"/>
  <c r="W484" i="1" s="1"/>
  <c r="N484" i="1"/>
  <c r="M484" i="1"/>
  <c r="K484" i="1"/>
  <c r="L484" i="1" s="1"/>
  <c r="J484" i="1"/>
  <c r="X483" i="1"/>
  <c r="V483" i="1"/>
  <c r="W483" i="1" s="1"/>
  <c r="N483" i="1"/>
  <c r="M483" i="1"/>
  <c r="K483" i="1"/>
  <c r="L483" i="1" s="1"/>
  <c r="J483" i="1"/>
  <c r="X482" i="1"/>
  <c r="V482" i="1"/>
  <c r="W482" i="1" s="1"/>
  <c r="N482" i="1"/>
  <c r="M482" i="1"/>
  <c r="K482" i="1"/>
  <c r="L482" i="1" s="1"/>
  <c r="J482" i="1"/>
  <c r="X481" i="1"/>
  <c r="V481" i="1"/>
  <c r="W481" i="1" s="1"/>
  <c r="N481" i="1"/>
  <c r="M481" i="1"/>
  <c r="K481" i="1"/>
  <c r="J481" i="1"/>
  <c r="X480" i="1"/>
  <c r="V480" i="1"/>
  <c r="W480" i="1" s="1"/>
  <c r="N480" i="1"/>
  <c r="M480" i="1"/>
  <c r="K480" i="1"/>
  <c r="L480" i="1" s="1"/>
  <c r="J480" i="1"/>
  <c r="X479" i="1"/>
  <c r="V479" i="1"/>
  <c r="W479" i="1" s="1"/>
  <c r="N479" i="1"/>
  <c r="M479" i="1"/>
  <c r="K479" i="1"/>
  <c r="J479" i="1"/>
  <c r="X478" i="1"/>
  <c r="V478" i="1"/>
  <c r="W478" i="1" s="1"/>
  <c r="N478" i="1"/>
  <c r="M478" i="1"/>
  <c r="K478" i="1"/>
  <c r="L478" i="1" s="1"/>
  <c r="J478" i="1"/>
  <c r="X477" i="1"/>
  <c r="V477" i="1"/>
  <c r="W477" i="1" s="1"/>
  <c r="N477" i="1"/>
  <c r="M477" i="1"/>
  <c r="K477" i="1"/>
  <c r="L477" i="1" s="1"/>
  <c r="J477" i="1"/>
  <c r="X474" i="1"/>
  <c r="Y474" i="1" s="1"/>
  <c r="V474" i="1"/>
  <c r="W474" i="1" s="1"/>
  <c r="N474" i="1"/>
  <c r="M474" i="1"/>
  <c r="K474" i="1"/>
  <c r="L474" i="1" s="1"/>
  <c r="J474" i="1"/>
  <c r="X472" i="1"/>
  <c r="Y472" i="1" s="1"/>
  <c r="V472" i="1"/>
  <c r="W472" i="1" s="1"/>
  <c r="N472" i="1"/>
  <c r="M472" i="1"/>
  <c r="K472" i="1"/>
  <c r="J472" i="1"/>
  <c r="X471" i="1"/>
  <c r="Y471" i="1" s="1"/>
  <c r="V471" i="1"/>
  <c r="W471" i="1" s="1"/>
  <c r="N471" i="1"/>
  <c r="M471" i="1"/>
  <c r="K471" i="1"/>
  <c r="L471" i="1" s="1"/>
  <c r="J471" i="1"/>
  <c r="X470" i="1"/>
  <c r="Y470" i="1" s="1"/>
  <c r="V470" i="1"/>
  <c r="W470" i="1" s="1"/>
  <c r="N470" i="1"/>
  <c r="M470" i="1"/>
  <c r="K470" i="1"/>
  <c r="J470" i="1"/>
  <c r="X469" i="1"/>
  <c r="Y469" i="1" s="1"/>
  <c r="V469" i="1"/>
  <c r="W469" i="1" s="1"/>
  <c r="N469" i="1"/>
  <c r="M469" i="1"/>
  <c r="K469" i="1"/>
  <c r="J469" i="1"/>
  <c r="X468" i="1"/>
  <c r="Y468" i="1" s="1"/>
  <c r="V468" i="1"/>
  <c r="W468" i="1" s="1"/>
  <c r="N468" i="1"/>
  <c r="M468" i="1"/>
  <c r="K468" i="1"/>
  <c r="L468" i="1" s="1"/>
  <c r="J468" i="1"/>
  <c r="X467" i="1"/>
  <c r="Y467" i="1" s="1"/>
  <c r="V467" i="1"/>
  <c r="W467" i="1" s="1"/>
  <c r="N467" i="1"/>
  <c r="M467" i="1"/>
  <c r="K467" i="1"/>
  <c r="L467" i="1" s="1"/>
  <c r="J467" i="1"/>
  <c r="X466" i="1"/>
  <c r="Y466" i="1" s="1"/>
  <c r="V466" i="1"/>
  <c r="W466" i="1" s="1"/>
  <c r="N466" i="1"/>
  <c r="M466" i="1"/>
  <c r="K466" i="1"/>
  <c r="L466" i="1" s="1"/>
  <c r="J466" i="1"/>
  <c r="X465" i="1"/>
  <c r="Y465" i="1" s="1"/>
  <c r="V465" i="1"/>
  <c r="W465" i="1" s="1"/>
  <c r="N465" i="1"/>
  <c r="M465" i="1"/>
  <c r="K465" i="1"/>
  <c r="L465" i="1" s="1"/>
  <c r="J465" i="1"/>
  <c r="X464" i="1"/>
  <c r="Y464" i="1" s="1"/>
  <c r="V464" i="1"/>
  <c r="W464" i="1" s="1"/>
  <c r="N464" i="1"/>
  <c r="M464" i="1"/>
  <c r="K464" i="1"/>
  <c r="J464" i="1"/>
  <c r="X463" i="1"/>
  <c r="Y463" i="1" s="1"/>
  <c r="V463" i="1"/>
  <c r="W463" i="1" s="1"/>
  <c r="N463" i="1"/>
  <c r="M463" i="1"/>
  <c r="K463" i="1"/>
  <c r="J463" i="1"/>
  <c r="X462" i="1"/>
  <c r="Y462" i="1" s="1"/>
  <c r="V462" i="1"/>
  <c r="W462" i="1" s="1"/>
  <c r="N462" i="1"/>
  <c r="M462" i="1"/>
  <c r="K462" i="1"/>
  <c r="L462" i="1" s="1"/>
  <c r="J462" i="1"/>
  <c r="X461" i="1"/>
  <c r="Y461" i="1" s="1"/>
  <c r="V461" i="1"/>
  <c r="W461" i="1" s="1"/>
  <c r="N461" i="1"/>
  <c r="M461" i="1"/>
  <c r="K461" i="1"/>
  <c r="L461" i="1" s="1"/>
  <c r="J461" i="1"/>
  <c r="X460" i="1"/>
  <c r="Y460" i="1" s="1"/>
  <c r="V460" i="1"/>
  <c r="W460" i="1" s="1"/>
  <c r="N460" i="1"/>
  <c r="M460" i="1"/>
  <c r="K460" i="1"/>
  <c r="L460" i="1" s="1"/>
  <c r="J460" i="1"/>
  <c r="X459" i="1"/>
  <c r="Y459" i="1" s="1"/>
  <c r="V459" i="1"/>
  <c r="W459" i="1" s="1"/>
  <c r="N459" i="1"/>
  <c r="M459" i="1"/>
  <c r="K459" i="1"/>
  <c r="L459" i="1" s="1"/>
  <c r="J459" i="1"/>
  <c r="X458" i="1"/>
  <c r="Y458" i="1" s="1"/>
  <c r="V458" i="1"/>
  <c r="W458" i="1" s="1"/>
  <c r="N458" i="1"/>
  <c r="M458" i="1"/>
  <c r="K458" i="1"/>
  <c r="L458" i="1" s="1"/>
  <c r="J458" i="1"/>
  <c r="X457" i="1"/>
  <c r="Y457" i="1" s="1"/>
  <c r="V457" i="1"/>
  <c r="W457" i="1" s="1"/>
  <c r="N457" i="1"/>
  <c r="M457" i="1"/>
  <c r="K457" i="1"/>
  <c r="L457" i="1" s="1"/>
  <c r="J457" i="1"/>
  <c r="X456" i="1"/>
  <c r="Y456" i="1" s="1"/>
  <c r="V456" i="1"/>
  <c r="W456" i="1" s="1"/>
  <c r="N456" i="1"/>
  <c r="M456" i="1"/>
  <c r="K456" i="1"/>
  <c r="J456" i="1"/>
  <c r="X455" i="1"/>
  <c r="Y455" i="1" s="1"/>
  <c r="V455" i="1"/>
  <c r="W455" i="1" s="1"/>
  <c r="N455" i="1"/>
  <c r="M455" i="1"/>
  <c r="K455" i="1"/>
  <c r="L455" i="1" s="1"/>
  <c r="J455" i="1"/>
  <c r="X454" i="1"/>
  <c r="V454" i="1"/>
  <c r="N454" i="1"/>
  <c r="M454" i="1"/>
  <c r="K454" i="1"/>
  <c r="L454" i="1" s="1"/>
  <c r="J454" i="1"/>
  <c r="X453" i="1"/>
  <c r="V453" i="1"/>
  <c r="N453" i="1"/>
  <c r="M453" i="1"/>
  <c r="K453" i="1"/>
  <c r="L453" i="1" s="1"/>
  <c r="J453" i="1"/>
  <c r="X452" i="1"/>
  <c r="V452" i="1"/>
  <c r="N452" i="1"/>
  <c r="M452" i="1"/>
  <c r="K452" i="1"/>
  <c r="L452" i="1" s="1"/>
  <c r="J452" i="1"/>
  <c r="X451" i="1"/>
  <c r="V451" i="1"/>
  <c r="N451" i="1"/>
  <c r="M451" i="1"/>
  <c r="K451" i="1"/>
  <c r="L451" i="1" s="1"/>
  <c r="J451" i="1"/>
  <c r="X450" i="1"/>
  <c r="V450" i="1"/>
  <c r="N450" i="1"/>
  <c r="M450" i="1"/>
  <c r="K450" i="1"/>
  <c r="L450" i="1" s="1"/>
  <c r="J450" i="1"/>
  <c r="X449" i="1"/>
  <c r="V449" i="1"/>
  <c r="N449" i="1"/>
  <c r="M449" i="1"/>
  <c r="K449" i="1"/>
  <c r="J449" i="1"/>
  <c r="X448" i="1"/>
  <c r="V448" i="1"/>
  <c r="N448" i="1"/>
  <c r="M448" i="1"/>
  <c r="K448" i="1"/>
  <c r="L448" i="1" s="1"/>
  <c r="J448" i="1"/>
  <c r="X447" i="1"/>
  <c r="V447" i="1"/>
  <c r="N447" i="1"/>
  <c r="M447" i="1"/>
  <c r="K447" i="1"/>
  <c r="L447" i="1" s="1"/>
  <c r="J447" i="1"/>
  <c r="X446" i="1"/>
  <c r="V446" i="1"/>
  <c r="N446" i="1"/>
  <c r="M446" i="1"/>
  <c r="K446" i="1"/>
  <c r="L446" i="1" s="1"/>
  <c r="J446" i="1"/>
  <c r="X445" i="1"/>
  <c r="V445" i="1"/>
  <c r="N445" i="1"/>
  <c r="M445" i="1"/>
  <c r="K445" i="1"/>
  <c r="L445" i="1" s="1"/>
  <c r="J445" i="1"/>
  <c r="X444" i="1"/>
  <c r="V444" i="1"/>
  <c r="N444" i="1"/>
  <c r="M444" i="1"/>
  <c r="K444" i="1"/>
  <c r="L444" i="1" s="1"/>
  <c r="J444" i="1"/>
  <c r="X443" i="1"/>
  <c r="V443" i="1"/>
  <c r="N443" i="1"/>
  <c r="M443" i="1"/>
  <c r="K443" i="1"/>
  <c r="L443" i="1" s="1"/>
  <c r="J443" i="1"/>
  <c r="X442" i="1"/>
  <c r="V442" i="1"/>
  <c r="N442" i="1"/>
  <c r="M442" i="1"/>
  <c r="K442" i="1"/>
  <c r="L442" i="1" s="1"/>
  <c r="J442" i="1"/>
  <c r="X441" i="1"/>
  <c r="V441" i="1"/>
  <c r="N441" i="1"/>
  <c r="M441" i="1"/>
  <c r="K441" i="1"/>
  <c r="L441" i="1" s="1"/>
  <c r="J441" i="1"/>
  <c r="X440" i="1"/>
  <c r="V440" i="1"/>
  <c r="N440" i="1"/>
  <c r="M440" i="1"/>
  <c r="K440" i="1"/>
  <c r="L440" i="1" s="1"/>
  <c r="J440" i="1"/>
  <c r="X439" i="1"/>
  <c r="V439" i="1"/>
  <c r="N439" i="1"/>
  <c r="M439" i="1"/>
  <c r="K439" i="1"/>
  <c r="J439" i="1"/>
  <c r="X438" i="1"/>
  <c r="V438" i="1"/>
  <c r="N438" i="1"/>
  <c r="M438" i="1"/>
  <c r="K438" i="1"/>
  <c r="L438" i="1" s="1"/>
  <c r="J438" i="1"/>
  <c r="X437" i="1"/>
  <c r="V437" i="1"/>
  <c r="N437" i="1"/>
  <c r="M437" i="1"/>
  <c r="K437" i="1"/>
  <c r="L437" i="1" s="1"/>
  <c r="J437" i="1"/>
  <c r="X436" i="1"/>
  <c r="V436" i="1"/>
  <c r="N436" i="1"/>
  <c r="M436" i="1"/>
  <c r="K436" i="1"/>
  <c r="L436" i="1" s="1"/>
  <c r="J436" i="1"/>
  <c r="X433" i="1"/>
  <c r="V433" i="1"/>
  <c r="N433" i="1"/>
  <c r="M433" i="1"/>
  <c r="K433" i="1"/>
  <c r="L433" i="1" s="1"/>
  <c r="J433" i="1"/>
  <c r="X432" i="1"/>
  <c r="V432" i="1"/>
  <c r="N432" i="1"/>
  <c r="M432" i="1"/>
  <c r="K432" i="1"/>
  <c r="L432" i="1" s="1"/>
  <c r="J432" i="1"/>
  <c r="X431" i="1"/>
  <c r="V431" i="1"/>
  <c r="N431" i="1"/>
  <c r="M431" i="1"/>
  <c r="K431" i="1"/>
  <c r="L431" i="1" s="1"/>
  <c r="J431" i="1"/>
  <c r="X430" i="1"/>
  <c r="V430" i="1"/>
  <c r="N430" i="1"/>
  <c r="M430" i="1"/>
  <c r="K430" i="1"/>
  <c r="L430" i="1" s="1"/>
  <c r="J430" i="1"/>
  <c r="X429" i="1"/>
  <c r="V429" i="1"/>
  <c r="N429" i="1"/>
  <c r="M429" i="1"/>
  <c r="K429" i="1"/>
  <c r="L429" i="1" s="1"/>
  <c r="J429" i="1"/>
  <c r="X428" i="1"/>
  <c r="N428" i="1"/>
  <c r="M428" i="1"/>
  <c r="K428" i="1"/>
  <c r="L428" i="1" s="1"/>
  <c r="J428" i="1"/>
  <c r="X427" i="1"/>
  <c r="V427" i="1"/>
  <c r="N427" i="1"/>
  <c r="M427" i="1"/>
  <c r="K427" i="1"/>
  <c r="L427" i="1" s="1"/>
  <c r="J427" i="1"/>
  <c r="X426" i="1"/>
  <c r="V426" i="1"/>
  <c r="N426" i="1"/>
  <c r="M426" i="1"/>
  <c r="K426" i="1"/>
  <c r="L426" i="1" s="1"/>
  <c r="J426" i="1"/>
  <c r="X425" i="1"/>
  <c r="V425" i="1"/>
  <c r="N425" i="1"/>
  <c r="M425" i="1"/>
  <c r="K425" i="1"/>
  <c r="L425" i="1" s="1"/>
  <c r="J425" i="1"/>
  <c r="X424" i="1"/>
  <c r="V424" i="1"/>
  <c r="N424" i="1"/>
  <c r="M424" i="1"/>
  <c r="K424" i="1"/>
  <c r="L424" i="1" s="1"/>
  <c r="J424" i="1"/>
  <c r="X423" i="1"/>
  <c r="V423" i="1"/>
  <c r="N423" i="1"/>
  <c r="M423" i="1"/>
  <c r="K423" i="1"/>
  <c r="L423" i="1" s="1"/>
  <c r="J423" i="1"/>
  <c r="X422" i="1"/>
  <c r="V422" i="1"/>
  <c r="N422" i="1"/>
  <c r="M422" i="1"/>
  <c r="K422" i="1"/>
  <c r="L422" i="1" s="1"/>
  <c r="J422" i="1"/>
  <c r="X421" i="1"/>
  <c r="V421" i="1"/>
  <c r="N421" i="1"/>
  <c r="M421" i="1"/>
  <c r="K421" i="1"/>
  <c r="L421" i="1" s="1"/>
  <c r="J421" i="1"/>
  <c r="X420" i="1"/>
  <c r="V420" i="1"/>
  <c r="N420" i="1"/>
  <c r="M420" i="1"/>
  <c r="K420" i="1"/>
  <c r="J420" i="1"/>
  <c r="X419" i="1"/>
  <c r="V419" i="1"/>
  <c r="N419" i="1"/>
  <c r="M419" i="1"/>
  <c r="K419" i="1"/>
  <c r="L419" i="1" s="1"/>
  <c r="J419" i="1"/>
  <c r="X418" i="1"/>
  <c r="V418" i="1"/>
  <c r="N418" i="1"/>
  <c r="M418" i="1"/>
  <c r="K418" i="1"/>
  <c r="L418" i="1" s="1"/>
  <c r="J418" i="1"/>
  <c r="X417" i="1"/>
  <c r="V417" i="1"/>
  <c r="N417" i="1"/>
  <c r="M417" i="1"/>
  <c r="K417" i="1"/>
  <c r="J417" i="1"/>
  <c r="X416" i="1"/>
  <c r="V416" i="1"/>
  <c r="N416" i="1"/>
  <c r="M416" i="1"/>
  <c r="K416" i="1"/>
  <c r="L416" i="1" s="1"/>
  <c r="J416" i="1"/>
  <c r="X415" i="1"/>
  <c r="V415" i="1"/>
  <c r="N415" i="1"/>
  <c r="M415" i="1"/>
  <c r="K415" i="1"/>
  <c r="L415" i="1" s="1"/>
  <c r="J415" i="1"/>
  <c r="X412" i="1"/>
  <c r="V412" i="1"/>
  <c r="N412" i="1"/>
  <c r="M412" i="1"/>
  <c r="K412" i="1"/>
  <c r="L412" i="1" s="1"/>
  <c r="J412" i="1"/>
  <c r="X411" i="1"/>
  <c r="V411" i="1"/>
  <c r="N411" i="1"/>
  <c r="M411" i="1"/>
  <c r="K411" i="1"/>
  <c r="L411" i="1" s="1"/>
  <c r="J411" i="1"/>
  <c r="X410" i="1"/>
  <c r="V410" i="1"/>
  <c r="N410" i="1"/>
  <c r="M410" i="1"/>
  <c r="K410" i="1"/>
  <c r="L410" i="1" s="1"/>
  <c r="J410" i="1"/>
  <c r="X409" i="1"/>
  <c r="V409" i="1"/>
  <c r="N409" i="1"/>
  <c r="M409" i="1"/>
  <c r="K409" i="1"/>
  <c r="L409" i="1" s="1"/>
  <c r="J409" i="1"/>
  <c r="X408" i="1"/>
  <c r="V408" i="1"/>
  <c r="N408" i="1"/>
  <c r="M408" i="1"/>
  <c r="K408" i="1"/>
  <c r="L408" i="1" s="1"/>
  <c r="J408" i="1"/>
  <c r="X407" i="1"/>
  <c r="N407" i="1"/>
  <c r="M407" i="1"/>
  <c r="K407" i="1"/>
  <c r="L407" i="1" s="1"/>
  <c r="J407" i="1"/>
  <c r="X406" i="1"/>
  <c r="V406" i="1"/>
  <c r="N406" i="1"/>
  <c r="M406" i="1"/>
  <c r="K406" i="1"/>
  <c r="L406" i="1" s="1"/>
  <c r="J406" i="1"/>
  <c r="X405" i="1"/>
  <c r="V405" i="1"/>
  <c r="N405" i="1"/>
  <c r="M405" i="1"/>
  <c r="K405" i="1"/>
  <c r="L405" i="1" s="1"/>
  <c r="J405" i="1"/>
  <c r="X404" i="1"/>
  <c r="V404" i="1"/>
  <c r="N404" i="1"/>
  <c r="M404" i="1"/>
  <c r="K404" i="1"/>
  <c r="J404" i="1"/>
  <c r="X403" i="1"/>
  <c r="V403" i="1"/>
  <c r="N403" i="1"/>
  <c r="M403" i="1"/>
  <c r="K403" i="1"/>
  <c r="L403" i="1" s="1"/>
  <c r="J403" i="1"/>
  <c r="X402" i="1"/>
  <c r="V402" i="1"/>
  <c r="N402" i="1"/>
  <c r="M402" i="1"/>
  <c r="K402" i="1"/>
  <c r="L402" i="1" s="1"/>
  <c r="J402" i="1"/>
  <c r="X401" i="1"/>
  <c r="V401" i="1"/>
  <c r="N401" i="1"/>
  <c r="M401" i="1"/>
  <c r="K401" i="1"/>
  <c r="L401" i="1" s="1"/>
  <c r="J401" i="1"/>
  <c r="X400" i="1"/>
  <c r="V400" i="1"/>
  <c r="N400" i="1"/>
  <c r="M400" i="1"/>
  <c r="K400" i="1"/>
  <c r="L400" i="1" s="1"/>
  <c r="J400" i="1"/>
  <c r="X399" i="1"/>
  <c r="V399" i="1"/>
  <c r="N399" i="1"/>
  <c r="M399" i="1"/>
  <c r="K399" i="1"/>
  <c r="L399" i="1" s="1"/>
  <c r="J399" i="1"/>
  <c r="X398" i="1"/>
  <c r="V398" i="1"/>
  <c r="N398" i="1"/>
  <c r="M398" i="1"/>
  <c r="K398" i="1"/>
  <c r="L398" i="1" s="1"/>
  <c r="J398" i="1"/>
  <c r="X397" i="1"/>
  <c r="V397" i="1"/>
  <c r="N397" i="1"/>
  <c r="M397" i="1"/>
  <c r="K397" i="1"/>
  <c r="J397" i="1"/>
  <c r="X396" i="1"/>
  <c r="V396" i="1"/>
  <c r="N396" i="1"/>
  <c r="M396" i="1"/>
  <c r="K396" i="1"/>
  <c r="L396" i="1" s="1"/>
  <c r="J396" i="1"/>
  <c r="X395" i="1"/>
  <c r="V395" i="1"/>
  <c r="N395" i="1"/>
  <c r="M395" i="1"/>
  <c r="K395" i="1"/>
  <c r="J395" i="1"/>
  <c r="X394" i="1"/>
  <c r="V394" i="1"/>
  <c r="N394" i="1"/>
  <c r="M394" i="1"/>
  <c r="K394" i="1"/>
  <c r="J394" i="1"/>
  <c r="X391" i="1"/>
  <c r="V391" i="1"/>
  <c r="N391" i="1"/>
  <c r="M391" i="1"/>
  <c r="K391" i="1"/>
  <c r="L391" i="1" s="1"/>
  <c r="J391" i="1"/>
  <c r="X390" i="1"/>
  <c r="V390" i="1"/>
  <c r="N390" i="1"/>
  <c r="M390" i="1"/>
  <c r="K390" i="1"/>
  <c r="L390" i="1" s="1"/>
  <c r="J390" i="1"/>
  <c r="X389" i="1"/>
  <c r="V389" i="1"/>
  <c r="N389" i="1"/>
  <c r="M389" i="1"/>
  <c r="K389" i="1"/>
  <c r="L389" i="1" s="1"/>
  <c r="J389" i="1"/>
  <c r="X388" i="1"/>
  <c r="V388" i="1"/>
  <c r="N388" i="1"/>
  <c r="M388" i="1"/>
  <c r="K388" i="1"/>
  <c r="L388" i="1" s="1"/>
  <c r="J388" i="1"/>
  <c r="X387" i="1"/>
  <c r="V387" i="1"/>
  <c r="N387" i="1"/>
  <c r="M387" i="1"/>
  <c r="K387" i="1"/>
  <c r="L387" i="1" s="1"/>
  <c r="J387" i="1"/>
  <c r="X386" i="1"/>
  <c r="V386" i="1"/>
  <c r="N386" i="1"/>
  <c r="M386" i="1"/>
  <c r="K386" i="1"/>
  <c r="L386" i="1" s="1"/>
  <c r="J386" i="1"/>
  <c r="X385" i="1"/>
  <c r="V385" i="1"/>
  <c r="N385" i="1"/>
  <c r="M385" i="1"/>
  <c r="K385" i="1"/>
  <c r="L385" i="1" s="1"/>
  <c r="J385" i="1"/>
  <c r="X384" i="1"/>
  <c r="V384" i="1"/>
  <c r="N384" i="1"/>
  <c r="M384" i="1"/>
  <c r="K384" i="1"/>
  <c r="J384" i="1"/>
  <c r="X383" i="1"/>
  <c r="V383" i="1"/>
  <c r="N383" i="1"/>
  <c r="M383" i="1"/>
  <c r="K383" i="1"/>
  <c r="L383" i="1" s="1"/>
  <c r="J383" i="1"/>
  <c r="X382" i="1"/>
  <c r="V382" i="1"/>
  <c r="N382" i="1"/>
  <c r="M382" i="1"/>
  <c r="K382" i="1"/>
  <c r="L382" i="1" s="1"/>
  <c r="J382" i="1"/>
  <c r="X381" i="1"/>
  <c r="V381" i="1"/>
  <c r="N381" i="1"/>
  <c r="M381" i="1"/>
  <c r="K381" i="1"/>
  <c r="L381" i="1" s="1"/>
  <c r="J381" i="1"/>
  <c r="X380" i="1"/>
  <c r="V380" i="1"/>
  <c r="N380" i="1"/>
  <c r="M380" i="1"/>
  <c r="K380" i="1"/>
  <c r="L380" i="1" s="1"/>
  <c r="J380" i="1"/>
  <c r="X379" i="1"/>
  <c r="V379" i="1"/>
  <c r="N379" i="1"/>
  <c r="M379" i="1"/>
  <c r="K379" i="1"/>
  <c r="J379" i="1"/>
  <c r="X378" i="1"/>
  <c r="V378" i="1"/>
  <c r="N378" i="1"/>
  <c r="M378" i="1"/>
  <c r="K378" i="1"/>
  <c r="J378" i="1"/>
  <c r="X377" i="1"/>
  <c r="V377" i="1"/>
  <c r="N377" i="1"/>
  <c r="M377" i="1"/>
  <c r="K377" i="1"/>
  <c r="L377" i="1" s="1"/>
  <c r="J377" i="1"/>
  <c r="X376" i="1"/>
  <c r="V376" i="1"/>
  <c r="N376" i="1"/>
  <c r="M376" i="1"/>
  <c r="K376" i="1"/>
  <c r="L376" i="1" s="1"/>
  <c r="J376" i="1"/>
  <c r="X375" i="1"/>
  <c r="V375" i="1"/>
  <c r="N375" i="1"/>
  <c r="M375" i="1"/>
  <c r="K375" i="1"/>
  <c r="L375" i="1" s="1"/>
  <c r="J375" i="1"/>
  <c r="X374" i="1"/>
  <c r="V374" i="1"/>
  <c r="N374" i="1"/>
  <c r="M374" i="1"/>
  <c r="K374" i="1"/>
  <c r="L374" i="1" s="1"/>
  <c r="J374" i="1"/>
  <c r="X373" i="1"/>
  <c r="V373" i="1"/>
  <c r="N373" i="1"/>
  <c r="M373" i="1"/>
  <c r="K373" i="1"/>
  <c r="L373" i="1" s="1"/>
  <c r="J373" i="1"/>
  <c r="X370" i="1"/>
  <c r="V370" i="1"/>
  <c r="N370" i="1"/>
  <c r="M370" i="1"/>
  <c r="K370" i="1"/>
  <c r="J370" i="1"/>
  <c r="X369" i="1"/>
  <c r="V369" i="1"/>
  <c r="N369" i="1"/>
  <c r="M369" i="1"/>
  <c r="K369" i="1"/>
  <c r="L369" i="1" s="1"/>
  <c r="J369" i="1"/>
  <c r="X368" i="1"/>
  <c r="V368" i="1"/>
  <c r="N368" i="1"/>
  <c r="M368" i="1"/>
  <c r="K368" i="1"/>
  <c r="J368" i="1"/>
  <c r="X367" i="1"/>
  <c r="V367" i="1"/>
  <c r="N367" i="1"/>
  <c r="M367" i="1"/>
  <c r="K367" i="1"/>
  <c r="L367" i="1" s="1"/>
  <c r="J367" i="1"/>
  <c r="X366" i="1"/>
  <c r="V366" i="1"/>
  <c r="N366" i="1"/>
  <c r="M366" i="1"/>
  <c r="K366" i="1"/>
  <c r="L366" i="1" s="1"/>
  <c r="J366" i="1"/>
  <c r="X365" i="1"/>
  <c r="N365" i="1"/>
  <c r="M365" i="1"/>
  <c r="K365" i="1"/>
  <c r="L365" i="1" s="1"/>
  <c r="J365" i="1"/>
  <c r="X364" i="1"/>
  <c r="V364" i="1"/>
  <c r="N364" i="1"/>
  <c r="M364" i="1"/>
  <c r="K364" i="1"/>
  <c r="J364" i="1"/>
  <c r="X363" i="1"/>
  <c r="V363" i="1"/>
  <c r="N363" i="1"/>
  <c r="M363" i="1"/>
  <c r="K363" i="1"/>
  <c r="L363" i="1" s="1"/>
  <c r="J363" i="1"/>
  <c r="X362" i="1"/>
  <c r="V362" i="1"/>
  <c r="N362" i="1"/>
  <c r="M362" i="1"/>
  <c r="K362" i="1"/>
  <c r="J362" i="1"/>
  <c r="X361" i="1"/>
  <c r="V361" i="1"/>
  <c r="N361" i="1"/>
  <c r="M361" i="1"/>
  <c r="K361" i="1"/>
  <c r="L361" i="1" s="1"/>
  <c r="J361" i="1"/>
  <c r="X360" i="1"/>
  <c r="V360" i="1"/>
  <c r="N360" i="1"/>
  <c r="M360" i="1"/>
  <c r="K360" i="1"/>
  <c r="L360" i="1" s="1"/>
  <c r="J360" i="1"/>
  <c r="X359" i="1"/>
  <c r="V359" i="1"/>
  <c r="N359" i="1"/>
  <c r="M359" i="1"/>
  <c r="K359" i="1"/>
  <c r="L359" i="1" s="1"/>
  <c r="J359" i="1"/>
  <c r="X358" i="1"/>
  <c r="V358" i="1"/>
  <c r="N358" i="1"/>
  <c r="M358" i="1"/>
  <c r="K358" i="1"/>
  <c r="L358" i="1" s="1"/>
  <c r="J358" i="1"/>
  <c r="X357" i="1"/>
  <c r="V357" i="1"/>
  <c r="N357" i="1"/>
  <c r="M357" i="1"/>
  <c r="K357" i="1"/>
  <c r="L357" i="1" s="1"/>
  <c r="J357" i="1"/>
  <c r="X356" i="1"/>
  <c r="V356" i="1"/>
  <c r="N356" i="1"/>
  <c r="M356" i="1"/>
  <c r="K356" i="1"/>
  <c r="L356" i="1" s="1"/>
  <c r="J356" i="1"/>
  <c r="X355" i="1"/>
  <c r="V355" i="1"/>
  <c r="N355" i="1"/>
  <c r="M355" i="1"/>
  <c r="K355" i="1"/>
  <c r="L355" i="1" s="1"/>
  <c r="J355" i="1"/>
  <c r="X354" i="1"/>
  <c r="V354" i="1"/>
  <c r="N354" i="1"/>
  <c r="M354" i="1"/>
  <c r="K354" i="1"/>
  <c r="L354" i="1" s="1"/>
  <c r="J354" i="1"/>
  <c r="X353" i="1"/>
  <c r="V353" i="1"/>
  <c r="N353" i="1"/>
  <c r="M353" i="1"/>
  <c r="K353" i="1"/>
  <c r="L353" i="1" s="1"/>
  <c r="J353" i="1"/>
  <c r="X352" i="1"/>
  <c r="V352" i="1"/>
  <c r="N352" i="1"/>
  <c r="M352" i="1"/>
  <c r="K352" i="1"/>
  <c r="L352" i="1" s="1"/>
  <c r="J352" i="1"/>
  <c r="X349" i="1"/>
  <c r="V349" i="1"/>
  <c r="N349" i="1"/>
  <c r="M349" i="1"/>
  <c r="K349" i="1"/>
  <c r="L349" i="1" s="1"/>
  <c r="J349" i="1"/>
  <c r="X347" i="1"/>
  <c r="V347" i="1"/>
  <c r="N347" i="1"/>
  <c r="M347" i="1"/>
  <c r="K347" i="1"/>
  <c r="J347" i="1"/>
  <c r="X346" i="1"/>
  <c r="V346" i="1"/>
  <c r="N346" i="1"/>
  <c r="M346" i="1"/>
  <c r="K346" i="1"/>
  <c r="L346" i="1" s="1"/>
  <c r="J346" i="1"/>
  <c r="X345" i="1"/>
  <c r="V345" i="1"/>
  <c r="N345" i="1"/>
  <c r="M345" i="1"/>
  <c r="K345" i="1"/>
  <c r="J345" i="1"/>
  <c r="X344" i="1"/>
  <c r="V344" i="1"/>
  <c r="N344" i="1"/>
  <c r="M344" i="1"/>
  <c r="K344" i="1"/>
  <c r="L344" i="1" s="1"/>
  <c r="J344" i="1"/>
  <c r="X343" i="1"/>
  <c r="N343" i="1"/>
  <c r="M343" i="1"/>
  <c r="K343" i="1"/>
  <c r="J343" i="1"/>
  <c r="X342" i="1"/>
  <c r="V342" i="1"/>
  <c r="N342" i="1"/>
  <c r="M342" i="1"/>
  <c r="K342" i="1"/>
  <c r="L342" i="1" s="1"/>
  <c r="J342" i="1"/>
  <c r="X341" i="1"/>
  <c r="V341" i="1"/>
  <c r="N341" i="1"/>
  <c r="M341" i="1"/>
  <c r="K341" i="1"/>
  <c r="L341" i="1" s="1"/>
  <c r="J341" i="1"/>
  <c r="X340" i="1"/>
  <c r="N340" i="1"/>
  <c r="M340" i="1"/>
  <c r="K340" i="1"/>
  <c r="L340" i="1" s="1"/>
  <c r="J340" i="1"/>
  <c r="X339" i="1"/>
  <c r="V339" i="1"/>
  <c r="N339" i="1"/>
  <c r="M339" i="1"/>
  <c r="K339" i="1"/>
  <c r="J339" i="1"/>
  <c r="X338" i="1"/>
  <c r="V338" i="1"/>
  <c r="N338" i="1"/>
  <c r="M338" i="1"/>
  <c r="K338" i="1"/>
  <c r="L338" i="1" s="1"/>
  <c r="J338" i="1"/>
  <c r="X337" i="1"/>
  <c r="V337" i="1"/>
  <c r="N337" i="1"/>
  <c r="M337" i="1"/>
  <c r="K337" i="1"/>
  <c r="J337" i="1"/>
  <c r="X336" i="1"/>
  <c r="V336" i="1"/>
  <c r="N336" i="1"/>
  <c r="M336" i="1"/>
  <c r="K336" i="1"/>
  <c r="L336" i="1" s="1"/>
  <c r="J336" i="1"/>
  <c r="X335" i="1"/>
  <c r="V335" i="1"/>
  <c r="N335" i="1"/>
  <c r="M335" i="1"/>
  <c r="K335" i="1"/>
  <c r="L335" i="1" s="1"/>
  <c r="J335" i="1"/>
  <c r="X334" i="1"/>
  <c r="V334" i="1"/>
  <c r="N334" i="1"/>
  <c r="M334" i="1"/>
  <c r="K334" i="1"/>
  <c r="L334" i="1" s="1"/>
  <c r="J334" i="1"/>
  <c r="X333" i="1"/>
  <c r="V333" i="1"/>
  <c r="N333" i="1"/>
  <c r="M333" i="1"/>
  <c r="K333" i="1"/>
  <c r="L333" i="1" s="1"/>
  <c r="J333" i="1"/>
  <c r="X332" i="1"/>
  <c r="V332" i="1"/>
  <c r="N332" i="1"/>
  <c r="M332" i="1"/>
  <c r="K332" i="1"/>
  <c r="L332" i="1" s="1"/>
  <c r="J332" i="1"/>
  <c r="X331" i="1"/>
  <c r="V331" i="1"/>
  <c r="N331" i="1"/>
  <c r="M331" i="1"/>
  <c r="K331" i="1"/>
  <c r="L331" i="1" s="1"/>
  <c r="J331" i="1"/>
  <c r="X330" i="1"/>
  <c r="V330" i="1"/>
  <c r="N330" i="1"/>
  <c r="M330" i="1"/>
  <c r="K330" i="1"/>
  <c r="L330" i="1" s="1"/>
  <c r="J330" i="1"/>
  <c r="X327" i="1"/>
  <c r="V327" i="1"/>
  <c r="N327" i="1"/>
  <c r="M327" i="1"/>
  <c r="K327" i="1"/>
  <c r="L327" i="1" s="1"/>
  <c r="J327" i="1"/>
  <c r="X326" i="1"/>
  <c r="V326" i="1"/>
  <c r="N326" i="1"/>
  <c r="M326" i="1"/>
  <c r="K326" i="1"/>
  <c r="L326" i="1" s="1"/>
  <c r="J326" i="1"/>
  <c r="X325" i="1"/>
  <c r="V325" i="1"/>
  <c r="N325" i="1"/>
  <c r="M325" i="1"/>
  <c r="K325" i="1"/>
  <c r="J325" i="1"/>
  <c r="X324" i="1"/>
  <c r="V324" i="1"/>
  <c r="N324" i="1"/>
  <c r="M324" i="1"/>
  <c r="K324" i="1"/>
  <c r="L324" i="1" s="1"/>
  <c r="J324" i="1"/>
  <c r="X323" i="1"/>
  <c r="V323" i="1"/>
  <c r="N323" i="1"/>
  <c r="M323" i="1"/>
  <c r="K323" i="1"/>
  <c r="L323" i="1" s="1"/>
  <c r="J323" i="1"/>
  <c r="X322" i="1"/>
  <c r="V322" i="1"/>
  <c r="N322" i="1"/>
  <c r="M322" i="1"/>
  <c r="K322" i="1"/>
  <c r="L322" i="1" s="1"/>
  <c r="J322" i="1"/>
  <c r="X321" i="1"/>
  <c r="V321" i="1"/>
  <c r="N321" i="1"/>
  <c r="M321" i="1"/>
  <c r="K321" i="1"/>
  <c r="J321" i="1"/>
  <c r="X320" i="1"/>
  <c r="V320" i="1"/>
  <c r="N320" i="1"/>
  <c r="M320" i="1"/>
  <c r="K320" i="1"/>
  <c r="L320" i="1" s="1"/>
  <c r="J320" i="1"/>
  <c r="X319" i="1"/>
  <c r="V319" i="1"/>
  <c r="N319" i="1"/>
  <c r="M319" i="1"/>
  <c r="K319" i="1"/>
  <c r="L319" i="1" s="1"/>
  <c r="J319" i="1"/>
  <c r="X318" i="1"/>
  <c r="V318" i="1"/>
  <c r="N318" i="1"/>
  <c r="M318" i="1"/>
  <c r="K318" i="1"/>
  <c r="L318" i="1" s="1"/>
  <c r="J318" i="1"/>
  <c r="X317" i="1"/>
  <c r="V317" i="1"/>
  <c r="N317" i="1"/>
  <c r="M317" i="1"/>
  <c r="K317" i="1"/>
  <c r="L317" i="1" s="1"/>
  <c r="J317" i="1"/>
  <c r="X316" i="1"/>
  <c r="V316" i="1"/>
  <c r="N316" i="1"/>
  <c r="M316" i="1"/>
  <c r="K316" i="1"/>
  <c r="L316" i="1" s="1"/>
  <c r="J316" i="1"/>
  <c r="X315" i="1"/>
  <c r="V315" i="1"/>
  <c r="N315" i="1"/>
  <c r="M315" i="1"/>
  <c r="K315" i="1"/>
  <c r="L315" i="1" s="1"/>
  <c r="J315" i="1"/>
  <c r="X314" i="1"/>
  <c r="V314" i="1"/>
  <c r="N314" i="1"/>
  <c r="M314" i="1"/>
  <c r="K314" i="1"/>
  <c r="L314" i="1" s="1"/>
  <c r="J314" i="1"/>
  <c r="X313" i="1"/>
  <c r="V313" i="1"/>
  <c r="N313" i="1"/>
  <c r="M313" i="1"/>
  <c r="K313" i="1"/>
  <c r="L313" i="1" s="1"/>
  <c r="J313" i="1"/>
  <c r="X312" i="1"/>
  <c r="V312" i="1"/>
  <c r="N312" i="1"/>
  <c r="M312" i="1"/>
  <c r="K312" i="1"/>
  <c r="L312" i="1" s="1"/>
  <c r="J312" i="1"/>
  <c r="X311" i="1"/>
  <c r="V311" i="1"/>
  <c r="N311" i="1"/>
  <c r="M311" i="1"/>
  <c r="K311" i="1"/>
  <c r="L311" i="1" s="1"/>
  <c r="J311" i="1"/>
  <c r="X310" i="1"/>
  <c r="V310" i="1"/>
  <c r="N310" i="1"/>
  <c r="M310" i="1"/>
  <c r="K310" i="1"/>
  <c r="L310" i="1" s="1"/>
  <c r="J310" i="1"/>
  <c r="X309" i="1"/>
  <c r="V309" i="1"/>
  <c r="N309" i="1"/>
  <c r="M309" i="1"/>
  <c r="K309" i="1"/>
  <c r="J309" i="1"/>
  <c r="X301" i="1"/>
  <c r="V301" i="1"/>
  <c r="N301" i="1"/>
  <c r="M301" i="1"/>
  <c r="K301" i="1"/>
  <c r="L301" i="1" s="1"/>
  <c r="J301" i="1"/>
  <c r="X300" i="1"/>
  <c r="V300" i="1"/>
  <c r="N300" i="1"/>
  <c r="M300" i="1"/>
  <c r="K300" i="1"/>
  <c r="L300" i="1" s="1"/>
  <c r="J300" i="1"/>
  <c r="X299" i="1"/>
  <c r="V299" i="1"/>
  <c r="N299" i="1"/>
  <c r="M299" i="1"/>
  <c r="K299" i="1"/>
  <c r="L299" i="1" s="1"/>
  <c r="J299" i="1"/>
  <c r="X298" i="1"/>
  <c r="V298" i="1"/>
  <c r="N298" i="1"/>
  <c r="M298" i="1"/>
  <c r="K298" i="1"/>
  <c r="L298" i="1" s="1"/>
  <c r="J298" i="1"/>
  <c r="X297" i="1"/>
  <c r="V297" i="1"/>
  <c r="N297" i="1"/>
  <c r="M297" i="1"/>
  <c r="K297" i="1"/>
  <c r="J297" i="1"/>
  <c r="X296" i="1"/>
  <c r="V296" i="1"/>
  <c r="N296" i="1"/>
  <c r="M296" i="1"/>
  <c r="K296" i="1"/>
  <c r="L296" i="1" s="1"/>
  <c r="J296" i="1"/>
  <c r="X295" i="1"/>
  <c r="V295" i="1"/>
  <c r="N295" i="1"/>
  <c r="M295" i="1"/>
  <c r="K295" i="1"/>
  <c r="J295" i="1"/>
  <c r="X294" i="1"/>
  <c r="V294" i="1"/>
  <c r="N294" i="1"/>
  <c r="M294" i="1"/>
  <c r="K294" i="1"/>
  <c r="J294" i="1"/>
  <c r="X293" i="1"/>
  <c r="V293" i="1"/>
  <c r="N293" i="1"/>
  <c r="M293" i="1"/>
  <c r="K293" i="1"/>
  <c r="L293" i="1" s="1"/>
  <c r="J293" i="1"/>
  <c r="X292" i="1"/>
  <c r="V292" i="1"/>
  <c r="N292" i="1"/>
  <c r="M292" i="1"/>
  <c r="K292" i="1"/>
  <c r="L292" i="1" s="1"/>
  <c r="J292" i="1"/>
  <c r="X291" i="1"/>
  <c r="V291" i="1"/>
  <c r="N291" i="1"/>
  <c r="M291" i="1"/>
  <c r="K291" i="1"/>
  <c r="L291" i="1" s="1"/>
  <c r="J291" i="1"/>
  <c r="X290" i="1"/>
  <c r="V290" i="1"/>
  <c r="N290" i="1"/>
  <c r="M290" i="1"/>
  <c r="K290" i="1"/>
  <c r="J290" i="1"/>
  <c r="X289" i="1"/>
  <c r="V289" i="1"/>
  <c r="N289" i="1"/>
  <c r="M289" i="1"/>
  <c r="K289" i="1"/>
  <c r="L289" i="1" s="1"/>
  <c r="J289" i="1"/>
  <c r="X288" i="1"/>
  <c r="V288" i="1"/>
  <c r="N288" i="1"/>
  <c r="M288" i="1"/>
  <c r="K288" i="1"/>
  <c r="J288" i="1"/>
  <c r="X287" i="1"/>
  <c r="V287" i="1"/>
  <c r="N287" i="1"/>
  <c r="M287" i="1"/>
  <c r="K287" i="1"/>
  <c r="L287" i="1" s="1"/>
  <c r="J287" i="1"/>
  <c r="X286" i="1"/>
  <c r="V286" i="1"/>
  <c r="N286" i="1"/>
  <c r="M286" i="1"/>
  <c r="K286" i="1"/>
  <c r="L286" i="1" s="1"/>
  <c r="J286" i="1"/>
  <c r="X285" i="1"/>
  <c r="V285" i="1"/>
  <c r="N285" i="1"/>
  <c r="M285" i="1"/>
  <c r="K285" i="1"/>
  <c r="L285" i="1" s="1"/>
  <c r="J285" i="1"/>
  <c r="X284" i="1"/>
  <c r="V284" i="1"/>
  <c r="N284" i="1"/>
  <c r="M284" i="1"/>
  <c r="K284" i="1"/>
  <c r="L284" i="1" s="1"/>
  <c r="J284" i="1"/>
  <c r="X283" i="1"/>
  <c r="V283" i="1"/>
  <c r="N283" i="1"/>
  <c r="M283" i="1"/>
  <c r="K283" i="1"/>
  <c r="L283" i="1" s="1"/>
  <c r="J283" i="1"/>
  <c r="X259" i="1"/>
  <c r="V259" i="1"/>
  <c r="N259" i="1"/>
  <c r="M259" i="1"/>
  <c r="K259" i="1"/>
  <c r="L259" i="1" s="1"/>
  <c r="J259" i="1"/>
  <c r="X258" i="1"/>
  <c r="V258" i="1"/>
  <c r="N258" i="1"/>
  <c r="M258" i="1"/>
  <c r="K258" i="1"/>
  <c r="L258" i="1" s="1"/>
  <c r="J258" i="1"/>
  <c r="X257" i="1"/>
  <c r="V257" i="1"/>
  <c r="N257" i="1"/>
  <c r="M257" i="1"/>
  <c r="K257" i="1"/>
  <c r="L257" i="1" s="1"/>
  <c r="J257" i="1"/>
  <c r="X256" i="1"/>
  <c r="V256" i="1"/>
  <c r="N256" i="1"/>
  <c r="M256" i="1"/>
  <c r="K256" i="1"/>
  <c r="L256" i="1" s="1"/>
  <c r="J256" i="1"/>
  <c r="X255" i="1"/>
  <c r="V255" i="1"/>
  <c r="N255" i="1"/>
  <c r="M255" i="1"/>
  <c r="K255" i="1"/>
  <c r="L255" i="1" s="1"/>
  <c r="J255" i="1"/>
  <c r="X254" i="1"/>
  <c r="V254" i="1"/>
  <c r="N254" i="1"/>
  <c r="M254" i="1"/>
  <c r="K254" i="1"/>
  <c r="L254" i="1" s="1"/>
  <c r="J254" i="1"/>
  <c r="X253" i="1"/>
  <c r="V253" i="1"/>
  <c r="N253" i="1"/>
  <c r="M253" i="1"/>
  <c r="K253" i="1"/>
  <c r="L253" i="1" s="1"/>
  <c r="J253" i="1"/>
  <c r="X252" i="1"/>
  <c r="V252" i="1"/>
  <c r="N252" i="1"/>
  <c r="M252" i="1"/>
  <c r="K252" i="1"/>
  <c r="L252" i="1" s="1"/>
  <c r="J252" i="1"/>
  <c r="X251" i="1"/>
  <c r="V251" i="1"/>
  <c r="N251" i="1"/>
  <c r="M251" i="1"/>
  <c r="K251" i="1"/>
  <c r="L251" i="1" s="1"/>
  <c r="J251" i="1"/>
  <c r="X250" i="1"/>
  <c r="V250" i="1"/>
  <c r="N250" i="1"/>
  <c r="M250" i="1"/>
  <c r="K250" i="1"/>
  <c r="L250" i="1" s="1"/>
  <c r="J250" i="1"/>
  <c r="X249" i="1"/>
  <c r="V249" i="1"/>
  <c r="N249" i="1"/>
  <c r="M249" i="1"/>
  <c r="K249" i="1"/>
  <c r="L249" i="1" s="1"/>
  <c r="J249" i="1"/>
  <c r="X248" i="1"/>
  <c r="V248" i="1"/>
  <c r="N248" i="1"/>
  <c r="M248" i="1"/>
  <c r="K248" i="1"/>
  <c r="L248" i="1" s="1"/>
  <c r="J248" i="1"/>
  <c r="X247" i="1"/>
  <c r="V247" i="1"/>
  <c r="N247" i="1"/>
  <c r="M247" i="1"/>
  <c r="K247" i="1"/>
  <c r="L247" i="1" s="1"/>
  <c r="J247" i="1"/>
  <c r="X246" i="1"/>
  <c r="V246" i="1"/>
  <c r="N246" i="1"/>
  <c r="M246" i="1"/>
  <c r="K246" i="1"/>
  <c r="L246" i="1" s="1"/>
  <c r="J246" i="1"/>
  <c r="X245" i="1"/>
  <c r="V245" i="1"/>
  <c r="N245" i="1"/>
  <c r="M245" i="1"/>
  <c r="K245" i="1"/>
  <c r="J245" i="1"/>
  <c r="X244" i="1"/>
  <c r="V244" i="1"/>
  <c r="N244" i="1"/>
  <c r="M244" i="1"/>
  <c r="K244" i="1"/>
  <c r="L244" i="1" s="1"/>
  <c r="J244" i="1"/>
  <c r="X243" i="1"/>
  <c r="V243" i="1"/>
  <c r="N243" i="1"/>
  <c r="M243" i="1"/>
  <c r="K243" i="1"/>
  <c r="L243" i="1" s="1"/>
  <c r="J243" i="1"/>
  <c r="X242" i="1"/>
  <c r="V242" i="1"/>
  <c r="N242" i="1"/>
  <c r="M242" i="1"/>
  <c r="K242" i="1"/>
  <c r="L242" i="1" s="1"/>
  <c r="J242" i="1"/>
  <c r="X241" i="1"/>
  <c r="V241" i="1"/>
  <c r="N241" i="1"/>
  <c r="M241" i="1"/>
  <c r="K241" i="1"/>
  <c r="L241" i="1" s="1"/>
  <c r="J241" i="1"/>
  <c r="X237" i="1"/>
  <c r="V237" i="1"/>
  <c r="N237" i="1"/>
  <c r="M237" i="1"/>
  <c r="K237" i="1"/>
  <c r="L237" i="1" s="1"/>
  <c r="J237" i="1"/>
  <c r="X236" i="1"/>
  <c r="V236" i="1"/>
  <c r="N236" i="1"/>
  <c r="M236" i="1"/>
  <c r="K236" i="1"/>
  <c r="L236" i="1" s="1"/>
  <c r="J236" i="1"/>
  <c r="X235" i="1"/>
  <c r="V235" i="1"/>
  <c r="N235" i="1"/>
  <c r="M235" i="1"/>
  <c r="K235" i="1"/>
  <c r="J235" i="1"/>
  <c r="X234" i="1"/>
  <c r="V234" i="1"/>
  <c r="N234" i="1"/>
  <c r="M234" i="1"/>
  <c r="K234" i="1"/>
  <c r="L234" i="1" s="1"/>
  <c r="J234" i="1"/>
  <c r="X233" i="1"/>
  <c r="V233" i="1"/>
  <c r="N233" i="1"/>
  <c r="M233" i="1"/>
  <c r="K233" i="1"/>
  <c r="L233" i="1" s="1"/>
  <c r="J233" i="1"/>
  <c r="X232" i="1"/>
  <c r="V232" i="1"/>
  <c r="N232" i="1"/>
  <c r="M232" i="1"/>
  <c r="K232" i="1"/>
  <c r="L232" i="1" s="1"/>
  <c r="J232" i="1"/>
  <c r="X231" i="1"/>
  <c r="V231" i="1"/>
  <c r="N231" i="1"/>
  <c r="M231" i="1"/>
  <c r="K231" i="1"/>
  <c r="L231" i="1" s="1"/>
  <c r="J231" i="1"/>
  <c r="X230" i="1"/>
  <c r="V230" i="1"/>
  <c r="N230" i="1"/>
  <c r="M230" i="1"/>
  <c r="K230" i="1"/>
  <c r="L230" i="1" s="1"/>
  <c r="J230" i="1"/>
  <c r="X229" i="1"/>
  <c r="V229" i="1"/>
  <c r="N229" i="1"/>
  <c r="M229" i="1"/>
  <c r="K229" i="1"/>
  <c r="L229" i="1" s="1"/>
  <c r="J229" i="1"/>
  <c r="X228" i="1"/>
  <c r="V228" i="1"/>
  <c r="N228" i="1"/>
  <c r="M228" i="1"/>
  <c r="K228" i="1"/>
  <c r="J228" i="1"/>
  <c r="X227" i="1"/>
  <c r="V227" i="1"/>
  <c r="N227" i="1"/>
  <c r="M227" i="1"/>
  <c r="K227" i="1"/>
  <c r="L227" i="1" s="1"/>
  <c r="J227" i="1"/>
  <c r="X226" i="1"/>
  <c r="V226" i="1"/>
  <c r="N226" i="1"/>
  <c r="M226" i="1"/>
  <c r="K226" i="1"/>
  <c r="L226" i="1" s="1"/>
  <c r="J226" i="1"/>
  <c r="X225" i="1"/>
  <c r="V225" i="1"/>
  <c r="N225" i="1"/>
  <c r="M225" i="1"/>
  <c r="K225" i="1"/>
  <c r="L225" i="1" s="1"/>
  <c r="J225" i="1"/>
  <c r="X224" i="1"/>
  <c r="V224" i="1"/>
  <c r="N224" i="1"/>
  <c r="M224" i="1"/>
  <c r="K224" i="1"/>
  <c r="J224" i="1"/>
  <c r="X223" i="1"/>
  <c r="V223" i="1"/>
  <c r="N223" i="1"/>
  <c r="M223" i="1"/>
  <c r="K223" i="1"/>
  <c r="L223" i="1" s="1"/>
  <c r="J223" i="1"/>
  <c r="X222" i="1"/>
  <c r="V222" i="1"/>
  <c r="N222" i="1"/>
  <c r="M222" i="1"/>
  <c r="K222" i="1"/>
  <c r="L222" i="1" s="1"/>
  <c r="J222" i="1"/>
  <c r="X221" i="1"/>
  <c r="V221" i="1"/>
  <c r="N221" i="1"/>
  <c r="M221" i="1"/>
  <c r="K221" i="1"/>
  <c r="J221" i="1"/>
  <c r="X220" i="1"/>
  <c r="V220" i="1"/>
  <c r="N220" i="1"/>
  <c r="M220" i="1"/>
  <c r="K220" i="1"/>
  <c r="L220" i="1" s="1"/>
  <c r="J220" i="1"/>
  <c r="X219" i="1"/>
  <c r="V219" i="1"/>
  <c r="N219" i="1"/>
  <c r="M219" i="1"/>
  <c r="K219" i="1"/>
  <c r="L219" i="1" s="1"/>
  <c r="J219" i="1"/>
  <c r="X216" i="1"/>
  <c r="V216" i="1"/>
  <c r="N216" i="1"/>
  <c r="M216" i="1"/>
  <c r="K216" i="1"/>
  <c r="L216" i="1" s="1"/>
  <c r="J216" i="1"/>
  <c r="X215" i="1"/>
  <c r="V215" i="1"/>
  <c r="N215" i="1"/>
  <c r="M215" i="1"/>
  <c r="K215" i="1"/>
  <c r="L215" i="1" s="1"/>
  <c r="J215" i="1"/>
  <c r="X214" i="1"/>
  <c r="V214" i="1"/>
  <c r="N214" i="1"/>
  <c r="M214" i="1"/>
  <c r="K214" i="1"/>
  <c r="L214" i="1" s="1"/>
  <c r="J214" i="1"/>
  <c r="X213" i="1"/>
  <c r="V213" i="1"/>
  <c r="N213" i="1"/>
  <c r="M213" i="1"/>
  <c r="K213" i="1"/>
  <c r="L213" i="1" s="1"/>
  <c r="J213" i="1"/>
  <c r="X212" i="1"/>
  <c r="V212" i="1"/>
  <c r="N212" i="1"/>
  <c r="M212" i="1"/>
  <c r="K212" i="1"/>
  <c r="L212" i="1" s="1"/>
  <c r="J212" i="1"/>
  <c r="X211" i="1"/>
  <c r="V211" i="1"/>
  <c r="N211" i="1"/>
  <c r="M211" i="1"/>
  <c r="K211" i="1"/>
  <c r="L211" i="1" s="1"/>
  <c r="J211" i="1"/>
  <c r="X210" i="1"/>
  <c r="V210" i="1"/>
  <c r="N210" i="1"/>
  <c r="M210" i="1"/>
  <c r="K210" i="1"/>
  <c r="L210" i="1" s="1"/>
  <c r="J210" i="1"/>
  <c r="X209" i="1"/>
  <c r="V209" i="1"/>
  <c r="N209" i="1"/>
  <c r="M209" i="1"/>
  <c r="K209" i="1"/>
  <c r="J209" i="1"/>
  <c r="X208" i="1"/>
  <c r="V208" i="1"/>
  <c r="N208" i="1"/>
  <c r="M208" i="1"/>
  <c r="K208" i="1"/>
  <c r="L208" i="1" s="1"/>
  <c r="J208" i="1"/>
  <c r="X207" i="1"/>
  <c r="V207" i="1"/>
  <c r="N207" i="1"/>
  <c r="M207" i="1"/>
  <c r="K207" i="1"/>
  <c r="L207" i="1" s="1"/>
  <c r="J207" i="1"/>
  <c r="X206" i="1"/>
  <c r="V206" i="1"/>
  <c r="N206" i="1"/>
  <c r="M206" i="1"/>
  <c r="K206" i="1"/>
  <c r="L206" i="1" s="1"/>
  <c r="J206" i="1"/>
  <c r="X205" i="1"/>
  <c r="V205" i="1"/>
  <c r="N205" i="1"/>
  <c r="M205" i="1"/>
  <c r="K205" i="1"/>
  <c r="L205" i="1" s="1"/>
  <c r="J205" i="1"/>
  <c r="X204" i="1"/>
  <c r="V204" i="1"/>
  <c r="N204" i="1"/>
  <c r="M204" i="1"/>
  <c r="K204" i="1"/>
  <c r="L204" i="1" s="1"/>
  <c r="J204" i="1"/>
  <c r="X203" i="1"/>
  <c r="V203" i="1"/>
  <c r="N203" i="1"/>
  <c r="M203" i="1"/>
  <c r="K203" i="1"/>
  <c r="L203" i="1" s="1"/>
  <c r="J203" i="1"/>
  <c r="X202" i="1"/>
  <c r="V202" i="1"/>
  <c r="N202" i="1"/>
  <c r="M202" i="1"/>
  <c r="K202" i="1"/>
  <c r="L202" i="1" s="1"/>
  <c r="J202" i="1"/>
  <c r="X201" i="1"/>
  <c r="V201" i="1"/>
  <c r="N201" i="1"/>
  <c r="M201" i="1"/>
  <c r="K201" i="1"/>
  <c r="L201" i="1" s="1"/>
  <c r="J201" i="1"/>
  <c r="X200" i="1"/>
  <c r="V200" i="1"/>
  <c r="N200" i="1"/>
  <c r="M200" i="1"/>
  <c r="K200" i="1"/>
  <c r="L200" i="1" s="1"/>
  <c r="J200" i="1"/>
  <c r="X199" i="1"/>
  <c r="V199" i="1"/>
  <c r="N199" i="1"/>
  <c r="M199" i="1"/>
  <c r="K199" i="1"/>
  <c r="L199" i="1" s="1"/>
  <c r="J199" i="1"/>
  <c r="X198" i="1"/>
  <c r="V198" i="1"/>
  <c r="N198" i="1"/>
  <c r="M198" i="1"/>
  <c r="K198" i="1"/>
  <c r="L198" i="1" s="1"/>
  <c r="J198" i="1"/>
  <c r="X195" i="1"/>
  <c r="V195" i="1"/>
  <c r="N195" i="1"/>
  <c r="M195" i="1"/>
  <c r="K195" i="1"/>
  <c r="J195" i="1"/>
  <c r="X193" i="1"/>
  <c r="V193" i="1"/>
  <c r="N193" i="1"/>
  <c r="M193" i="1"/>
  <c r="K193" i="1"/>
  <c r="L193" i="1" s="1"/>
  <c r="J193" i="1"/>
  <c r="X192" i="1"/>
  <c r="V192" i="1"/>
  <c r="N192" i="1"/>
  <c r="M192" i="1"/>
  <c r="K192" i="1"/>
  <c r="J192" i="1"/>
  <c r="X191" i="1"/>
  <c r="V191" i="1"/>
  <c r="N191" i="1"/>
  <c r="M191" i="1"/>
  <c r="K191" i="1"/>
  <c r="L191" i="1" s="1"/>
  <c r="J191" i="1"/>
  <c r="X190" i="1"/>
  <c r="V190" i="1"/>
  <c r="N190" i="1"/>
  <c r="M190" i="1"/>
  <c r="K190" i="1"/>
  <c r="L190" i="1" s="1"/>
  <c r="J190" i="1"/>
  <c r="X189" i="1"/>
  <c r="V189" i="1"/>
  <c r="N189" i="1"/>
  <c r="M189" i="1"/>
  <c r="K189" i="1"/>
  <c r="J189" i="1"/>
  <c r="X188" i="1"/>
  <c r="V188" i="1"/>
  <c r="N188" i="1"/>
  <c r="M188" i="1"/>
  <c r="K188" i="1"/>
  <c r="L188" i="1" s="1"/>
  <c r="J188" i="1"/>
  <c r="X187" i="1"/>
  <c r="V187" i="1"/>
  <c r="N187" i="1"/>
  <c r="M187" i="1"/>
  <c r="K187" i="1"/>
  <c r="L187" i="1" s="1"/>
  <c r="J187" i="1"/>
  <c r="X186" i="1"/>
  <c r="V186" i="1"/>
  <c r="N186" i="1"/>
  <c r="M186" i="1"/>
  <c r="K186" i="1"/>
  <c r="L186" i="1" s="1"/>
  <c r="J186" i="1"/>
  <c r="X185" i="1"/>
  <c r="V185" i="1"/>
  <c r="N185" i="1"/>
  <c r="M185" i="1"/>
  <c r="K185" i="1"/>
  <c r="L185" i="1" s="1"/>
  <c r="J185" i="1"/>
  <c r="X184" i="1"/>
  <c r="V184" i="1"/>
  <c r="N184" i="1"/>
  <c r="M184" i="1"/>
  <c r="K184" i="1"/>
  <c r="L184" i="1" s="1"/>
  <c r="J184" i="1"/>
  <c r="X183" i="1"/>
  <c r="V183" i="1"/>
  <c r="N183" i="1"/>
  <c r="M183" i="1"/>
  <c r="K183" i="1"/>
  <c r="J183" i="1"/>
  <c r="X182" i="1"/>
  <c r="V182" i="1"/>
  <c r="N182" i="1"/>
  <c r="M182" i="1"/>
  <c r="K182" i="1"/>
  <c r="L182" i="1" s="1"/>
  <c r="J182" i="1"/>
  <c r="X181" i="1"/>
  <c r="V181" i="1"/>
  <c r="N181" i="1"/>
  <c r="M181" i="1"/>
  <c r="K181" i="1"/>
  <c r="L181" i="1" s="1"/>
  <c r="J181" i="1"/>
  <c r="X180" i="1"/>
  <c r="V180" i="1"/>
  <c r="N180" i="1"/>
  <c r="M180" i="1"/>
  <c r="K180" i="1"/>
  <c r="L180" i="1" s="1"/>
  <c r="J180" i="1"/>
  <c r="X179" i="1"/>
  <c r="V179" i="1"/>
  <c r="N179" i="1"/>
  <c r="M179" i="1"/>
  <c r="K179" i="1"/>
  <c r="L179" i="1" s="1"/>
  <c r="J179" i="1"/>
  <c r="X178" i="1"/>
  <c r="V178" i="1"/>
  <c r="N178" i="1"/>
  <c r="M178" i="1"/>
  <c r="K178" i="1"/>
  <c r="J178" i="1"/>
  <c r="X177" i="1"/>
  <c r="V177" i="1"/>
  <c r="N177" i="1"/>
  <c r="M177" i="1"/>
  <c r="K177" i="1"/>
  <c r="L177" i="1" s="1"/>
  <c r="J177" i="1"/>
  <c r="X176" i="1"/>
  <c r="V176" i="1"/>
  <c r="N176" i="1"/>
  <c r="M176" i="1"/>
  <c r="K176" i="1"/>
  <c r="J176" i="1"/>
  <c r="X174" i="1"/>
  <c r="V174" i="1"/>
  <c r="N174" i="1"/>
  <c r="M174" i="1"/>
  <c r="K174" i="1"/>
  <c r="L174" i="1" s="1"/>
  <c r="J174" i="1"/>
  <c r="X173" i="1"/>
  <c r="V173" i="1"/>
  <c r="N173" i="1"/>
  <c r="M173" i="1"/>
  <c r="K173" i="1"/>
  <c r="J173" i="1"/>
  <c r="X172" i="1"/>
  <c r="V172" i="1"/>
  <c r="N172" i="1"/>
  <c r="M172" i="1"/>
  <c r="K172" i="1"/>
  <c r="L172" i="1" s="1"/>
  <c r="J172" i="1"/>
  <c r="X171" i="1"/>
  <c r="V171" i="1"/>
  <c r="N171" i="1"/>
  <c r="M171" i="1"/>
  <c r="K171" i="1"/>
  <c r="L171" i="1" s="1"/>
  <c r="J171" i="1"/>
  <c r="X170" i="1"/>
  <c r="V170" i="1"/>
  <c r="N170" i="1"/>
  <c r="M170" i="1"/>
  <c r="K170" i="1"/>
  <c r="L170" i="1" s="1"/>
  <c r="J170" i="1"/>
  <c r="X169" i="1"/>
  <c r="V169" i="1"/>
  <c r="N169" i="1"/>
  <c r="M169" i="1"/>
  <c r="K169" i="1"/>
  <c r="L169" i="1" s="1"/>
  <c r="J169" i="1"/>
  <c r="X168" i="1"/>
  <c r="V168" i="1"/>
  <c r="N168" i="1"/>
  <c r="M168" i="1"/>
  <c r="K168" i="1"/>
  <c r="L168" i="1" s="1"/>
  <c r="J168" i="1"/>
  <c r="X167" i="1"/>
  <c r="N167" i="1"/>
  <c r="M167" i="1"/>
  <c r="K167" i="1"/>
  <c r="L167" i="1" s="1"/>
  <c r="J167" i="1"/>
  <c r="X166" i="1"/>
  <c r="V166" i="1"/>
  <c r="N166" i="1"/>
  <c r="M166" i="1"/>
  <c r="K166" i="1"/>
  <c r="L166" i="1" s="1"/>
  <c r="J166" i="1"/>
  <c r="X165" i="1"/>
  <c r="V165" i="1"/>
  <c r="N165" i="1"/>
  <c r="M165" i="1"/>
  <c r="K165" i="1"/>
  <c r="L165" i="1" s="1"/>
  <c r="J165" i="1"/>
  <c r="X164" i="1"/>
  <c r="V164" i="1"/>
  <c r="N164" i="1"/>
  <c r="M164" i="1"/>
  <c r="K164" i="1"/>
  <c r="L164" i="1" s="1"/>
  <c r="J164" i="1"/>
  <c r="X163" i="1"/>
  <c r="V163" i="1"/>
  <c r="N163" i="1"/>
  <c r="M163" i="1"/>
  <c r="K163" i="1"/>
  <c r="L163" i="1" s="1"/>
  <c r="J163" i="1"/>
  <c r="X162" i="1"/>
  <c r="V162" i="1"/>
  <c r="N162" i="1"/>
  <c r="M162" i="1"/>
  <c r="K162" i="1"/>
  <c r="L162" i="1" s="1"/>
  <c r="J162" i="1"/>
  <c r="X161" i="1"/>
  <c r="V161" i="1"/>
  <c r="N161" i="1"/>
  <c r="M161" i="1"/>
  <c r="K161" i="1"/>
  <c r="L161" i="1" s="1"/>
  <c r="J161" i="1"/>
  <c r="X160" i="1"/>
  <c r="V160" i="1"/>
  <c r="N160" i="1"/>
  <c r="M160" i="1"/>
  <c r="K160" i="1"/>
  <c r="L160" i="1" s="1"/>
  <c r="J160" i="1"/>
  <c r="X159" i="1"/>
  <c r="V159" i="1"/>
  <c r="N159" i="1"/>
  <c r="M159" i="1"/>
  <c r="K159" i="1"/>
  <c r="J159" i="1"/>
  <c r="X158" i="1"/>
  <c r="V158" i="1"/>
  <c r="N158" i="1"/>
  <c r="M158" i="1"/>
  <c r="K158" i="1"/>
  <c r="L158" i="1" s="1"/>
  <c r="J158" i="1"/>
  <c r="X157" i="1"/>
  <c r="V157" i="1"/>
  <c r="N157" i="1"/>
  <c r="M157" i="1"/>
  <c r="K157" i="1"/>
  <c r="L157" i="1" s="1"/>
  <c r="J157" i="1"/>
  <c r="X156" i="1"/>
  <c r="V156" i="1"/>
  <c r="N156" i="1"/>
  <c r="M156" i="1"/>
  <c r="K156" i="1"/>
  <c r="L156" i="1" s="1"/>
  <c r="J156" i="1"/>
  <c r="X153" i="1"/>
  <c r="V153" i="1"/>
  <c r="N153" i="1"/>
  <c r="M153" i="1"/>
  <c r="K153" i="1"/>
  <c r="L153" i="1" s="1"/>
  <c r="J153" i="1"/>
  <c r="X152" i="1"/>
  <c r="V152" i="1"/>
  <c r="N152" i="1"/>
  <c r="M152" i="1"/>
  <c r="K152" i="1"/>
  <c r="L152" i="1" s="1"/>
  <c r="J152" i="1"/>
  <c r="X151" i="1"/>
  <c r="V151" i="1"/>
  <c r="N151" i="1"/>
  <c r="M151" i="1"/>
  <c r="K151" i="1"/>
  <c r="L151" i="1" s="1"/>
  <c r="J151" i="1"/>
  <c r="X150" i="1"/>
  <c r="V150" i="1"/>
  <c r="N150" i="1"/>
  <c r="M150" i="1"/>
  <c r="K150" i="1"/>
  <c r="L150" i="1" s="1"/>
  <c r="J150" i="1"/>
  <c r="X149" i="1"/>
  <c r="V149" i="1"/>
  <c r="N149" i="1"/>
  <c r="M149" i="1"/>
  <c r="K149" i="1"/>
  <c r="L149" i="1" s="1"/>
  <c r="J149" i="1"/>
  <c r="X148" i="1"/>
  <c r="V148" i="1"/>
  <c r="N148" i="1"/>
  <c r="M148" i="1"/>
  <c r="K148" i="1"/>
  <c r="L148" i="1" s="1"/>
  <c r="J148" i="1"/>
  <c r="X147" i="1"/>
  <c r="V147" i="1"/>
  <c r="N147" i="1"/>
  <c r="M147" i="1"/>
  <c r="K147" i="1"/>
  <c r="L147" i="1" s="1"/>
  <c r="J147" i="1"/>
  <c r="X146" i="1"/>
  <c r="V146" i="1"/>
  <c r="N146" i="1"/>
  <c r="M146" i="1"/>
  <c r="K146" i="1"/>
  <c r="L146" i="1" s="1"/>
  <c r="J146" i="1"/>
  <c r="X145" i="1"/>
  <c r="V145" i="1"/>
  <c r="N145" i="1"/>
  <c r="M145" i="1"/>
  <c r="K145" i="1"/>
  <c r="L145" i="1" s="1"/>
  <c r="J145" i="1"/>
  <c r="X144" i="1"/>
  <c r="V144" i="1"/>
  <c r="N144" i="1"/>
  <c r="M144" i="1"/>
  <c r="K144" i="1"/>
  <c r="L144" i="1" s="1"/>
  <c r="J144" i="1"/>
  <c r="X143" i="1"/>
  <c r="V143" i="1"/>
  <c r="N143" i="1"/>
  <c r="M143" i="1"/>
  <c r="K143" i="1"/>
  <c r="L143" i="1" s="1"/>
  <c r="J143" i="1"/>
  <c r="X142" i="1"/>
  <c r="V142" i="1"/>
  <c r="N142" i="1"/>
  <c r="M142" i="1"/>
  <c r="K142" i="1"/>
  <c r="L142" i="1" s="1"/>
  <c r="J142" i="1"/>
  <c r="X141" i="1"/>
  <c r="V141" i="1"/>
  <c r="N141" i="1"/>
  <c r="M141" i="1"/>
  <c r="K141" i="1"/>
  <c r="L141" i="1" s="1"/>
  <c r="J141" i="1"/>
  <c r="X140" i="1"/>
  <c r="V140" i="1"/>
  <c r="N140" i="1"/>
  <c r="M140" i="1"/>
  <c r="K140" i="1"/>
  <c r="L140" i="1" s="1"/>
  <c r="J140" i="1"/>
  <c r="X139" i="1"/>
  <c r="V139" i="1"/>
  <c r="N139" i="1"/>
  <c r="M139" i="1"/>
  <c r="K139" i="1"/>
  <c r="L139" i="1" s="1"/>
  <c r="J139" i="1"/>
  <c r="X138" i="1"/>
  <c r="V138" i="1"/>
  <c r="N138" i="1"/>
  <c r="M138" i="1"/>
  <c r="K138" i="1"/>
  <c r="L138" i="1" s="1"/>
  <c r="J138" i="1"/>
  <c r="X137" i="1"/>
  <c r="V137" i="1"/>
  <c r="N137" i="1"/>
  <c r="M137" i="1"/>
  <c r="K137" i="1"/>
  <c r="L137" i="1" s="1"/>
  <c r="J137" i="1"/>
  <c r="X136" i="1"/>
  <c r="V136" i="1"/>
  <c r="N136" i="1"/>
  <c r="M136" i="1"/>
  <c r="K136" i="1"/>
  <c r="L136" i="1" s="1"/>
  <c r="J136" i="1"/>
  <c r="X135" i="1"/>
  <c r="V135" i="1"/>
  <c r="N135" i="1"/>
  <c r="M135" i="1"/>
  <c r="K135" i="1"/>
  <c r="L135" i="1" s="1"/>
  <c r="J135" i="1"/>
  <c r="X130" i="1"/>
  <c r="V130" i="1"/>
  <c r="N130" i="1"/>
  <c r="M130" i="1"/>
  <c r="K130" i="1"/>
  <c r="J130" i="1"/>
  <c r="X129" i="1"/>
  <c r="V129" i="1"/>
  <c r="N129" i="1"/>
  <c r="M129" i="1"/>
  <c r="K129" i="1"/>
  <c r="L129" i="1" s="1"/>
  <c r="J129" i="1"/>
  <c r="X128" i="1"/>
  <c r="V128" i="1"/>
  <c r="N128" i="1"/>
  <c r="M128" i="1"/>
  <c r="K128" i="1"/>
  <c r="L128" i="1" s="1"/>
  <c r="J128" i="1"/>
  <c r="X127" i="1"/>
  <c r="V127" i="1"/>
  <c r="N127" i="1"/>
  <c r="M127" i="1"/>
  <c r="K127" i="1"/>
  <c r="L127" i="1" s="1"/>
  <c r="J127" i="1"/>
  <c r="X126" i="1"/>
  <c r="V126" i="1"/>
  <c r="N126" i="1"/>
  <c r="M126" i="1"/>
  <c r="K126" i="1"/>
  <c r="L126" i="1" s="1"/>
  <c r="J126" i="1"/>
  <c r="X125" i="1"/>
  <c r="V125" i="1"/>
  <c r="N125" i="1"/>
  <c r="M125" i="1"/>
  <c r="K125" i="1"/>
  <c r="L125" i="1" s="1"/>
  <c r="J125" i="1"/>
  <c r="X124" i="1"/>
  <c r="V124" i="1"/>
  <c r="N124" i="1"/>
  <c r="M124" i="1"/>
  <c r="K124" i="1"/>
  <c r="L124" i="1" s="1"/>
  <c r="J124" i="1"/>
  <c r="X123" i="1"/>
  <c r="V123" i="1"/>
  <c r="N123" i="1"/>
  <c r="M123" i="1"/>
  <c r="K123" i="1"/>
  <c r="L123" i="1" s="1"/>
  <c r="J123" i="1"/>
  <c r="X122" i="1"/>
  <c r="V122" i="1"/>
  <c r="N122" i="1"/>
  <c r="M122" i="1"/>
  <c r="K122" i="1"/>
  <c r="J122" i="1"/>
  <c r="X121" i="1"/>
  <c r="V121" i="1"/>
  <c r="N121" i="1"/>
  <c r="M121" i="1"/>
  <c r="K121" i="1"/>
  <c r="L121" i="1" s="1"/>
  <c r="J121" i="1"/>
  <c r="X120" i="1"/>
  <c r="V120" i="1"/>
  <c r="N120" i="1"/>
  <c r="M120" i="1"/>
  <c r="K120" i="1"/>
  <c r="L120" i="1" s="1"/>
  <c r="J120" i="1"/>
  <c r="X119" i="1"/>
  <c r="V119" i="1"/>
  <c r="N119" i="1"/>
  <c r="M119" i="1"/>
  <c r="K119" i="1"/>
  <c r="L119" i="1" s="1"/>
  <c r="J119" i="1"/>
  <c r="X118" i="1"/>
  <c r="V118" i="1"/>
  <c r="N118" i="1"/>
  <c r="M118" i="1"/>
  <c r="K118" i="1"/>
  <c r="L118" i="1" s="1"/>
  <c r="J118" i="1"/>
  <c r="X117" i="1"/>
  <c r="V117" i="1"/>
  <c r="N117" i="1"/>
  <c r="M117" i="1"/>
  <c r="K117" i="1"/>
  <c r="L117" i="1" s="1"/>
  <c r="J117" i="1"/>
  <c r="X116" i="1"/>
  <c r="V116" i="1"/>
  <c r="N116" i="1"/>
  <c r="M116" i="1"/>
  <c r="K116" i="1"/>
  <c r="L116" i="1" s="1"/>
  <c r="J116" i="1"/>
  <c r="X115" i="1"/>
  <c r="V115" i="1"/>
  <c r="N115" i="1"/>
  <c r="M115" i="1"/>
  <c r="K115" i="1"/>
  <c r="L115" i="1" s="1"/>
  <c r="J115" i="1"/>
  <c r="X114" i="1"/>
  <c r="V114" i="1"/>
  <c r="N114" i="1"/>
  <c r="M114" i="1"/>
  <c r="K114" i="1"/>
  <c r="L114" i="1" s="1"/>
  <c r="J114" i="1"/>
  <c r="X113" i="1"/>
  <c r="V113" i="1"/>
  <c r="N113" i="1"/>
  <c r="M113" i="1"/>
  <c r="K113" i="1"/>
  <c r="L113" i="1" s="1"/>
  <c r="J113" i="1"/>
  <c r="X112" i="1"/>
  <c r="V112" i="1"/>
  <c r="N112" i="1"/>
  <c r="M112" i="1"/>
  <c r="K112" i="1"/>
  <c r="J112" i="1"/>
  <c r="X109" i="1"/>
  <c r="V109" i="1"/>
  <c r="N109" i="1"/>
  <c r="M109" i="1"/>
  <c r="K109" i="1"/>
  <c r="L109" i="1" s="1"/>
  <c r="J109" i="1"/>
  <c r="X108" i="1"/>
  <c r="V108" i="1"/>
  <c r="N108" i="1"/>
  <c r="M108" i="1"/>
  <c r="K108" i="1"/>
  <c r="L108" i="1" s="1"/>
  <c r="J108" i="1"/>
  <c r="X107" i="1"/>
  <c r="V107" i="1"/>
  <c r="N107" i="1"/>
  <c r="M107" i="1"/>
  <c r="K107" i="1"/>
  <c r="L107" i="1" s="1"/>
  <c r="J107" i="1"/>
  <c r="X106" i="1"/>
  <c r="V106" i="1"/>
  <c r="N106" i="1"/>
  <c r="M106" i="1"/>
  <c r="K106" i="1"/>
  <c r="J106" i="1"/>
  <c r="X105" i="1"/>
  <c r="V105" i="1"/>
  <c r="N105" i="1"/>
  <c r="M105" i="1"/>
  <c r="K105" i="1"/>
  <c r="J105" i="1"/>
  <c r="X104" i="1"/>
  <c r="V104" i="1"/>
  <c r="N104" i="1"/>
  <c r="M104" i="1"/>
  <c r="K104" i="1"/>
  <c r="L104" i="1" s="1"/>
  <c r="J104" i="1"/>
  <c r="X103" i="1"/>
  <c r="V103" i="1"/>
  <c r="N103" i="1"/>
  <c r="M103" i="1"/>
  <c r="K103" i="1"/>
  <c r="L103" i="1" s="1"/>
  <c r="J103" i="1"/>
  <c r="X102" i="1"/>
  <c r="V102" i="1"/>
  <c r="N102" i="1"/>
  <c r="M102" i="1"/>
  <c r="K102" i="1"/>
  <c r="L102" i="1" s="1"/>
  <c r="J102" i="1"/>
  <c r="X101" i="1"/>
  <c r="V101" i="1"/>
  <c r="N101" i="1"/>
  <c r="M101" i="1"/>
  <c r="K101" i="1"/>
  <c r="L101" i="1" s="1"/>
  <c r="J101" i="1"/>
  <c r="X100" i="1"/>
  <c r="V100" i="1"/>
  <c r="N100" i="1"/>
  <c r="M100" i="1"/>
  <c r="K100" i="1"/>
  <c r="L100" i="1" s="1"/>
  <c r="J100" i="1"/>
  <c r="X99" i="1"/>
  <c r="V99" i="1"/>
  <c r="N99" i="1"/>
  <c r="M99" i="1"/>
  <c r="K99" i="1"/>
  <c r="L99" i="1" s="1"/>
  <c r="J99" i="1"/>
  <c r="X98" i="1"/>
  <c r="V98" i="1"/>
  <c r="N98" i="1"/>
  <c r="M98" i="1"/>
  <c r="K98" i="1"/>
  <c r="J98" i="1"/>
  <c r="X97" i="1"/>
  <c r="V97" i="1"/>
  <c r="N97" i="1"/>
  <c r="M97" i="1"/>
  <c r="K97" i="1"/>
  <c r="L97" i="1" s="1"/>
  <c r="J97" i="1"/>
  <c r="X96" i="1"/>
  <c r="V96" i="1"/>
  <c r="N96" i="1"/>
  <c r="M96" i="1"/>
  <c r="K96" i="1"/>
  <c r="L96" i="1" s="1"/>
  <c r="J96" i="1"/>
  <c r="X95" i="1"/>
  <c r="V95" i="1"/>
  <c r="N95" i="1"/>
  <c r="M95" i="1"/>
  <c r="K95" i="1"/>
  <c r="L95" i="1" s="1"/>
  <c r="J95" i="1"/>
  <c r="X94" i="1"/>
  <c r="V94" i="1"/>
  <c r="N94" i="1"/>
  <c r="M94" i="1"/>
  <c r="K94" i="1"/>
  <c r="J94" i="1"/>
  <c r="X93" i="1"/>
  <c r="V93" i="1"/>
  <c r="N93" i="1"/>
  <c r="M93" i="1"/>
  <c r="K93" i="1"/>
  <c r="J93" i="1"/>
  <c r="X92" i="1"/>
  <c r="V92" i="1"/>
  <c r="N92" i="1"/>
  <c r="M92" i="1"/>
  <c r="K92" i="1"/>
  <c r="L92" i="1" s="1"/>
  <c r="J92" i="1"/>
  <c r="X91" i="1"/>
  <c r="V91" i="1"/>
  <c r="N91" i="1"/>
  <c r="M91" i="1"/>
  <c r="K91" i="1"/>
  <c r="L91" i="1" s="1"/>
  <c r="J91" i="1"/>
  <c r="X88" i="1"/>
  <c r="V88" i="1"/>
  <c r="N88" i="1"/>
  <c r="M88" i="1"/>
  <c r="K88" i="1"/>
  <c r="L88" i="1" s="1"/>
  <c r="J88" i="1"/>
  <c r="X87" i="1"/>
  <c r="V87" i="1"/>
  <c r="N87" i="1"/>
  <c r="M87" i="1"/>
  <c r="K87" i="1"/>
  <c r="L87" i="1" s="1"/>
  <c r="J87" i="1"/>
  <c r="X86" i="1"/>
  <c r="V86" i="1"/>
  <c r="N86" i="1"/>
  <c r="M86" i="1"/>
  <c r="K86" i="1"/>
  <c r="L86" i="1" s="1"/>
  <c r="J86" i="1"/>
  <c r="X85" i="1"/>
  <c r="V85" i="1"/>
  <c r="N85" i="1"/>
  <c r="M85" i="1"/>
  <c r="K85" i="1"/>
  <c r="L85" i="1" s="1"/>
  <c r="J85" i="1"/>
  <c r="X84" i="1"/>
  <c r="V84" i="1"/>
  <c r="N84" i="1"/>
  <c r="M84" i="1"/>
  <c r="K84" i="1"/>
  <c r="L84" i="1" s="1"/>
  <c r="J84" i="1"/>
  <c r="X83" i="1"/>
  <c r="V83" i="1"/>
  <c r="N83" i="1"/>
  <c r="M83" i="1"/>
  <c r="K83" i="1"/>
  <c r="L83" i="1" s="1"/>
  <c r="J83" i="1"/>
  <c r="X82" i="1"/>
  <c r="V82" i="1"/>
  <c r="N82" i="1"/>
  <c r="M82" i="1"/>
  <c r="K82" i="1"/>
  <c r="L82" i="1" s="1"/>
  <c r="J82" i="1"/>
  <c r="X81" i="1"/>
  <c r="V81" i="1"/>
  <c r="N81" i="1"/>
  <c r="M81" i="1"/>
  <c r="K81" i="1"/>
  <c r="L81" i="1" s="1"/>
  <c r="J81" i="1"/>
  <c r="X80" i="1"/>
  <c r="V80" i="1"/>
  <c r="N80" i="1"/>
  <c r="M80" i="1"/>
  <c r="K80" i="1"/>
  <c r="L80" i="1" s="1"/>
  <c r="J80" i="1"/>
  <c r="X79" i="1"/>
  <c r="V79" i="1"/>
  <c r="N79" i="1"/>
  <c r="M79" i="1"/>
  <c r="K79" i="1"/>
  <c r="L79" i="1" s="1"/>
  <c r="J79" i="1"/>
  <c r="X78" i="1"/>
  <c r="V78" i="1"/>
  <c r="N78" i="1"/>
  <c r="M78" i="1"/>
  <c r="K78" i="1"/>
  <c r="L78" i="1" s="1"/>
  <c r="J78" i="1"/>
  <c r="X77" i="1"/>
  <c r="V77" i="1"/>
  <c r="N77" i="1"/>
  <c r="M77" i="1"/>
  <c r="K77" i="1"/>
  <c r="L77" i="1" s="1"/>
  <c r="J77" i="1"/>
  <c r="X76" i="1"/>
  <c r="V76" i="1"/>
  <c r="N76" i="1"/>
  <c r="M76" i="1"/>
  <c r="K76" i="1"/>
  <c r="L76" i="1" s="1"/>
  <c r="J76" i="1"/>
  <c r="X75" i="1"/>
  <c r="V75" i="1"/>
  <c r="N75" i="1"/>
  <c r="M75" i="1"/>
  <c r="K75" i="1"/>
  <c r="L75" i="1" s="1"/>
  <c r="J75" i="1"/>
  <c r="X74" i="1"/>
  <c r="V74" i="1"/>
  <c r="N74" i="1"/>
  <c r="M74" i="1"/>
  <c r="K74" i="1"/>
  <c r="L74" i="1" s="1"/>
  <c r="J74" i="1"/>
  <c r="X73" i="1"/>
  <c r="V73" i="1"/>
  <c r="N73" i="1"/>
  <c r="M73" i="1"/>
  <c r="K73" i="1"/>
  <c r="L73" i="1" s="1"/>
  <c r="J73" i="1"/>
  <c r="X72" i="1"/>
  <c r="V72" i="1"/>
  <c r="N72" i="1"/>
  <c r="M72" i="1"/>
  <c r="K72" i="1"/>
  <c r="L72" i="1" s="1"/>
  <c r="J72" i="1"/>
  <c r="X71" i="1"/>
  <c r="V71" i="1"/>
  <c r="N71" i="1"/>
  <c r="M71" i="1"/>
  <c r="K71" i="1"/>
  <c r="L71" i="1" s="1"/>
  <c r="J71" i="1"/>
  <c r="X70" i="1"/>
  <c r="V70" i="1"/>
  <c r="N70" i="1"/>
  <c r="M70" i="1"/>
  <c r="K70" i="1"/>
  <c r="L70" i="1" s="1"/>
  <c r="J70" i="1"/>
  <c r="X66" i="1"/>
  <c r="V66" i="1"/>
  <c r="N66" i="1"/>
  <c r="M66" i="1"/>
  <c r="K66" i="1"/>
  <c r="J66" i="1"/>
  <c r="X64" i="1"/>
  <c r="V64" i="1"/>
  <c r="N64" i="1"/>
  <c r="M64" i="1"/>
  <c r="K64" i="1"/>
  <c r="L64" i="1" s="1"/>
  <c r="J64" i="1"/>
  <c r="X63" i="1"/>
  <c r="V63" i="1"/>
  <c r="N63" i="1"/>
  <c r="M63" i="1"/>
  <c r="K63" i="1"/>
  <c r="L63" i="1" s="1"/>
  <c r="J63" i="1"/>
  <c r="X62" i="1"/>
  <c r="V62" i="1"/>
  <c r="N62" i="1"/>
  <c r="M62" i="1"/>
  <c r="K62" i="1"/>
  <c r="L62" i="1" s="1"/>
  <c r="J62" i="1"/>
  <c r="X61" i="1"/>
  <c r="V61" i="1"/>
  <c r="N61" i="1"/>
  <c r="M61" i="1"/>
  <c r="K61" i="1"/>
  <c r="L61" i="1" s="1"/>
  <c r="J61" i="1"/>
  <c r="X60" i="1"/>
  <c r="V60" i="1"/>
  <c r="N60" i="1"/>
  <c r="M60" i="1"/>
  <c r="K60" i="1"/>
  <c r="L60" i="1" s="1"/>
  <c r="J60" i="1"/>
  <c r="X59" i="1"/>
  <c r="V59" i="1"/>
  <c r="N59" i="1"/>
  <c r="M59" i="1"/>
  <c r="K59" i="1"/>
  <c r="L59" i="1" s="1"/>
  <c r="J59" i="1"/>
  <c r="X58" i="1"/>
  <c r="V58" i="1"/>
  <c r="N58" i="1"/>
  <c r="M58" i="1"/>
  <c r="K58" i="1"/>
  <c r="L58" i="1" s="1"/>
  <c r="J58" i="1"/>
  <c r="X57" i="1"/>
  <c r="V57" i="1"/>
  <c r="N57" i="1"/>
  <c r="M57" i="1"/>
  <c r="K57" i="1"/>
  <c r="L57" i="1" s="1"/>
  <c r="J57" i="1"/>
  <c r="X56" i="1"/>
  <c r="V56" i="1"/>
  <c r="N56" i="1"/>
  <c r="M56" i="1"/>
  <c r="K56" i="1"/>
  <c r="L56" i="1" s="1"/>
  <c r="J56" i="1"/>
  <c r="X55" i="1"/>
  <c r="V55" i="1"/>
  <c r="N55" i="1"/>
  <c r="M55" i="1"/>
  <c r="K55" i="1"/>
  <c r="J55" i="1"/>
  <c r="X54" i="1"/>
  <c r="V54" i="1"/>
  <c r="N54" i="1"/>
  <c r="M54" i="1"/>
  <c r="K54" i="1"/>
  <c r="J54" i="1"/>
  <c r="X53" i="1"/>
  <c r="V53" i="1"/>
  <c r="N53" i="1"/>
  <c r="M53" i="1"/>
  <c r="K53" i="1"/>
  <c r="L53" i="1" s="1"/>
  <c r="J53" i="1"/>
  <c r="X52" i="1"/>
  <c r="V52" i="1"/>
  <c r="N52" i="1"/>
  <c r="M52" i="1"/>
  <c r="K52" i="1"/>
  <c r="L52" i="1" s="1"/>
  <c r="J52" i="1"/>
  <c r="X51" i="1"/>
  <c r="V51" i="1"/>
  <c r="N51" i="1"/>
  <c r="M51" i="1"/>
  <c r="K51" i="1"/>
  <c r="L51" i="1" s="1"/>
  <c r="J51" i="1"/>
  <c r="X50" i="1"/>
  <c r="V50" i="1"/>
  <c r="N50" i="1"/>
  <c r="M50" i="1"/>
  <c r="K50" i="1"/>
  <c r="L50" i="1" s="1"/>
  <c r="J50" i="1"/>
  <c r="X49" i="1"/>
  <c r="V49" i="1"/>
  <c r="N49" i="1"/>
  <c r="M49" i="1"/>
  <c r="K49" i="1"/>
  <c r="L49" i="1" s="1"/>
  <c r="J49" i="1"/>
  <c r="X48" i="1"/>
  <c r="V48" i="1"/>
  <c r="N48" i="1"/>
  <c r="M48" i="1"/>
  <c r="K48" i="1"/>
  <c r="L48" i="1" s="1"/>
  <c r="J48" i="1"/>
  <c r="X47" i="1"/>
  <c r="V47" i="1"/>
  <c r="N47" i="1"/>
  <c r="M47" i="1"/>
  <c r="K47" i="1"/>
  <c r="L47" i="1" s="1"/>
  <c r="J47" i="1"/>
  <c r="X44" i="1"/>
  <c r="V44" i="1"/>
  <c r="N44" i="1"/>
  <c r="M44" i="1"/>
  <c r="K44" i="1"/>
  <c r="L44" i="1" s="1"/>
  <c r="J44" i="1"/>
  <c r="X42" i="1"/>
  <c r="V42" i="1"/>
  <c r="N42" i="1"/>
  <c r="M42" i="1"/>
  <c r="K42" i="1"/>
  <c r="L42" i="1" s="1"/>
  <c r="J42" i="1"/>
  <c r="X41" i="1"/>
  <c r="V41" i="1"/>
  <c r="N41" i="1"/>
  <c r="M41" i="1"/>
  <c r="K41" i="1"/>
  <c r="L41" i="1" s="1"/>
  <c r="J41" i="1"/>
  <c r="X40" i="1"/>
  <c r="V40" i="1"/>
  <c r="N40" i="1"/>
  <c r="M40" i="1"/>
  <c r="K40" i="1"/>
  <c r="L40" i="1" s="1"/>
  <c r="J40" i="1"/>
  <c r="X39" i="1"/>
  <c r="V39" i="1"/>
  <c r="N39" i="1"/>
  <c r="M39" i="1"/>
  <c r="K39" i="1"/>
  <c r="L39" i="1" s="1"/>
  <c r="J39" i="1"/>
  <c r="X38" i="1"/>
  <c r="V38" i="1"/>
  <c r="N38" i="1"/>
  <c r="M38" i="1"/>
  <c r="K38" i="1"/>
  <c r="L38" i="1" s="1"/>
  <c r="J38" i="1"/>
  <c r="X37" i="1"/>
  <c r="V37" i="1"/>
  <c r="N37" i="1"/>
  <c r="M37" i="1"/>
  <c r="K37" i="1"/>
  <c r="L37" i="1" s="1"/>
  <c r="J37" i="1"/>
  <c r="X36" i="1"/>
  <c r="V36" i="1"/>
  <c r="N36" i="1"/>
  <c r="M36" i="1"/>
  <c r="K36" i="1"/>
  <c r="L36" i="1" s="1"/>
  <c r="J36" i="1"/>
  <c r="X35" i="1"/>
  <c r="V35" i="1"/>
  <c r="N35" i="1"/>
  <c r="M35" i="1"/>
  <c r="K35" i="1"/>
  <c r="L35" i="1" s="1"/>
  <c r="J35" i="1"/>
  <c r="X34" i="1"/>
  <c r="V34" i="1"/>
  <c r="N34" i="1"/>
  <c r="M34" i="1"/>
  <c r="K34" i="1"/>
  <c r="L34" i="1" s="1"/>
  <c r="J34" i="1"/>
  <c r="X33" i="1"/>
  <c r="V33" i="1"/>
  <c r="N33" i="1"/>
  <c r="M33" i="1"/>
  <c r="K33" i="1"/>
  <c r="L33" i="1" s="1"/>
  <c r="J33" i="1"/>
  <c r="X32" i="1"/>
  <c r="V32" i="1"/>
  <c r="N32" i="1"/>
  <c r="M32" i="1"/>
  <c r="K32" i="1"/>
  <c r="J32" i="1"/>
  <c r="X31" i="1"/>
  <c r="V31" i="1"/>
  <c r="N31" i="1"/>
  <c r="M31" i="1"/>
  <c r="K31" i="1"/>
  <c r="L31" i="1" s="1"/>
  <c r="J31" i="1"/>
  <c r="X30" i="1"/>
  <c r="V30" i="1"/>
  <c r="N30" i="1"/>
  <c r="M30" i="1"/>
  <c r="K30" i="1"/>
  <c r="J30" i="1"/>
  <c r="X29" i="1"/>
  <c r="V29" i="1"/>
  <c r="N29" i="1"/>
  <c r="M29" i="1"/>
  <c r="K29" i="1"/>
  <c r="L29" i="1" s="1"/>
  <c r="J29" i="1"/>
  <c r="X28" i="1"/>
  <c r="V28" i="1"/>
  <c r="N28" i="1"/>
  <c r="M28" i="1"/>
  <c r="K28" i="1"/>
  <c r="L28" i="1" s="1"/>
  <c r="J28" i="1"/>
  <c r="X27" i="1"/>
  <c r="V27" i="1"/>
  <c r="N27" i="1"/>
  <c r="M27" i="1"/>
  <c r="K27" i="1"/>
  <c r="L27" i="1" s="1"/>
  <c r="J27" i="1"/>
  <c r="X26" i="1"/>
  <c r="V26" i="1"/>
  <c r="N26" i="1"/>
  <c r="M26" i="1"/>
  <c r="K26" i="1"/>
  <c r="L26" i="1" s="1"/>
  <c r="J26" i="1"/>
  <c r="X25" i="1"/>
  <c r="V25" i="1"/>
  <c r="N25" i="1"/>
  <c r="M25" i="1"/>
  <c r="K25" i="1"/>
  <c r="L25" i="1" s="1"/>
  <c r="J25" i="1"/>
  <c r="X22" i="1"/>
  <c r="V22" i="1"/>
  <c r="N22" i="1"/>
  <c r="M22" i="1"/>
  <c r="K22" i="1"/>
  <c r="L22" i="1" s="1"/>
  <c r="J22" i="1"/>
  <c r="X20" i="1"/>
  <c r="V20" i="1"/>
  <c r="N20" i="1"/>
  <c r="M20" i="1"/>
  <c r="K20" i="1"/>
  <c r="J20" i="1"/>
  <c r="X19" i="1"/>
  <c r="V19" i="1"/>
  <c r="N19" i="1"/>
  <c r="M19" i="1"/>
  <c r="K19" i="1"/>
  <c r="J19" i="1"/>
  <c r="X18" i="1"/>
  <c r="V18" i="1"/>
  <c r="N18" i="1"/>
  <c r="M18" i="1"/>
  <c r="K18" i="1"/>
  <c r="L18" i="1" s="1"/>
  <c r="J18" i="1"/>
  <c r="X17" i="1"/>
  <c r="V17" i="1"/>
  <c r="N17" i="1"/>
  <c r="M17" i="1"/>
  <c r="K17" i="1"/>
  <c r="L17" i="1" s="1"/>
  <c r="J17" i="1"/>
  <c r="X16" i="1"/>
  <c r="V16" i="1"/>
  <c r="N16" i="1"/>
  <c r="M16" i="1"/>
  <c r="K16" i="1"/>
  <c r="J16" i="1"/>
  <c r="X15" i="1"/>
  <c r="V15" i="1"/>
  <c r="N15" i="1"/>
  <c r="M15" i="1"/>
  <c r="K15" i="1"/>
  <c r="J15" i="1"/>
  <c r="X14" i="1"/>
  <c r="V14" i="1"/>
  <c r="N14" i="1"/>
  <c r="M14" i="1"/>
  <c r="K14" i="1"/>
  <c r="J14" i="1"/>
  <c r="X13" i="1"/>
  <c r="V13" i="1"/>
  <c r="N13" i="1"/>
  <c r="M13" i="1"/>
  <c r="K13" i="1"/>
  <c r="L13" i="1" s="1"/>
  <c r="J13" i="1"/>
  <c r="X12" i="1"/>
  <c r="V12" i="1"/>
  <c r="N12" i="1"/>
  <c r="M12" i="1"/>
  <c r="K12" i="1"/>
  <c r="L12" i="1" s="1"/>
  <c r="J12" i="1"/>
  <c r="X11" i="1"/>
  <c r="V11" i="1"/>
  <c r="N11" i="1"/>
  <c r="M11" i="1"/>
  <c r="K11" i="1"/>
  <c r="J11" i="1"/>
  <c r="X10" i="1"/>
  <c r="V10" i="1"/>
  <c r="N10" i="1"/>
  <c r="M10" i="1"/>
  <c r="K10" i="1"/>
  <c r="L10" i="1" s="1"/>
  <c r="J10" i="1"/>
  <c r="X9" i="1"/>
  <c r="V9" i="1"/>
  <c r="N9" i="1"/>
  <c r="M9" i="1"/>
  <c r="K9" i="1"/>
  <c r="L9" i="1" s="1"/>
  <c r="J9" i="1"/>
  <c r="X8" i="1"/>
  <c r="V8" i="1"/>
  <c r="N8" i="1"/>
  <c r="M8" i="1"/>
  <c r="K8" i="1"/>
  <c r="L8" i="1" s="1"/>
  <c r="J8" i="1"/>
  <c r="X7" i="1"/>
  <c r="V7" i="1"/>
  <c r="N7" i="1"/>
  <c r="M7" i="1"/>
  <c r="K7" i="1"/>
  <c r="J7" i="1"/>
  <c r="X6" i="1"/>
  <c r="V6" i="1"/>
  <c r="N6" i="1"/>
  <c r="M6" i="1"/>
  <c r="K6" i="1"/>
  <c r="L6" i="1" s="1"/>
  <c r="J6" i="1"/>
  <c r="X5" i="1"/>
  <c r="V5" i="1"/>
  <c r="N5" i="1"/>
  <c r="M5" i="1"/>
  <c r="K5" i="1"/>
  <c r="L5" i="1" s="1"/>
  <c r="J5" i="1"/>
  <c r="X4" i="1"/>
  <c r="V4" i="1"/>
  <c r="N4" i="1"/>
  <c r="M4" i="1"/>
  <c r="K4" i="1"/>
  <c r="J4" i="1"/>
  <c r="X3" i="1"/>
  <c r="V3" i="1"/>
  <c r="N3" i="1"/>
  <c r="M3" i="1"/>
  <c r="K3" i="1"/>
  <c r="L3" i="1" s="1"/>
  <c r="J3" i="1"/>
  <c r="Z857" i="1" l="1"/>
  <c r="Z863" i="1"/>
  <c r="Z864" i="1"/>
  <c r="Z875" i="1"/>
  <c r="Z825" i="1"/>
  <c r="Z873" i="1"/>
  <c r="Z871" i="1"/>
  <c r="Z870" i="1"/>
  <c r="Z869" i="1"/>
  <c r="Z860" i="1"/>
  <c r="Z867" i="1"/>
  <c r="Z859" i="1"/>
  <c r="Z862" i="1"/>
  <c r="Z861" i="1"/>
  <c r="Z866" i="1"/>
  <c r="Z868" i="1"/>
  <c r="Z874" i="1"/>
  <c r="Z858" i="1"/>
  <c r="Z787" i="1"/>
  <c r="Z832" i="1"/>
  <c r="U751" i="1"/>
  <c r="Z751" i="1" s="1"/>
  <c r="U773" i="1"/>
  <c r="Z773" i="1" s="1"/>
  <c r="U759" i="1"/>
  <c r="Z759" i="1" s="1"/>
  <c r="U823" i="1"/>
  <c r="Z823" i="1" s="1"/>
  <c r="U816" i="1"/>
  <c r="Z816" i="1" s="1"/>
  <c r="U754" i="1"/>
  <c r="Z754" i="1" s="1"/>
  <c r="U798" i="1"/>
  <c r="Z798" i="1" s="1"/>
  <c r="U833" i="1"/>
  <c r="Z833" i="1" s="1"/>
  <c r="U827" i="1"/>
  <c r="Z827" i="1" s="1"/>
  <c r="U776" i="1"/>
  <c r="Z776" i="1" s="1"/>
  <c r="U756" i="1"/>
  <c r="Z756" i="1" s="1"/>
  <c r="U746" i="1"/>
  <c r="Z746" i="1" s="1"/>
  <c r="U775" i="1"/>
  <c r="Z775" i="1" s="1"/>
  <c r="U799" i="1"/>
  <c r="Z799" i="1" s="1"/>
  <c r="U853" i="1"/>
  <c r="Z853" i="1" s="1"/>
  <c r="U741" i="1"/>
  <c r="Z741" i="1" s="1"/>
  <c r="U761" i="1"/>
  <c r="Z761" i="1" s="1"/>
  <c r="U758" i="1"/>
  <c r="Z758" i="1" s="1"/>
  <c r="U771" i="1"/>
  <c r="Z771" i="1" s="1"/>
  <c r="U795" i="1"/>
  <c r="Z795" i="1" s="1"/>
  <c r="U801" i="1"/>
  <c r="Z801" i="1" s="1"/>
  <c r="U824" i="1"/>
  <c r="Z824" i="1" s="1"/>
  <c r="U768" i="1"/>
  <c r="Z768" i="1" s="1"/>
  <c r="T840" i="1"/>
  <c r="Z840" i="1" s="1"/>
  <c r="T831" i="1"/>
  <c r="Z831" i="1" s="1"/>
  <c r="T828" i="1"/>
  <c r="Z828" i="1" s="1"/>
  <c r="T802" i="1"/>
  <c r="Z802" i="1" s="1"/>
  <c r="Z755" i="1"/>
  <c r="T819" i="1"/>
  <c r="Z819" i="1" s="1"/>
  <c r="T763" i="1"/>
  <c r="Z763" i="1" s="1"/>
  <c r="T847" i="1"/>
  <c r="Z847" i="1" s="1"/>
  <c r="Z779" i="1"/>
  <c r="Z770" i="1"/>
  <c r="Z764" i="1"/>
  <c r="Z793" i="1"/>
  <c r="Z809" i="1"/>
  <c r="Z829" i="1"/>
  <c r="Z845" i="1"/>
  <c r="Z803" i="1"/>
  <c r="Z742" i="1"/>
  <c r="Z750" i="1"/>
  <c r="Z778" i="1"/>
  <c r="Z769" i="1"/>
  <c r="Z792" i="1"/>
  <c r="Z806" i="1"/>
  <c r="Z814" i="1"/>
  <c r="Z830" i="1"/>
  <c r="Z844" i="1"/>
  <c r="Z836" i="1"/>
  <c r="Z837" i="1"/>
  <c r="Z749" i="1"/>
  <c r="Z815" i="1"/>
  <c r="Z835" i="1"/>
  <c r="Z849" i="1"/>
  <c r="Z850" i="1"/>
  <c r="Z748" i="1"/>
  <c r="Z772" i="1"/>
  <c r="Z785" i="1"/>
  <c r="Z797" i="1"/>
  <c r="Z782" i="1"/>
  <c r="Z818" i="1"/>
  <c r="Z810" i="1"/>
  <c r="Z804" i="1"/>
  <c r="Z812" i="1"/>
  <c r="Z808" i="1"/>
  <c r="Z821" i="1"/>
  <c r="Z855" i="1"/>
  <c r="Z842" i="1"/>
  <c r="Z843" i="1"/>
  <c r="Z796" i="1"/>
  <c r="Z747" i="1"/>
  <c r="Z783" i="1"/>
  <c r="Z788" i="1"/>
  <c r="Z851" i="1"/>
  <c r="Z811" i="1"/>
  <c r="Z848" i="1"/>
  <c r="Z757" i="1"/>
  <c r="Z838" i="1"/>
  <c r="Z744" i="1"/>
  <c r="Z790" i="1"/>
  <c r="Z805" i="1"/>
  <c r="Z752" i="1"/>
  <c r="Z852" i="1"/>
  <c r="Z745" i="1"/>
  <c r="Z826" i="1"/>
  <c r="Z791" i="1"/>
  <c r="Z753" i="1"/>
  <c r="Z766" i="1"/>
  <c r="Z774" i="1"/>
  <c r="Z762" i="1"/>
  <c r="Z784" i="1"/>
  <c r="Z781" i="1"/>
  <c r="Z834" i="1"/>
  <c r="Z822" i="1"/>
  <c r="Z846" i="1"/>
  <c r="Z786" i="1"/>
  <c r="Z743" i="1"/>
  <c r="Z765" i="1"/>
  <c r="Z777" i="1"/>
  <c r="Z794" i="1"/>
  <c r="Z817" i="1"/>
  <c r="Z807" i="1"/>
  <c r="Z813" i="1"/>
  <c r="Z854" i="1"/>
  <c r="Z789" i="1"/>
  <c r="Z767" i="1"/>
  <c r="Q107" i="7"/>
  <c r="S107" i="7" s="1"/>
  <c r="U107" i="7" s="1"/>
  <c r="Q16" i="7"/>
  <c r="S16" i="7" s="1"/>
  <c r="U16" i="7" s="1"/>
  <c r="Q32" i="7"/>
  <c r="S32" i="7" s="1"/>
  <c r="U32" i="7" s="1"/>
  <c r="P64" i="7"/>
  <c r="T64" i="7" s="1"/>
  <c r="V64" i="7" s="1"/>
  <c r="P65" i="7"/>
  <c r="T65" i="7" s="1"/>
  <c r="V65" i="7" s="1"/>
  <c r="Q166" i="7"/>
  <c r="S166" i="7" s="1"/>
  <c r="U166" i="7" s="1"/>
  <c r="P177" i="7"/>
  <c r="T177" i="7" s="1"/>
  <c r="V177" i="7" s="1"/>
  <c r="Q111" i="7"/>
  <c r="S111" i="7" s="1"/>
  <c r="U111" i="7" s="1"/>
  <c r="Q127" i="7"/>
  <c r="S127" i="7" s="1"/>
  <c r="U127" i="7" s="1"/>
  <c r="P164" i="7"/>
  <c r="T164" i="7" s="1"/>
  <c r="V164" i="7" s="1"/>
  <c r="P168" i="7"/>
  <c r="T168" i="7" s="1"/>
  <c r="V168" i="7" s="1"/>
  <c r="P180" i="7"/>
  <c r="T180" i="7" s="1"/>
  <c r="V180" i="7" s="1"/>
  <c r="P184" i="7"/>
  <c r="T184" i="7" s="1"/>
  <c r="V184" i="7" s="1"/>
  <c r="AA184" i="7" s="1"/>
  <c r="P192" i="7"/>
  <c r="T192" i="7" s="1"/>
  <c r="V192" i="7" s="1"/>
  <c r="Q106" i="7"/>
  <c r="S106" i="7" s="1"/>
  <c r="U106" i="7" s="1"/>
  <c r="AA106" i="7" s="1"/>
  <c r="P199" i="7"/>
  <c r="T199" i="7" s="1"/>
  <c r="V199" i="7" s="1"/>
  <c r="Q174" i="7"/>
  <c r="S174" i="7" s="1"/>
  <c r="U174" i="7" s="1"/>
  <c r="Q202" i="7"/>
  <c r="S202" i="7" s="1"/>
  <c r="U202" i="7" s="1"/>
  <c r="P68" i="7"/>
  <c r="T68" i="7" s="1"/>
  <c r="V68" i="7" s="1"/>
  <c r="P32" i="7"/>
  <c r="T32" i="7" s="1"/>
  <c r="V32" i="7" s="1"/>
  <c r="P41" i="7"/>
  <c r="T41" i="7" s="1"/>
  <c r="V41" i="7" s="1"/>
  <c r="Q42" i="7"/>
  <c r="S42" i="7" s="1"/>
  <c r="U42" i="7" s="1"/>
  <c r="P43" i="7"/>
  <c r="T43" i="7" s="1"/>
  <c r="V43" i="7" s="1"/>
  <c r="P51" i="7"/>
  <c r="T51" i="7" s="1"/>
  <c r="V51" i="7" s="1"/>
  <c r="P55" i="7"/>
  <c r="T55" i="7" s="1"/>
  <c r="V55" i="7" s="1"/>
  <c r="P72" i="7"/>
  <c r="T72" i="7" s="1"/>
  <c r="V72" i="7" s="1"/>
  <c r="P85" i="7"/>
  <c r="T85" i="7" s="1"/>
  <c r="V85" i="7" s="1"/>
  <c r="P183" i="7"/>
  <c r="T183" i="7" s="1"/>
  <c r="V183" i="7" s="1"/>
  <c r="P187" i="7"/>
  <c r="T187" i="7" s="1"/>
  <c r="V187" i="7" s="1"/>
  <c r="P191" i="7"/>
  <c r="T191" i="7" s="1"/>
  <c r="V191" i="7" s="1"/>
  <c r="P195" i="7"/>
  <c r="T195" i="7" s="1"/>
  <c r="V195" i="7" s="1"/>
  <c r="Q114" i="7"/>
  <c r="S114" i="7" s="1"/>
  <c r="U114" i="7" s="1"/>
  <c r="Q147" i="7"/>
  <c r="S147" i="7" s="1"/>
  <c r="U147" i="7" s="1"/>
  <c r="Q199" i="7"/>
  <c r="S199" i="7" s="1"/>
  <c r="U199" i="7" s="1"/>
  <c r="P9" i="7"/>
  <c r="T9" i="7" s="1"/>
  <c r="V9" i="7" s="1"/>
  <c r="P111" i="7"/>
  <c r="T111" i="7" s="1"/>
  <c r="V111" i="7" s="1"/>
  <c r="AA111" i="7" s="1"/>
  <c r="Q70" i="7"/>
  <c r="S70" i="7" s="1"/>
  <c r="U70" i="7" s="1"/>
  <c r="P74" i="7"/>
  <c r="T74" i="7" s="1"/>
  <c r="V74" i="7" s="1"/>
  <c r="Q86" i="7"/>
  <c r="S86" i="7" s="1"/>
  <c r="U86" i="7" s="1"/>
  <c r="AA86" i="7" s="1"/>
  <c r="Q90" i="7"/>
  <c r="S90" i="7" s="1"/>
  <c r="U90" i="7" s="1"/>
  <c r="P94" i="7"/>
  <c r="T94" i="7" s="1"/>
  <c r="V94" i="7" s="1"/>
  <c r="Q98" i="7"/>
  <c r="S98" i="7" s="1"/>
  <c r="U98" i="7" s="1"/>
  <c r="Q102" i="7"/>
  <c r="S102" i="7" s="1"/>
  <c r="U102" i="7" s="1"/>
  <c r="Q145" i="7"/>
  <c r="S145" i="7" s="1"/>
  <c r="U145" i="7" s="1"/>
  <c r="Q161" i="7"/>
  <c r="S161" i="7" s="1"/>
  <c r="U161" i="7" s="1"/>
  <c r="Q172" i="7"/>
  <c r="S172" i="7" s="1"/>
  <c r="U172" i="7" s="1"/>
  <c r="Q43" i="7"/>
  <c r="S43" i="7" s="1"/>
  <c r="U43" i="7" s="1"/>
  <c r="AA43" i="7" s="1"/>
  <c r="M68" i="7"/>
  <c r="Q68" i="7" s="1"/>
  <c r="S68" i="7" s="1"/>
  <c r="U68" i="7" s="1"/>
  <c r="P131" i="7"/>
  <c r="T131" i="7" s="1"/>
  <c r="V131" i="7" s="1"/>
  <c r="P73" i="7"/>
  <c r="T73" i="7" s="1"/>
  <c r="V73" i="7" s="1"/>
  <c r="P174" i="7"/>
  <c r="T174" i="7" s="1"/>
  <c r="V174" i="7" s="1"/>
  <c r="M168" i="7"/>
  <c r="P119" i="7"/>
  <c r="T119" i="7" s="1"/>
  <c r="V119" i="7" s="1"/>
  <c r="AA119" i="7" s="1"/>
  <c r="P127" i="7"/>
  <c r="T127" i="7" s="1"/>
  <c r="V127" i="7" s="1"/>
  <c r="Q40" i="7"/>
  <c r="S40" i="7" s="1"/>
  <c r="U40" i="7" s="1"/>
  <c r="P107" i="7"/>
  <c r="T107" i="7" s="1"/>
  <c r="V107" i="7" s="1"/>
  <c r="AA107" i="7" s="1"/>
  <c r="P3" i="7"/>
  <c r="T3" i="7" s="1"/>
  <c r="V3" i="7" s="1"/>
  <c r="Q11" i="7"/>
  <c r="S11" i="7" s="1"/>
  <c r="U11" i="7" s="1"/>
  <c r="P23" i="7"/>
  <c r="T23" i="7" s="1"/>
  <c r="V23" i="7" s="1"/>
  <c r="Q24" i="7"/>
  <c r="S24" i="7" s="1"/>
  <c r="U24" i="7" s="1"/>
  <c r="P67" i="7"/>
  <c r="T67" i="7" s="1"/>
  <c r="V67" i="7" s="1"/>
  <c r="P53" i="7"/>
  <c r="T53" i="7" s="1"/>
  <c r="V53" i="7" s="1"/>
  <c r="Q54" i="7"/>
  <c r="S54" i="7" s="1"/>
  <c r="U54" i="7" s="1"/>
  <c r="Q55" i="7"/>
  <c r="S55" i="7" s="1"/>
  <c r="U55" i="7" s="1"/>
  <c r="P56" i="7"/>
  <c r="T56" i="7" s="1"/>
  <c r="V56" i="7" s="1"/>
  <c r="Q60" i="7"/>
  <c r="S60" i="7" s="1"/>
  <c r="U60" i="7" s="1"/>
  <c r="P62" i="7"/>
  <c r="T62" i="7" s="1"/>
  <c r="V62" i="7" s="1"/>
  <c r="Q81" i="7"/>
  <c r="S81" i="7" s="1"/>
  <c r="U81" i="7" s="1"/>
  <c r="Q87" i="7"/>
  <c r="S87" i="7" s="1"/>
  <c r="U87" i="7" s="1"/>
  <c r="Q103" i="7"/>
  <c r="S103" i="7" s="1"/>
  <c r="U103" i="7" s="1"/>
  <c r="Q170" i="7"/>
  <c r="S170" i="7" s="1"/>
  <c r="U170" i="7" s="1"/>
  <c r="Q78" i="7"/>
  <c r="S78" i="7" s="1"/>
  <c r="U78" i="7" s="1"/>
  <c r="Q151" i="7"/>
  <c r="S151" i="7" s="1"/>
  <c r="U151" i="7" s="1"/>
  <c r="AA151" i="7" s="1"/>
  <c r="Q167" i="7"/>
  <c r="S167" i="7" s="1"/>
  <c r="U167" i="7" s="1"/>
  <c r="AA167" i="7" s="1"/>
  <c r="Q188" i="7"/>
  <c r="S188" i="7" s="1"/>
  <c r="U188" i="7" s="1"/>
  <c r="Q41" i="7"/>
  <c r="S41" i="7" s="1"/>
  <c r="U41" i="7" s="1"/>
  <c r="P24" i="7"/>
  <c r="T24" i="7" s="1"/>
  <c r="V24" i="7" s="1"/>
  <c r="P83" i="7"/>
  <c r="T83" i="7" s="1"/>
  <c r="V83" i="7" s="1"/>
  <c r="P77" i="7"/>
  <c r="T77" i="7" s="1"/>
  <c r="V77" i="7" s="1"/>
  <c r="Q95" i="7"/>
  <c r="S95" i="7" s="1"/>
  <c r="U95" i="7" s="1"/>
  <c r="Q115" i="7"/>
  <c r="S115" i="7" s="1"/>
  <c r="U115" i="7" s="1"/>
  <c r="P102" i="7"/>
  <c r="T102" i="7" s="1"/>
  <c r="V102" i="7" s="1"/>
  <c r="M74" i="7"/>
  <c r="Q74" i="7" s="1"/>
  <c r="S74" i="7" s="1"/>
  <c r="U74" i="7" s="1"/>
  <c r="P70" i="7"/>
  <c r="T70" i="7" s="1"/>
  <c r="V70" i="7" s="1"/>
  <c r="AA70" i="7" s="1"/>
  <c r="P182" i="7"/>
  <c r="T182" i="7" s="1"/>
  <c r="V182" i="7" s="1"/>
  <c r="P172" i="7"/>
  <c r="T172" i="7" s="1"/>
  <c r="V172" i="7" s="1"/>
  <c r="AA172" i="7" s="1"/>
  <c r="P159" i="7"/>
  <c r="T159" i="7" s="1"/>
  <c r="V159" i="7" s="1"/>
  <c r="AA159" i="7" s="1"/>
  <c r="Q12" i="7"/>
  <c r="S12" i="7" s="1"/>
  <c r="U12" i="7" s="1"/>
  <c r="Q13" i="7"/>
  <c r="S13" i="7" s="1"/>
  <c r="U13" i="7" s="1"/>
  <c r="Q15" i="7"/>
  <c r="S15" i="7" s="1"/>
  <c r="U15" i="7" s="1"/>
  <c r="Q26" i="7"/>
  <c r="S26" i="7" s="1"/>
  <c r="U26" i="7" s="1"/>
  <c r="Q27" i="7"/>
  <c r="S27" i="7" s="1"/>
  <c r="U27" i="7" s="1"/>
  <c r="Q35" i="7"/>
  <c r="S35" i="7" s="1"/>
  <c r="U35" i="7" s="1"/>
  <c r="Q36" i="7"/>
  <c r="S36" i="7" s="1"/>
  <c r="U36" i="7" s="1"/>
  <c r="Q37" i="7"/>
  <c r="S37" i="7" s="1"/>
  <c r="U37" i="7" s="1"/>
  <c r="P149" i="7"/>
  <c r="T149" i="7" s="1"/>
  <c r="V149" i="7" s="1"/>
  <c r="P169" i="7"/>
  <c r="T169" i="7" s="1"/>
  <c r="V169" i="7" s="1"/>
  <c r="Q178" i="7"/>
  <c r="S178" i="7" s="1"/>
  <c r="U178" i="7" s="1"/>
  <c r="P179" i="7"/>
  <c r="T179" i="7" s="1"/>
  <c r="V179" i="7" s="1"/>
  <c r="P186" i="7"/>
  <c r="T186" i="7" s="1"/>
  <c r="V186" i="7" s="1"/>
  <c r="Q189" i="7"/>
  <c r="S189" i="7" s="1"/>
  <c r="U189" i="7" s="1"/>
  <c r="Q193" i="7"/>
  <c r="S193" i="7" s="1"/>
  <c r="U193" i="7" s="1"/>
  <c r="Q201" i="7"/>
  <c r="S201" i="7" s="1"/>
  <c r="U201" i="7" s="1"/>
  <c r="P202" i="7"/>
  <c r="T202" i="7" s="1"/>
  <c r="V202" i="7" s="1"/>
  <c r="P145" i="7"/>
  <c r="T145" i="7" s="1"/>
  <c r="V145" i="7" s="1"/>
  <c r="P78" i="7"/>
  <c r="T78" i="7" s="1"/>
  <c r="V78" i="7" s="1"/>
  <c r="P126" i="7"/>
  <c r="T126" i="7" s="1"/>
  <c r="V126" i="7" s="1"/>
  <c r="Q130" i="7"/>
  <c r="S130" i="7" s="1"/>
  <c r="U130" i="7" s="1"/>
  <c r="AA130" i="7" s="1"/>
  <c r="Q134" i="7"/>
  <c r="S134" i="7" s="1"/>
  <c r="U134" i="7" s="1"/>
  <c r="AA134" i="7" s="1"/>
  <c r="P139" i="7"/>
  <c r="T139" i="7" s="1"/>
  <c r="V139" i="7" s="1"/>
  <c r="Q176" i="7"/>
  <c r="S176" i="7" s="1"/>
  <c r="U176" i="7" s="1"/>
  <c r="Q182" i="7"/>
  <c r="S182" i="7" s="1"/>
  <c r="U182" i="7" s="1"/>
  <c r="P54" i="7"/>
  <c r="T54" i="7" s="1"/>
  <c r="V54" i="7" s="1"/>
  <c r="P27" i="7"/>
  <c r="T27" i="7" s="1"/>
  <c r="V27" i="7" s="1"/>
  <c r="P26" i="7"/>
  <c r="T26" i="7" s="1"/>
  <c r="V26" i="7" s="1"/>
  <c r="AA26" i="7" s="1"/>
  <c r="Q122" i="7"/>
  <c r="S122" i="7" s="1"/>
  <c r="U122" i="7" s="1"/>
  <c r="AA122" i="7" s="1"/>
  <c r="P181" i="7"/>
  <c r="T181" i="7" s="1"/>
  <c r="V181" i="7" s="1"/>
  <c r="P171" i="7"/>
  <c r="T171" i="7" s="1"/>
  <c r="V171" i="7" s="1"/>
  <c r="AA171" i="7" s="1"/>
  <c r="P155" i="7"/>
  <c r="T155" i="7" s="1"/>
  <c r="V155" i="7" s="1"/>
  <c r="AA155" i="7" s="1"/>
  <c r="Q3" i="7"/>
  <c r="S3" i="7" s="1"/>
  <c r="U3" i="7" s="1"/>
  <c r="Q4" i="7"/>
  <c r="S4" i="7" s="1"/>
  <c r="U4" i="7" s="1"/>
  <c r="Q7" i="7"/>
  <c r="S7" i="7" s="1"/>
  <c r="U7" i="7" s="1"/>
  <c r="Q131" i="7"/>
  <c r="S131" i="7" s="1"/>
  <c r="U131" i="7" s="1"/>
  <c r="Q135" i="7"/>
  <c r="S135" i="7" s="1"/>
  <c r="U135" i="7" s="1"/>
  <c r="Q142" i="7"/>
  <c r="S142" i="7" s="1"/>
  <c r="U142" i="7" s="1"/>
  <c r="P143" i="7"/>
  <c r="T143" i="7" s="1"/>
  <c r="V143" i="7" s="1"/>
  <c r="P147" i="7"/>
  <c r="T147" i="7" s="1"/>
  <c r="V147" i="7" s="1"/>
  <c r="Q153" i="7"/>
  <c r="S153" i="7" s="1"/>
  <c r="U153" i="7" s="1"/>
  <c r="Q160" i="7"/>
  <c r="S160" i="7" s="1"/>
  <c r="U160" i="7" s="1"/>
  <c r="P175" i="7"/>
  <c r="T175" i="7" s="1"/>
  <c r="V175" i="7" s="1"/>
  <c r="P35" i="7"/>
  <c r="T35" i="7" s="1"/>
  <c r="V35" i="7" s="1"/>
  <c r="M56" i="7"/>
  <c r="Q56" i="7" s="1"/>
  <c r="S56" i="7" s="1"/>
  <c r="U56" i="7" s="1"/>
  <c r="P91" i="7"/>
  <c r="T91" i="7" s="1"/>
  <c r="V91" i="7" s="1"/>
  <c r="P87" i="7"/>
  <c r="T87" i="7" s="1"/>
  <c r="V87" i="7" s="1"/>
  <c r="P193" i="7"/>
  <c r="T193" i="7" s="1"/>
  <c r="V193" i="7" s="1"/>
  <c r="P178" i="7"/>
  <c r="T178" i="7" s="1"/>
  <c r="V178" i="7" s="1"/>
  <c r="P99" i="7"/>
  <c r="T99" i="7" s="1"/>
  <c r="V99" i="7" s="1"/>
  <c r="Q139" i="7"/>
  <c r="S139" i="7" s="1"/>
  <c r="U139" i="7" s="1"/>
  <c r="P36" i="7"/>
  <c r="T36" i="7" s="1"/>
  <c r="V36" i="7" s="1"/>
  <c r="P114" i="7"/>
  <c r="T114" i="7" s="1"/>
  <c r="V114" i="7" s="1"/>
  <c r="AA114" i="7" s="1"/>
  <c r="P201" i="7"/>
  <c r="T201" i="7" s="1"/>
  <c r="V201" i="7" s="1"/>
  <c r="P170" i="7"/>
  <c r="T170" i="7" s="1"/>
  <c r="V170" i="7" s="1"/>
  <c r="Q149" i="7"/>
  <c r="S149" i="7" s="1"/>
  <c r="U149" i="7" s="1"/>
  <c r="Q168" i="7"/>
  <c r="S168" i="7" s="1"/>
  <c r="U168" i="7" s="1"/>
  <c r="P16" i="7"/>
  <c r="T16" i="7" s="1"/>
  <c r="V16" i="7" s="1"/>
  <c r="Q17" i="7"/>
  <c r="S17" i="7" s="1"/>
  <c r="U17" i="7" s="1"/>
  <c r="P19" i="7"/>
  <c r="T19" i="7" s="1"/>
  <c r="V19" i="7" s="1"/>
  <c r="Q22" i="7"/>
  <c r="S22" i="7" s="1"/>
  <c r="U22" i="7" s="1"/>
  <c r="Q25" i="7"/>
  <c r="S25" i="7" s="1"/>
  <c r="U25" i="7" s="1"/>
  <c r="P125" i="7"/>
  <c r="T125" i="7" s="1"/>
  <c r="V125" i="7" s="1"/>
  <c r="P133" i="7"/>
  <c r="T133" i="7" s="1"/>
  <c r="V133" i="7" s="1"/>
  <c r="P173" i="7"/>
  <c r="T173" i="7" s="1"/>
  <c r="V173" i="7" s="1"/>
  <c r="Q181" i="7"/>
  <c r="S181" i="7" s="1"/>
  <c r="U181" i="7" s="1"/>
  <c r="P185" i="7"/>
  <c r="T185" i="7" s="1"/>
  <c r="V185" i="7" s="1"/>
  <c r="P189" i="7"/>
  <c r="T189" i="7" s="1"/>
  <c r="V189" i="7" s="1"/>
  <c r="P79" i="7"/>
  <c r="T79" i="7" s="1"/>
  <c r="V79" i="7" s="1"/>
  <c r="T196" i="6"/>
  <c r="T197" i="6" s="1"/>
  <c r="T199" i="6" s="1"/>
  <c r="T200" i="6" s="1"/>
  <c r="Q202" i="6"/>
  <c r="S202" i="6" s="1"/>
  <c r="U202" i="6" s="1"/>
  <c r="P98" i="6"/>
  <c r="T98" i="6" s="1"/>
  <c r="V98" i="6" s="1"/>
  <c r="P31" i="6"/>
  <c r="T31" i="6" s="1"/>
  <c r="V31" i="6" s="1"/>
  <c r="P96" i="6"/>
  <c r="T96" i="6" s="1"/>
  <c r="V96" i="6" s="1"/>
  <c r="P104" i="6"/>
  <c r="T104" i="6" s="1"/>
  <c r="V104" i="6" s="1"/>
  <c r="P106" i="6"/>
  <c r="T106" i="6" s="1"/>
  <c r="V106" i="6" s="1"/>
  <c r="P201" i="6"/>
  <c r="T201" i="6" s="1"/>
  <c r="V201" i="6" s="1"/>
  <c r="W199" i="6"/>
  <c r="Q40" i="6"/>
  <c r="S40" i="6" s="1"/>
  <c r="U40" i="6" s="1"/>
  <c r="P202" i="6"/>
  <c r="T202" i="6" s="1"/>
  <c r="V202" i="6" s="1"/>
  <c r="AA202" i="6" s="1"/>
  <c r="P55" i="6"/>
  <c r="T55" i="6" s="1"/>
  <c r="V55" i="6" s="1"/>
  <c r="Q201" i="6"/>
  <c r="S201" i="6" s="1"/>
  <c r="U201" i="6" s="1"/>
  <c r="P37" i="6"/>
  <c r="T37" i="6" s="1"/>
  <c r="V37" i="6" s="1"/>
  <c r="P79" i="6"/>
  <c r="T79" i="6" s="1"/>
  <c r="V79" i="6" s="1"/>
  <c r="Q23" i="6"/>
  <c r="S23" i="6" s="1"/>
  <c r="U23" i="6" s="1"/>
  <c r="P44" i="6"/>
  <c r="T44" i="6" s="1"/>
  <c r="V44" i="6" s="1"/>
  <c r="P58" i="6"/>
  <c r="T58" i="6" s="1"/>
  <c r="V58" i="6" s="1"/>
  <c r="P66" i="6"/>
  <c r="T66" i="6" s="1"/>
  <c r="V66" i="6" s="1"/>
  <c r="Q132" i="6"/>
  <c r="S132" i="6" s="1"/>
  <c r="U132" i="6" s="1"/>
  <c r="P28" i="6"/>
  <c r="T28" i="6" s="1"/>
  <c r="V28" i="6" s="1"/>
  <c r="P63" i="6"/>
  <c r="T63" i="6" s="1"/>
  <c r="V63" i="6" s="1"/>
  <c r="P67" i="6"/>
  <c r="T67" i="6" s="1"/>
  <c r="V67" i="6" s="1"/>
  <c r="P113" i="6"/>
  <c r="T113" i="6" s="1"/>
  <c r="V113" i="6" s="1"/>
  <c r="P119" i="6"/>
  <c r="T119" i="6" s="1"/>
  <c r="V119" i="6" s="1"/>
  <c r="P131" i="6"/>
  <c r="T131" i="6" s="1"/>
  <c r="V131" i="6" s="1"/>
  <c r="P135" i="6"/>
  <c r="T135" i="6" s="1"/>
  <c r="V135" i="6" s="1"/>
  <c r="Q138" i="6"/>
  <c r="S138" i="6" s="1"/>
  <c r="U138" i="6" s="1"/>
  <c r="P138" i="6"/>
  <c r="T138" i="6" s="1"/>
  <c r="V138" i="6" s="1"/>
  <c r="P25" i="6"/>
  <c r="T25" i="6" s="1"/>
  <c r="V25" i="6" s="1"/>
  <c r="Q36" i="6"/>
  <c r="S36" i="6" s="1"/>
  <c r="U36" i="6" s="1"/>
  <c r="P122" i="6"/>
  <c r="T122" i="6" s="1"/>
  <c r="V122" i="6" s="1"/>
  <c r="P32" i="6"/>
  <c r="T32" i="6" s="1"/>
  <c r="V32" i="6" s="1"/>
  <c r="P76" i="6"/>
  <c r="T76" i="6" s="1"/>
  <c r="V76" i="6" s="1"/>
  <c r="Q96" i="6"/>
  <c r="S96" i="6" s="1"/>
  <c r="U96" i="6" s="1"/>
  <c r="Q108" i="6"/>
  <c r="S108" i="6" s="1"/>
  <c r="U108" i="6" s="1"/>
  <c r="Q112" i="6"/>
  <c r="S112" i="6" s="1"/>
  <c r="U112" i="6" s="1"/>
  <c r="P114" i="6"/>
  <c r="T114" i="6" s="1"/>
  <c r="V114" i="6" s="1"/>
  <c r="P116" i="6"/>
  <c r="T116" i="6" s="1"/>
  <c r="V116" i="6" s="1"/>
  <c r="Q42" i="6"/>
  <c r="S42" i="6" s="1"/>
  <c r="U42" i="6" s="1"/>
  <c r="Q45" i="6"/>
  <c r="S45" i="6" s="1"/>
  <c r="U45" i="6" s="1"/>
  <c r="P47" i="6"/>
  <c r="T47" i="6" s="1"/>
  <c r="V47" i="6" s="1"/>
  <c r="P103" i="7"/>
  <c r="T103" i="7" s="1"/>
  <c r="V103" i="7" s="1"/>
  <c r="Q191" i="7"/>
  <c r="S191" i="7" s="1"/>
  <c r="U191" i="7" s="1"/>
  <c r="P95" i="7"/>
  <c r="T95" i="7" s="1"/>
  <c r="V95" i="7" s="1"/>
  <c r="P160" i="7"/>
  <c r="T160" i="7" s="1"/>
  <c r="V160" i="7" s="1"/>
  <c r="Q65" i="7"/>
  <c r="S65" i="7" s="1"/>
  <c r="U65" i="7" s="1"/>
  <c r="Q66" i="7"/>
  <c r="S66" i="7" s="1"/>
  <c r="U66" i="7" s="1"/>
  <c r="Q72" i="7"/>
  <c r="S72" i="7" s="1"/>
  <c r="U72" i="7" s="1"/>
  <c r="Q96" i="7"/>
  <c r="S96" i="7" s="1"/>
  <c r="U96" i="7" s="1"/>
  <c r="P110" i="7"/>
  <c r="T110" i="7" s="1"/>
  <c r="V110" i="7" s="1"/>
  <c r="P118" i="7"/>
  <c r="T118" i="7" s="1"/>
  <c r="V118" i="7" s="1"/>
  <c r="Q169" i="7"/>
  <c r="S169" i="7" s="1"/>
  <c r="U169" i="7" s="1"/>
  <c r="Q173" i="7"/>
  <c r="S173" i="7" s="1"/>
  <c r="U173" i="7" s="1"/>
  <c r="Q175" i="7"/>
  <c r="S175" i="7" s="1"/>
  <c r="U175" i="7" s="1"/>
  <c r="Q177" i="7"/>
  <c r="S177" i="7" s="1"/>
  <c r="U177" i="7" s="1"/>
  <c r="Q179" i="7"/>
  <c r="S179" i="7" s="1"/>
  <c r="U179" i="7" s="1"/>
  <c r="Q183" i="7"/>
  <c r="S183" i="7" s="1"/>
  <c r="U183" i="7" s="1"/>
  <c r="Q185" i="7"/>
  <c r="S185" i="7" s="1"/>
  <c r="U185" i="7" s="1"/>
  <c r="P33" i="7"/>
  <c r="T33" i="7" s="1"/>
  <c r="V33" i="7" s="1"/>
  <c r="P38" i="7"/>
  <c r="T38" i="7" s="1"/>
  <c r="V38" i="7" s="1"/>
  <c r="P142" i="7"/>
  <c r="T142" i="7" s="1"/>
  <c r="V142" i="7" s="1"/>
  <c r="P153" i="7"/>
  <c r="T153" i="7" s="1"/>
  <c r="V153" i="7" s="1"/>
  <c r="AA153" i="7" s="1"/>
  <c r="P22" i="7"/>
  <c r="T22" i="7" s="1"/>
  <c r="V22" i="7" s="1"/>
  <c r="Q19" i="7"/>
  <c r="S19" i="7" s="1"/>
  <c r="U19" i="7" s="1"/>
  <c r="P4" i="7"/>
  <c r="T4" i="7" s="1"/>
  <c r="V4" i="7" s="1"/>
  <c r="P90" i="7"/>
  <c r="T90" i="7" s="1"/>
  <c r="V90" i="7" s="1"/>
  <c r="AA90" i="7" s="1"/>
  <c r="P157" i="7"/>
  <c r="T157" i="7" s="1"/>
  <c r="V157" i="7" s="1"/>
  <c r="AA157" i="7" s="1"/>
  <c r="P197" i="7"/>
  <c r="T197" i="7" s="1"/>
  <c r="V197" i="7" s="1"/>
  <c r="P140" i="7"/>
  <c r="T140" i="7" s="1"/>
  <c r="V140" i="7" s="1"/>
  <c r="Q143" i="7"/>
  <c r="S143" i="7" s="1"/>
  <c r="U143" i="7" s="1"/>
  <c r="P12" i="7"/>
  <c r="T12" i="7" s="1"/>
  <c r="V12" i="7" s="1"/>
  <c r="Q44" i="7"/>
  <c r="S44" i="7" s="1"/>
  <c r="U44" i="7" s="1"/>
  <c r="Q73" i="7"/>
  <c r="S73" i="7" s="1"/>
  <c r="U73" i="7" s="1"/>
  <c r="Q91" i="7"/>
  <c r="S91" i="7" s="1"/>
  <c r="U91" i="7" s="1"/>
  <c r="Q99" i="7"/>
  <c r="S99" i="7" s="1"/>
  <c r="U99" i="7" s="1"/>
  <c r="P100" i="7"/>
  <c r="T100" i="7" s="1"/>
  <c r="V100" i="7" s="1"/>
  <c r="P120" i="7"/>
  <c r="T120" i="7" s="1"/>
  <c r="V120" i="7" s="1"/>
  <c r="Q165" i="7"/>
  <c r="S165" i="7" s="1"/>
  <c r="U165" i="7" s="1"/>
  <c r="P166" i="7"/>
  <c r="T166" i="7" s="1"/>
  <c r="V166" i="7" s="1"/>
  <c r="P115" i="7"/>
  <c r="T115" i="7" s="1"/>
  <c r="V115" i="7" s="1"/>
  <c r="P37" i="7"/>
  <c r="T37" i="7" s="1"/>
  <c r="V37" i="7" s="1"/>
  <c r="P6" i="7"/>
  <c r="T6" i="7" s="1"/>
  <c r="V6" i="7" s="1"/>
  <c r="P194" i="7"/>
  <c r="T194" i="7" s="1"/>
  <c r="V194" i="7" s="1"/>
  <c r="P98" i="7"/>
  <c r="T98" i="7" s="1"/>
  <c r="V98" i="7" s="1"/>
  <c r="P135" i="7"/>
  <c r="T135" i="7" s="1"/>
  <c r="V135" i="7" s="1"/>
  <c r="Q187" i="7"/>
  <c r="S187" i="7" s="1"/>
  <c r="U187" i="7" s="1"/>
  <c r="Q164" i="7"/>
  <c r="S164" i="7" s="1"/>
  <c r="U164" i="7" s="1"/>
  <c r="P81" i="7"/>
  <c r="T81" i="7" s="1"/>
  <c r="V81" i="7" s="1"/>
  <c r="P40" i="7"/>
  <c r="T40" i="7" s="1"/>
  <c r="V40" i="7" s="1"/>
  <c r="P49" i="7"/>
  <c r="T49" i="7" s="1"/>
  <c r="V49" i="7" s="1"/>
  <c r="P113" i="7"/>
  <c r="T113" i="7" s="1"/>
  <c r="V113" i="7" s="1"/>
  <c r="Q18" i="7"/>
  <c r="S18" i="7" s="1"/>
  <c r="U18" i="7" s="1"/>
  <c r="P66" i="7"/>
  <c r="T66" i="7" s="1"/>
  <c r="V66" i="7" s="1"/>
  <c r="P44" i="7"/>
  <c r="T44" i="7" s="1"/>
  <c r="V44" i="7" s="1"/>
  <c r="P11" i="7"/>
  <c r="T11" i="7" s="1"/>
  <c r="V11" i="7" s="1"/>
  <c r="Q9" i="7"/>
  <c r="S9" i="7" s="1"/>
  <c r="U9" i="7" s="1"/>
  <c r="P25" i="7"/>
  <c r="T25" i="7" s="1"/>
  <c r="V25" i="7" s="1"/>
  <c r="P31" i="7"/>
  <c r="T31" i="7" s="1"/>
  <c r="V31" i="7" s="1"/>
  <c r="P50" i="7"/>
  <c r="T50" i="7" s="1"/>
  <c r="V50" i="7" s="1"/>
  <c r="Q97" i="7"/>
  <c r="S97" i="7" s="1"/>
  <c r="U97" i="7" s="1"/>
  <c r="Q23" i="7"/>
  <c r="S23" i="7" s="1"/>
  <c r="U23" i="7" s="1"/>
  <c r="Q57" i="7"/>
  <c r="S57" i="7" s="1"/>
  <c r="U57" i="7" s="1"/>
  <c r="P59" i="7"/>
  <c r="T59" i="7" s="1"/>
  <c r="V59" i="7" s="1"/>
  <c r="P60" i="7"/>
  <c r="T60" i="7" s="1"/>
  <c r="V60" i="7" s="1"/>
  <c r="P88" i="7"/>
  <c r="T88" i="7" s="1"/>
  <c r="V88" i="7" s="1"/>
  <c r="Q112" i="7"/>
  <c r="S112" i="7" s="1"/>
  <c r="U112" i="7" s="1"/>
  <c r="P165" i="7"/>
  <c r="T165" i="7" s="1"/>
  <c r="V165" i="7" s="1"/>
  <c r="P176" i="7"/>
  <c r="T176" i="7" s="1"/>
  <c r="V176" i="7" s="1"/>
  <c r="Q180" i="7"/>
  <c r="S180" i="7" s="1"/>
  <c r="U180" i="7" s="1"/>
  <c r="Q186" i="7"/>
  <c r="S186" i="7" s="1"/>
  <c r="U186" i="7" s="1"/>
  <c r="AA186" i="7" s="1"/>
  <c r="Q197" i="7"/>
  <c r="S197" i="7" s="1"/>
  <c r="U197" i="7" s="1"/>
  <c r="P13" i="7"/>
  <c r="T13" i="7" s="1"/>
  <c r="V13" i="7" s="1"/>
  <c r="P17" i="7"/>
  <c r="T17" i="7" s="1"/>
  <c r="V17" i="7" s="1"/>
  <c r="P18" i="7"/>
  <c r="T18" i="7" s="1"/>
  <c r="V18" i="7" s="1"/>
  <c r="P29" i="7"/>
  <c r="T29" i="7" s="1"/>
  <c r="V29" i="7" s="1"/>
  <c r="P42" i="7"/>
  <c r="T42" i="7" s="1"/>
  <c r="V42" i="7" s="1"/>
  <c r="Q52" i="7"/>
  <c r="S52" i="7" s="1"/>
  <c r="U52" i="7" s="1"/>
  <c r="M53" i="7"/>
  <c r="Q53" i="7" s="1"/>
  <c r="S53" i="7" s="1"/>
  <c r="U53" i="7" s="1"/>
  <c r="Q83" i="7"/>
  <c r="S83" i="7" s="1"/>
  <c r="U83" i="7" s="1"/>
  <c r="Q105" i="7"/>
  <c r="S105" i="7" s="1"/>
  <c r="U105" i="7" s="1"/>
  <c r="P121" i="7"/>
  <c r="T121" i="7" s="1"/>
  <c r="V121" i="7" s="1"/>
  <c r="Q194" i="7"/>
  <c r="S194" i="7" s="1"/>
  <c r="U194" i="7" s="1"/>
  <c r="Q195" i="7"/>
  <c r="S195" i="7" s="1"/>
  <c r="U195" i="7" s="1"/>
  <c r="P103" i="6"/>
  <c r="T103" i="6" s="1"/>
  <c r="V103" i="6" s="1"/>
  <c r="AA103" i="6" s="1"/>
  <c r="P132" i="6"/>
  <c r="T132" i="6" s="1"/>
  <c r="V132" i="6" s="1"/>
  <c r="Q113" i="6"/>
  <c r="S113" i="6" s="1"/>
  <c r="U113" i="6" s="1"/>
  <c r="Q119" i="6"/>
  <c r="S119" i="6" s="1"/>
  <c r="U119" i="6" s="1"/>
  <c r="M73" i="6"/>
  <c r="Q73" i="6" s="1"/>
  <c r="S73" i="6" s="1"/>
  <c r="U73" i="6" s="1"/>
  <c r="AA73" i="6" s="1"/>
  <c r="M76" i="6"/>
  <c r="Q8" i="6"/>
  <c r="S8" i="6" s="1"/>
  <c r="U8" i="6" s="1"/>
  <c r="Q10" i="6"/>
  <c r="S10" i="6" s="1"/>
  <c r="U10" i="6" s="1"/>
  <c r="Q16" i="6"/>
  <c r="S16" i="6" s="1"/>
  <c r="U16" i="6" s="1"/>
  <c r="Q18" i="6"/>
  <c r="S18" i="6" s="1"/>
  <c r="U18" i="6" s="1"/>
  <c r="P22" i="6"/>
  <c r="T22" i="6" s="1"/>
  <c r="V22" i="6" s="1"/>
  <c r="Q64" i="6"/>
  <c r="S64" i="6" s="1"/>
  <c r="U64" i="6" s="1"/>
  <c r="Q66" i="6"/>
  <c r="S66" i="6" s="1"/>
  <c r="U66" i="6" s="1"/>
  <c r="P72" i="6"/>
  <c r="T72" i="6" s="1"/>
  <c r="V72" i="6" s="1"/>
  <c r="P77" i="6"/>
  <c r="T77" i="6" s="1"/>
  <c r="V77" i="6" s="1"/>
  <c r="P83" i="6"/>
  <c r="T83" i="6" s="1"/>
  <c r="V83" i="6" s="1"/>
  <c r="Q84" i="6"/>
  <c r="S84" i="6" s="1"/>
  <c r="U84" i="6" s="1"/>
  <c r="Q86" i="6"/>
  <c r="S86" i="6" s="1"/>
  <c r="U86" i="6" s="1"/>
  <c r="P102" i="6"/>
  <c r="T102" i="6" s="1"/>
  <c r="V102" i="6" s="1"/>
  <c r="P109" i="6"/>
  <c r="T109" i="6" s="1"/>
  <c r="V109" i="6" s="1"/>
  <c r="AA109" i="6" s="1"/>
  <c r="P57" i="6"/>
  <c r="T57" i="6" s="1"/>
  <c r="V57" i="6" s="1"/>
  <c r="Q85" i="6"/>
  <c r="S85" i="6" s="1"/>
  <c r="U85" i="6" s="1"/>
  <c r="P89" i="6"/>
  <c r="T89" i="6" s="1"/>
  <c r="V89" i="6" s="1"/>
  <c r="AA89" i="6" s="1"/>
  <c r="P95" i="6"/>
  <c r="T95" i="6" s="1"/>
  <c r="V95" i="6" s="1"/>
  <c r="Q99" i="6"/>
  <c r="S99" i="6" s="1"/>
  <c r="U99" i="6" s="1"/>
  <c r="Q122" i="6"/>
  <c r="S122" i="6" s="1"/>
  <c r="U122" i="6" s="1"/>
  <c r="Q124" i="6"/>
  <c r="S124" i="6" s="1"/>
  <c r="U124" i="6" s="1"/>
  <c r="Q128" i="6"/>
  <c r="S128" i="6" s="1"/>
  <c r="U128" i="6" s="1"/>
  <c r="P100" i="6"/>
  <c r="T100" i="6" s="1"/>
  <c r="V100" i="6" s="1"/>
  <c r="Q95" i="6"/>
  <c r="S95" i="6" s="1"/>
  <c r="U95" i="6" s="1"/>
  <c r="Q135" i="6"/>
  <c r="S135" i="6" s="1"/>
  <c r="U135" i="6" s="1"/>
  <c r="AA135" i="6" s="1"/>
  <c r="P62" i="6"/>
  <c r="T62" i="6" s="1"/>
  <c r="V62" i="6" s="1"/>
  <c r="P16" i="6"/>
  <c r="T16" i="6" s="1"/>
  <c r="V16" i="6" s="1"/>
  <c r="AA16" i="6" s="1"/>
  <c r="M25" i="6"/>
  <c r="Q25" i="6" s="1"/>
  <c r="S25" i="6" s="1"/>
  <c r="U25" i="6" s="1"/>
  <c r="Q28" i="6"/>
  <c r="S28" i="6" s="1"/>
  <c r="U28" i="6" s="1"/>
  <c r="P30" i="6"/>
  <c r="T30" i="6" s="1"/>
  <c r="V30" i="6" s="1"/>
  <c r="Q32" i="6"/>
  <c r="S32" i="6" s="1"/>
  <c r="U32" i="6" s="1"/>
  <c r="AA32" i="6" s="1"/>
  <c r="P52" i="6"/>
  <c r="T52" i="6" s="1"/>
  <c r="V52" i="6" s="1"/>
  <c r="Q54" i="6"/>
  <c r="S54" i="6" s="1"/>
  <c r="U54" i="6" s="1"/>
  <c r="Q56" i="6"/>
  <c r="S56" i="6" s="1"/>
  <c r="U56" i="6" s="1"/>
  <c r="Q80" i="6"/>
  <c r="S80" i="6" s="1"/>
  <c r="U80" i="6" s="1"/>
  <c r="Q105" i="6"/>
  <c r="S105" i="6" s="1"/>
  <c r="U105" i="6" s="1"/>
  <c r="Q115" i="6"/>
  <c r="S115" i="6" s="1"/>
  <c r="U115" i="6" s="1"/>
  <c r="Q118" i="6"/>
  <c r="S118" i="6" s="1"/>
  <c r="U118" i="6" s="1"/>
  <c r="P120" i="6"/>
  <c r="T120" i="6" s="1"/>
  <c r="V120" i="6" s="1"/>
  <c r="P126" i="6"/>
  <c r="T126" i="6" s="1"/>
  <c r="V126" i="6" s="1"/>
  <c r="P105" i="6"/>
  <c r="T105" i="6" s="1"/>
  <c r="V105" i="6" s="1"/>
  <c r="Q47" i="6"/>
  <c r="S47" i="6" s="1"/>
  <c r="U47" i="6" s="1"/>
  <c r="P99" i="6"/>
  <c r="T99" i="6" s="1"/>
  <c r="V99" i="6" s="1"/>
  <c r="AA99" i="6" s="1"/>
  <c r="P87" i="6"/>
  <c r="T87" i="6" s="1"/>
  <c r="V87" i="6" s="1"/>
  <c r="P20" i="6"/>
  <c r="T20" i="6" s="1"/>
  <c r="V20" i="6" s="1"/>
  <c r="Q22" i="6"/>
  <c r="S22" i="6" s="1"/>
  <c r="U22" i="6" s="1"/>
  <c r="Q24" i="6"/>
  <c r="S24" i="6" s="1"/>
  <c r="U24" i="6" s="1"/>
  <c r="P29" i="6"/>
  <c r="T29" i="6" s="1"/>
  <c r="V29" i="6" s="1"/>
  <c r="Q31" i="6"/>
  <c r="S31" i="6" s="1"/>
  <c r="U31" i="6" s="1"/>
  <c r="P39" i="6"/>
  <c r="T39" i="6" s="1"/>
  <c r="V39" i="6" s="1"/>
  <c r="Q49" i="6"/>
  <c r="S49" i="6" s="1"/>
  <c r="U49" i="6" s="1"/>
  <c r="Q51" i="6"/>
  <c r="S51" i="6" s="1"/>
  <c r="U51" i="6" s="1"/>
  <c r="P53" i="6"/>
  <c r="T53" i="6" s="1"/>
  <c r="V53" i="6" s="1"/>
  <c r="Q55" i="6"/>
  <c r="S55" i="6" s="1"/>
  <c r="U55" i="6" s="1"/>
  <c r="AA55" i="6" s="1"/>
  <c r="Q59" i="6"/>
  <c r="S59" i="6" s="1"/>
  <c r="U59" i="6" s="1"/>
  <c r="P61" i="6"/>
  <c r="T61" i="6" s="1"/>
  <c r="V61" i="6" s="1"/>
  <c r="AA61" i="6" s="1"/>
  <c r="Q63" i="6"/>
  <c r="S63" i="6" s="1"/>
  <c r="U63" i="6" s="1"/>
  <c r="Q79" i="6"/>
  <c r="S79" i="6" s="1"/>
  <c r="U79" i="6" s="1"/>
  <c r="P121" i="6"/>
  <c r="T121" i="6" s="1"/>
  <c r="V121" i="6" s="1"/>
  <c r="P123" i="6"/>
  <c r="T123" i="6" s="1"/>
  <c r="V123" i="6" s="1"/>
  <c r="P128" i="6"/>
  <c r="T128" i="6" s="1"/>
  <c r="V128" i="6" s="1"/>
  <c r="P85" i="6"/>
  <c r="T85" i="6" s="1"/>
  <c r="V85" i="6" s="1"/>
  <c r="P41" i="6"/>
  <c r="T41" i="6" s="1"/>
  <c r="V41" i="6" s="1"/>
  <c r="P69" i="6"/>
  <c r="T69" i="6" s="1"/>
  <c r="V69" i="6" s="1"/>
  <c r="AA69" i="6" s="1"/>
  <c r="Q71" i="6"/>
  <c r="S71" i="6" s="1"/>
  <c r="U71" i="6" s="1"/>
  <c r="P92" i="6"/>
  <c r="T92" i="6" s="1"/>
  <c r="V92" i="6" s="1"/>
  <c r="P94" i="6"/>
  <c r="T94" i="6" s="1"/>
  <c r="V94" i="6" s="1"/>
  <c r="Q131" i="6"/>
  <c r="S131" i="6" s="1"/>
  <c r="U131" i="6" s="1"/>
  <c r="AA131" i="6" s="1"/>
  <c r="P96" i="7"/>
  <c r="T96" i="7" s="1"/>
  <c r="V96" i="7" s="1"/>
  <c r="P34" i="7"/>
  <c r="T34" i="7" s="1"/>
  <c r="V34" i="7" s="1"/>
  <c r="M34" i="7"/>
  <c r="Q34" i="7" s="1"/>
  <c r="S34" i="7" s="1"/>
  <c r="U34" i="7" s="1"/>
  <c r="M190" i="7"/>
  <c r="Q190" i="7" s="1"/>
  <c r="S190" i="7" s="1"/>
  <c r="U190" i="7" s="1"/>
  <c r="P190" i="7"/>
  <c r="T190" i="7" s="1"/>
  <c r="V190" i="7" s="1"/>
  <c r="M28" i="7"/>
  <c r="Q28" i="7" s="1"/>
  <c r="S28" i="7" s="1"/>
  <c r="U28" i="7" s="1"/>
  <c r="P28" i="7"/>
  <c r="T28" i="7" s="1"/>
  <c r="V28" i="7" s="1"/>
  <c r="M39" i="7"/>
  <c r="Q39" i="7" s="1"/>
  <c r="S39" i="7" s="1"/>
  <c r="U39" i="7" s="1"/>
  <c r="P39" i="7"/>
  <c r="T39" i="7" s="1"/>
  <c r="V39" i="7" s="1"/>
  <c r="M45" i="7"/>
  <c r="Q45" i="7" s="1"/>
  <c r="S45" i="7" s="1"/>
  <c r="U45" i="7" s="1"/>
  <c r="P45" i="7"/>
  <c r="T45" i="7" s="1"/>
  <c r="V45" i="7" s="1"/>
  <c r="M163" i="7"/>
  <c r="Q163" i="7" s="1"/>
  <c r="S163" i="7" s="1"/>
  <c r="U163" i="7" s="1"/>
  <c r="P163" i="7"/>
  <c r="T163" i="7" s="1"/>
  <c r="V163" i="7" s="1"/>
  <c r="M200" i="7"/>
  <c r="Q200" i="7" s="1"/>
  <c r="S200" i="7" s="1"/>
  <c r="U200" i="7" s="1"/>
  <c r="P200" i="7"/>
  <c r="T200" i="7" s="1"/>
  <c r="V200" i="7" s="1"/>
  <c r="Q49" i="7"/>
  <c r="S49" i="7" s="1"/>
  <c r="U49" i="7" s="1"/>
  <c r="P161" i="7"/>
  <c r="T161" i="7" s="1"/>
  <c r="V161" i="7" s="1"/>
  <c r="M14" i="7"/>
  <c r="Q14" i="7" s="1"/>
  <c r="S14" i="7" s="1"/>
  <c r="U14" i="7" s="1"/>
  <c r="P14" i="7"/>
  <c r="T14" i="7" s="1"/>
  <c r="V14" i="7" s="1"/>
  <c r="M48" i="7"/>
  <c r="Q48" i="7" s="1"/>
  <c r="S48" i="7" s="1"/>
  <c r="U48" i="7" s="1"/>
  <c r="P48" i="7"/>
  <c r="T48" i="7" s="1"/>
  <c r="V48" i="7" s="1"/>
  <c r="M77" i="7"/>
  <c r="Q77" i="7" s="1"/>
  <c r="S77" i="7" s="1"/>
  <c r="U77" i="7" s="1"/>
  <c r="Q93" i="7"/>
  <c r="S93" i="7" s="1"/>
  <c r="U93" i="7" s="1"/>
  <c r="M94" i="7"/>
  <c r="Q94" i="7" s="1"/>
  <c r="S94" i="7" s="1"/>
  <c r="U94" i="7" s="1"/>
  <c r="AA94" i="7" s="1"/>
  <c r="P101" i="7"/>
  <c r="T101" i="7" s="1"/>
  <c r="V101" i="7" s="1"/>
  <c r="Q101" i="7"/>
  <c r="S101" i="7" s="1"/>
  <c r="U101" i="7" s="1"/>
  <c r="Q109" i="7"/>
  <c r="S109" i="7" s="1"/>
  <c r="U109" i="7" s="1"/>
  <c r="P109" i="7"/>
  <c r="T109" i="7" s="1"/>
  <c r="V109" i="7" s="1"/>
  <c r="M110" i="7"/>
  <c r="Q110" i="7" s="1"/>
  <c r="S110" i="7" s="1"/>
  <c r="U110" i="7" s="1"/>
  <c r="M118" i="7"/>
  <c r="Q118" i="7" s="1"/>
  <c r="S118" i="7" s="1"/>
  <c r="U118" i="7" s="1"/>
  <c r="M126" i="7"/>
  <c r="Q126" i="7" s="1"/>
  <c r="S126" i="7" s="1"/>
  <c r="U126" i="7" s="1"/>
  <c r="Q129" i="7"/>
  <c r="S129" i="7" s="1"/>
  <c r="U129" i="7" s="1"/>
  <c r="Q138" i="7"/>
  <c r="S138" i="7" s="1"/>
  <c r="U138" i="7" s="1"/>
  <c r="Q140" i="7"/>
  <c r="S140" i="7" s="1"/>
  <c r="U140" i="7" s="1"/>
  <c r="M146" i="7"/>
  <c r="Q146" i="7" s="1"/>
  <c r="S146" i="7" s="1"/>
  <c r="U146" i="7" s="1"/>
  <c r="P146" i="7"/>
  <c r="T146" i="7" s="1"/>
  <c r="V146" i="7" s="1"/>
  <c r="M198" i="7"/>
  <c r="Q198" i="7" s="1"/>
  <c r="S198" i="7" s="1"/>
  <c r="U198" i="7" s="1"/>
  <c r="P198" i="7"/>
  <c r="T198" i="7" s="1"/>
  <c r="V198" i="7" s="1"/>
  <c r="P57" i="7"/>
  <c r="T57" i="7" s="1"/>
  <c r="V57" i="7" s="1"/>
  <c r="P71" i="7"/>
  <c r="T71" i="7" s="1"/>
  <c r="V71" i="7" s="1"/>
  <c r="Q71" i="7"/>
  <c r="S71" i="7" s="1"/>
  <c r="U71" i="7" s="1"/>
  <c r="P108" i="7"/>
  <c r="T108" i="7" s="1"/>
  <c r="V108" i="7" s="1"/>
  <c r="Q108" i="7"/>
  <c r="S108" i="7" s="1"/>
  <c r="U108" i="7" s="1"/>
  <c r="Q116" i="7"/>
  <c r="S116" i="7" s="1"/>
  <c r="U116" i="7" s="1"/>
  <c r="P116" i="7"/>
  <c r="T116" i="7" s="1"/>
  <c r="V116" i="7" s="1"/>
  <c r="M123" i="7"/>
  <c r="Q123" i="7" s="1"/>
  <c r="S123" i="7" s="1"/>
  <c r="U123" i="7" s="1"/>
  <c r="P123" i="7"/>
  <c r="T123" i="7" s="1"/>
  <c r="V123" i="7" s="1"/>
  <c r="Q141" i="7"/>
  <c r="S141" i="7" s="1"/>
  <c r="U141" i="7" s="1"/>
  <c r="P141" i="7"/>
  <c r="T141" i="7" s="1"/>
  <c r="V141" i="7" s="1"/>
  <c r="M162" i="7"/>
  <c r="Q162" i="7" s="1"/>
  <c r="S162" i="7" s="1"/>
  <c r="U162" i="7" s="1"/>
  <c r="P162" i="7"/>
  <c r="T162" i="7" s="1"/>
  <c r="V162" i="7" s="1"/>
  <c r="Q196" i="7"/>
  <c r="S196" i="7" s="1"/>
  <c r="U196" i="7" s="1"/>
  <c r="P196" i="7"/>
  <c r="T196" i="7" s="1"/>
  <c r="V196" i="7" s="1"/>
  <c r="AA131" i="7"/>
  <c r="Q79" i="7"/>
  <c r="S79" i="7" s="1"/>
  <c r="U79" i="7" s="1"/>
  <c r="Q85" i="7"/>
  <c r="S85" i="7" s="1"/>
  <c r="U85" i="7" s="1"/>
  <c r="Q6" i="7"/>
  <c r="S6" i="7" s="1"/>
  <c r="U6" i="7" s="1"/>
  <c r="Q46" i="7"/>
  <c r="S46" i="7" s="1"/>
  <c r="U46" i="7" s="1"/>
  <c r="P7" i="7"/>
  <c r="T7" i="7" s="1"/>
  <c r="V7" i="7" s="1"/>
  <c r="Q33" i="7"/>
  <c r="S33" i="7" s="1"/>
  <c r="U33" i="7" s="1"/>
  <c r="Q51" i="7"/>
  <c r="S51" i="7" s="1"/>
  <c r="U51" i="7" s="1"/>
  <c r="P61" i="7"/>
  <c r="T61" i="7" s="1"/>
  <c r="V61" i="7" s="1"/>
  <c r="Q64" i="7"/>
  <c r="S64" i="7" s="1"/>
  <c r="U64" i="7" s="1"/>
  <c r="Q156" i="7"/>
  <c r="S156" i="7" s="1"/>
  <c r="U156" i="7" s="1"/>
  <c r="Q192" i="7"/>
  <c r="S192" i="7" s="1"/>
  <c r="U192" i="7" s="1"/>
  <c r="P15" i="7"/>
  <c r="T15" i="7" s="1"/>
  <c r="V15" i="7" s="1"/>
  <c r="Q29" i="7"/>
  <c r="S29" i="7" s="1"/>
  <c r="U29" i="7" s="1"/>
  <c r="Q38" i="7"/>
  <c r="S38" i="7" s="1"/>
  <c r="U38" i="7" s="1"/>
  <c r="M8" i="7"/>
  <c r="Q8" i="7" s="1"/>
  <c r="S8" i="7" s="1"/>
  <c r="U8" i="7" s="1"/>
  <c r="P8" i="7"/>
  <c r="T8" i="7" s="1"/>
  <c r="V8" i="7" s="1"/>
  <c r="P76" i="7"/>
  <c r="T76" i="7" s="1"/>
  <c r="V76" i="7" s="1"/>
  <c r="Q76" i="7"/>
  <c r="S76" i="7" s="1"/>
  <c r="U76" i="7" s="1"/>
  <c r="Q117" i="7"/>
  <c r="S117" i="7" s="1"/>
  <c r="U117" i="7" s="1"/>
  <c r="P117" i="7"/>
  <c r="T117" i="7" s="1"/>
  <c r="V117" i="7" s="1"/>
  <c r="P52" i="7"/>
  <c r="T52" i="7" s="1"/>
  <c r="V52" i="7" s="1"/>
  <c r="Q61" i="7"/>
  <c r="S61" i="7" s="1"/>
  <c r="U61" i="7" s="1"/>
  <c r="Q21" i="7"/>
  <c r="S21" i="7" s="1"/>
  <c r="U21" i="7" s="1"/>
  <c r="P21" i="7"/>
  <c r="T21" i="7" s="1"/>
  <c r="V21" i="7" s="1"/>
  <c r="P63" i="7"/>
  <c r="T63" i="7" s="1"/>
  <c r="V63" i="7" s="1"/>
  <c r="Q63" i="7"/>
  <c r="S63" i="7" s="1"/>
  <c r="U63" i="7" s="1"/>
  <c r="Q124" i="7"/>
  <c r="S124" i="7" s="1"/>
  <c r="U124" i="7" s="1"/>
  <c r="P124" i="7"/>
  <c r="T124" i="7" s="1"/>
  <c r="V124" i="7" s="1"/>
  <c r="M144" i="7"/>
  <c r="Q144" i="7" s="1"/>
  <c r="S144" i="7" s="1"/>
  <c r="U144" i="7" s="1"/>
  <c r="P144" i="7"/>
  <c r="T144" i="7" s="1"/>
  <c r="V144" i="7" s="1"/>
  <c r="M148" i="7"/>
  <c r="Q148" i="7" s="1"/>
  <c r="S148" i="7" s="1"/>
  <c r="U148" i="7" s="1"/>
  <c r="P148" i="7"/>
  <c r="T148" i="7" s="1"/>
  <c r="V148" i="7" s="1"/>
  <c r="M150" i="7"/>
  <c r="Q150" i="7" s="1"/>
  <c r="S150" i="7" s="1"/>
  <c r="U150" i="7" s="1"/>
  <c r="P150" i="7"/>
  <c r="T150" i="7" s="1"/>
  <c r="V150" i="7" s="1"/>
  <c r="M152" i="7"/>
  <c r="Q152" i="7" s="1"/>
  <c r="S152" i="7" s="1"/>
  <c r="U152" i="7" s="1"/>
  <c r="P152" i="7"/>
  <c r="T152" i="7" s="1"/>
  <c r="V152" i="7" s="1"/>
  <c r="M158" i="7"/>
  <c r="Q158" i="7" s="1"/>
  <c r="S158" i="7" s="1"/>
  <c r="U158" i="7" s="1"/>
  <c r="P158" i="7"/>
  <c r="T158" i="7" s="1"/>
  <c r="V158" i="7" s="1"/>
  <c r="Q50" i="7"/>
  <c r="S50" i="7" s="1"/>
  <c r="U50" i="7" s="1"/>
  <c r="M62" i="7"/>
  <c r="Q62" i="7" s="1"/>
  <c r="S62" i="7" s="1"/>
  <c r="U62" i="7" s="1"/>
  <c r="Q100" i="7"/>
  <c r="S100" i="7" s="1"/>
  <c r="U100" i="7" s="1"/>
  <c r="Q121" i="7"/>
  <c r="S121" i="7" s="1"/>
  <c r="U121" i="7" s="1"/>
  <c r="P138" i="7"/>
  <c r="T138" i="7" s="1"/>
  <c r="V138" i="7" s="1"/>
  <c r="P112" i="7"/>
  <c r="T112" i="7" s="1"/>
  <c r="V112" i="7" s="1"/>
  <c r="Q88" i="7"/>
  <c r="S88" i="7" s="1"/>
  <c r="U88" i="7" s="1"/>
  <c r="Q5" i="7"/>
  <c r="S5" i="7" s="1"/>
  <c r="U5" i="7" s="1"/>
  <c r="P5" i="7"/>
  <c r="T5" i="7" s="1"/>
  <c r="V5" i="7" s="1"/>
  <c r="M80" i="7"/>
  <c r="Q80" i="7" s="1"/>
  <c r="S80" i="7" s="1"/>
  <c r="U80" i="7" s="1"/>
  <c r="P80" i="7"/>
  <c r="T80" i="7" s="1"/>
  <c r="V80" i="7" s="1"/>
  <c r="M82" i="7"/>
  <c r="Q82" i="7" s="1"/>
  <c r="S82" i="7" s="1"/>
  <c r="U82" i="7" s="1"/>
  <c r="P82" i="7"/>
  <c r="T82" i="7" s="1"/>
  <c r="V82" i="7" s="1"/>
  <c r="M84" i="7"/>
  <c r="Q84" i="7" s="1"/>
  <c r="S84" i="7" s="1"/>
  <c r="U84" i="7" s="1"/>
  <c r="P84" i="7"/>
  <c r="T84" i="7" s="1"/>
  <c r="V84" i="7" s="1"/>
  <c r="Q89" i="7"/>
  <c r="S89" i="7" s="1"/>
  <c r="U89" i="7" s="1"/>
  <c r="P89" i="7"/>
  <c r="T89" i="7" s="1"/>
  <c r="V89" i="7" s="1"/>
  <c r="Q125" i="7"/>
  <c r="S125" i="7" s="1"/>
  <c r="U125" i="7" s="1"/>
  <c r="P188" i="7"/>
  <c r="T188" i="7" s="1"/>
  <c r="V188" i="7" s="1"/>
  <c r="P93" i="7"/>
  <c r="T93" i="7" s="1"/>
  <c r="V93" i="7" s="1"/>
  <c r="M20" i="7"/>
  <c r="Q20" i="7" s="1"/>
  <c r="S20" i="7" s="1"/>
  <c r="U20" i="7" s="1"/>
  <c r="P20" i="7"/>
  <c r="T20" i="7" s="1"/>
  <c r="V20" i="7" s="1"/>
  <c r="M30" i="7"/>
  <c r="Q30" i="7" s="1"/>
  <c r="S30" i="7" s="1"/>
  <c r="U30" i="7" s="1"/>
  <c r="P30" i="7"/>
  <c r="T30" i="7" s="1"/>
  <c r="V30" i="7" s="1"/>
  <c r="P47" i="7"/>
  <c r="T47" i="7" s="1"/>
  <c r="V47" i="7" s="1"/>
  <c r="Q47" i="7"/>
  <c r="S47" i="7" s="1"/>
  <c r="U47" i="7" s="1"/>
  <c r="M58" i="7"/>
  <c r="Q58" i="7" s="1"/>
  <c r="S58" i="7" s="1"/>
  <c r="U58" i="7" s="1"/>
  <c r="P58" i="7"/>
  <c r="T58" i="7" s="1"/>
  <c r="V58" i="7" s="1"/>
  <c r="P75" i="7"/>
  <c r="T75" i="7" s="1"/>
  <c r="V75" i="7" s="1"/>
  <c r="Q75" i="7"/>
  <c r="S75" i="7" s="1"/>
  <c r="U75" i="7" s="1"/>
  <c r="P92" i="7"/>
  <c r="T92" i="7" s="1"/>
  <c r="V92" i="7" s="1"/>
  <c r="Q92" i="7"/>
  <c r="S92" i="7" s="1"/>
  <c r="U92" i="7" s="1"/>
  <c r="P104" i="7"/>
  <c r="T104" i="7" s="1"/>
  <c r="V104" i="7" s="1"/>
  <c r="Q104" i="7"/>
  <c r="S104" i="7" s="1"/>
  <c r="U104" i="7" s="1"/>
  <c r="P128" i="7"/>
  <c r="T128" i="7" s="1"/>
  <c r="V128" i="7" s="1"/>
  <c r="Q128" i="7"/>
  <c r="S128" i="7" s="1"/>
  <c r="U128" i="7" s="1"/>
  <c r="Q132" i="7"/>
  <c r="S132" i="7" s="1"/>
  <c r="U132" i="7" s="1"/>
  <c r="P132" i="7"/>
  <c r="T132" i="7" s="1"/>
  <c r="V132" i="7" s="1"/>
  <c r="Q137" i="7"/>
  <c r="S137" i="7" s="1"/>
  <c r="U137" i="7" s="1"/>
  <c r="P137" i="7"/>
  <c r="T137" i="7" s="1"/>
  <c r="V137" i="7" s="1"/>
  <c r="M154" i="7"/>
  <c r="Q154" i="7" s="1"/>
  <c r="S154" i="7" s="1"/>
  <c r="U154" i="7" s="1"/>
  <c r="P154" i="7"/>
  <c r="T154" i="7" s="1"/>
  <c r="V154" i="7" s="1"/>
  <c r="P46" i="7"/>
  <c r="T46" i="7" s="1"/>
  <c r="V46" i="7" s="1"/>
  <c r="Q67" i="7"/>
  <c r="S67" i="7" s="1"/>
  <c r="U67" i="7" s="1"/>
  <c r="Q59" i="7"/>
  <c r="S59" i="7" s="1"/>
  <c r="U59" i="7" s="1"/>
  <c r="Q31" i="7"/>
  <c r="S31" i="7" s="1"/>
  <c r="U31" i="7" s="1"/>
  <c r="Q133" i="7"/>
  <c r="S133" i="7" s="1"/>
  <c r="U133" i="7" s="1"/>
  <c r="P105" i="7"/>
  <c r="T105" i="7" s="1"/>
  <c r="V105" i="7" s="1"/>
  <c r="Q113" i="7"/>
  <c r="S113" i="7" s="1"/>
  <c r="U113" i="7" s="1"/>
  <c r="P129" i="7"/>
  <c r="T129" i="7" s="1"/>
  <c r="V129" i="7" s="1"/>
  <c r="P156" i="7"/>
  <c r="T156" i="7" s="1"/>
  <c r="V156" i="7" s="1"/>
  <c r="P97" i="7"/>
  <c r="T97" i="7" s="1"/>
  <c r="V97" i="7" s="1"/>
  <c r="Q120" i="7"/>
  <c r="S120" i="7" s="1"/>
  <c r="U120" i="7" s="1"/>
  <c r="AA120" i="7" s="1"/>
  <c r="Q10" i="7"/>
  <c r="S10" i="7" s="1"/>
  <c r="U10" i="7" s="1"/>
  <c r="P10" i="7"/>
  <c r="T10" i="7" s="1"/>
  <c r="V10" i="7" s="1"/>
  <c r="P124" i="6"/>
  <c r="T124" i="6" s="1"/>
  <c r="V124" i="6" s="1"/>
  <c r="AA124" i="6" s="1"/>
  <c r="P56" i="6"/>
  <c r="T56" i="6" s="1"/>
  <c r="V56" i="6" s="1"/>
  <c r="P59" i="6"/>
  <c r="T59" i="6" s="1"/>
  <c r="V59" i="6" s="1"/>
  <c r="P42" i="6"/>
  <c r="T42" i="6" s="1"/>
  <c r="V42" i="6" s="1"/>
  <c r="P15" i="6"/>
  <c r="T15" i="6" s="1"/>
  <c r="V15" i="6" s="1"/>
  <c r="Q94" i="6"/>
  <c r="S94" i="6" s="1"/>
  <c r="U94" i="6" s="1"/>
  <c r="Q77" i="6"/>
  <c r="S77" i="6" s="1"/>
  <c r="U77" i="6" s="1"/>
  <c r="Q76" i="6"/>
  <c r="S76" i="6" s="1"/>
  <c r="U76" i="6" s="1"/>
  <c r="Q11" i="6"/>
  <c r="S11" i="6" s="1"/>
  <c r="U11" i="6" s="1"/>
  <c r="P33" i="6"/>
  <c r="T33" i="6" s="1"/>
  <c r="V33" i="6" s="1"/>
  <c r="P34" i="6"/>
  <c r="T34" i="6" s="1"/>
  <c r="V34" i="6" s="1"/>
  <c r="Q38" i="6"/>
  <c r="S38" i="6" s="1"/>
  <c r="U38" i="6" s="1"/>
  <c r="Q50" i="6"/>
  <c r="S50" i="6" s="1"/>
  <c r="U50" i="6" s="1"/>
  <c r="P65" i="6"/>
  <c r="T65" i="6" s="1"/>
  <c r="V65" i="6" s="1"/>
  <c r="AA65" i="6" s="1"/>
  <c r="P70" i="6"/>
  <c r="T70" i="6" s="1"/>
  <c r="V70" i="6" s="1"/>
  <c r="Q82" i="6"/>
  <c r="S82" i="6" s="1"/>
  <c r="U82" i="6" s="1"/>
  <c r="Q87" i="6"/>
  <c r="S87" i="6" s="1"/>
  <c r="U87" i="6" s="1"/>
  <c r="Q104" i="6"/>
  <c r="S104" i="6" s="1"/>
  <c r="U104" i="6" s="1"/>
  <c r="Q106" i="6"/>
  <c r="S106" i="6" s="1"/>
  <c r="U106" i="6" s="1"/>
  <c r="Q107" i="6"/>
  <c r="S107" i="6" s="1"/>
  <c r="U107" i="6" s="1"/>
  <c r="P130" i="6"/>
  <c r="T130" i="6" s="1"/>
  <c r="V130" i="6" s="1"/>
  <c r="P45" i="6"/>
  <c r="T45" i="6" s="1"/>
  <c r="V45" i="6" s="1"/>
  <c r="P36" i="6"/>
  <c r="T36" i="6" s="1"/>
  <c r="V36" i="6" s="1"/>
  <c r="P7" i="6"/>
  <c r="T7" i="6" s="1"/>
  <c r="V7" i="6" s="1"/>
  <c r="P8" i="6"/>
  <c r="T8" i="6" s="1"/>
  <c r="V8" i="6" s="1"/>
  <c r="AA8" i="6" s="1"/>
  <c r="Q41" i="6"/>
  <c r="S41" i="6" s="1"/>
  <c r="U41" i="6" s="1"/>
  <c r="P115" i="6"/>
  <c r="T115" i="6" s="1"/>
  <c r="V115" i="6" s="1"/>
  <c r="P27" i="6"/>
  <c r="T27" i="6" s="1"/>
  <c r="V27" i="6" s="1"/>
  <c r="P23" i="6"/>
  <c r="T23" i="6" s="1"/>
  <c r="V23" i="6" s="1"/>
  <c r="P18" i="6"/>
  <c r="T18" i="6" s="1"/>
  <c r="V18" i="6" s="1"/>
  <c r="P11" i="6"/>
  <c r="T11" i="6" s="1"/>
  <c r="V11" i="6" s="1"/>
  <c r="Q83" i="6"/>
  <c r="S83" i="6" s="1"/>
  <c r="U83" i="6" s="1"/>
  <c r="Q70" i="6"/>
  <c r="S70" i="6" s="1"/>
  <c r="U70" i="6" s="1"/>
  <c r="P80" i="6"/>
  <c r="T80" i="6" s="1"/>
  <c r="V80" i="6" s="1"/>
  <c r="Q12" i="6"/>
  <c r="S12" i="6" s="1"/>
  <c r="U12" i="6" s="1"/>
  <c r="P14" i="6"/>
  <c r="T14" i="6" s="1"/>
  <c r="V14" i="6" s="1"/>
  <c r="Q15" i="6"/>
  <c r="S15" i="6" s="1"/>
  <c r="U15" i="6" s="1"/>
  <c r="P24" i="6"/>
  <c r="T24" i="6" s="1"/>
  <c r="V24" i="6" s="1"/>
  <c r="Q27" i="6"/>
  <c r="S27" i="6" s="1"/>
  <c r="U27" i="6" s="1"/>
  <c r="Q52" i="6"/>
  <c r="S52" i="6" s="1"/>
  <c r="U52" i="6" s="1"/>
  <c r="AA52" i="6" s="1"/>
  <c r="M57" i="6"/>
  <c r="Q57" i="6" s="1"/>
  <c r="S57" i="6" s="1"/>
  <c r="U57" i="6" s="1"/>
  <c r="Q58" i="6"/>
  <c r="S58" i="6" s="1"/>
  <c r="U58" i="6" s="1"/>
  <c r="Q60" i="6"/>
  <c r="S60" i="6" s="1"/>
  <c r="U60" i="6" s="1"/>
  <c r="Q62" i="6"/>
  <c r="S62" i="6" s="1"/>
  <c r="U62" i="6" s="1"/>
  <c r="Q91" i="6"/>
  <c r="S91" i="6" s="1"/>
  <c r="U91" i="6" s="1"/>
  <c r="P93" i="6"/>
  <c r="T93" i="6" s="1"/>
  <c r="V93" i="6" s="1"/>
  <c r="Q98" i="6"/>
  <c r="S98" i="6" s="1"/>
  <c r="U98" i="6" s="1"/>
  <c r="Q101" i="6"/>
  <c r="S101" i="6" s="1"/>
  <c r="U101" i="6" s="1"/>
  <c r="Q110" i="6"/>
  <c r="S110" i="6" s="1"/>
  <c r="U110" i="6" s="1"/>
  <c r="Q125" i="6"/>
  <c r="S125" i="6" s="1"/>
  <c r="U125" i="6" s="1"/>
  <c r="Q127" i="6"/>
  <c r="S127" i="6" s="1"/>
  <c r="U127" i="6" s="1"/>
  <c r="P129" i="6"/>
  <c r="T129" i="6" s="1"/>
  <c r="V129" i="6" s="1"/>
  <c r="P110" i="6"/>
  <c r="T110" i="6" s="1"/>
  <c r="V110" i="6" s="1"/>
  <c r="P112" i="6"/>
  <c r="T112" i="6" s="1"/>
  <c r="V112" i="6" s="1"/>
  <c r="P108" i="6"/>
  <c r="T108" i="6" s="1"/>
  <c r="V108" i="6" s="1"/>
  <c r="P50" i="6"/>
  <c r="T50" i="6" s="1"/>
  <c r="V50" i="6" s="1"/>
  <c r="AA67" i="6"/>
  <c r="P43" i="6"/>
  <c r="T43" i="6" s="1"/>
  <c r="V43" i="6" s="1"/>
  <c r="AA43" i="6" s="1"/>
  <c r="P40" i="6"/>
  <c r="T40" i="6" s="1"/>
  <c r="V40" i="6" s="1"/>
  <c r="P26" i="6"/>
  <c r="T26" i="6" s="1"/>
  <c r="V26" i="6" s="1"/>
  <c r="P21" i="6"/>
  <c r="T21" i="6" s="1"/>
  <c r="V21" i="6" s="1"/>
  <c r="P84" i="6"/>
  <c r="T84" i="6" s="1"/>
  <c r="V84" i="6" s="1"/>
  <c r="Q72" i="6"/>
  <c r="S72" i="6" s="1"/>
  <c r="U72" i="6" s="1"/>
  <c r="Q14" i="6"/>
  <c r="S14" i="6" s="1"/>
  <c r="U14" i="6" s="1"/>
  <c r="Q19" i="6"/>
  <c r="S19" i="6" s="1"/>
  <c r="U19" i="6" s="1"/>
  <c r="M20" i="6"/>
  <c r="Q20" i="6" s="1"/>
  <c r="S20" i="6" s="1"/>
  <c r="U20" i="6" s="1"/>
  <c r="P51" i="6"/>
  <c r="T51" i="6" s="1"/>
  <c r="V51" i="6" s="1"/>
  <c r="P17" i="6"/>
  <c r="T17" i="6" s="1"/>
  <c r="V17" i="6" s="1"/>
  <c r="M17" i="6"/>
  <c r="Q17" i="6" s="1"/>
  <c r="S17" i="6" s="1"/>
  <c r="U17" i="6" s="1"/>
  <c r="P60" i="6"/>
  <c r="T60" i="6" s="1"/>
  <c r="V60" i="6" s="1"/>
  <c r="P49" i="6"/>
  <c r="T49" i="6" s="1"/>
  <c r="V49" i="6" s="1"/>
  <c r="P125" i="6"/>
  <c r="T125" i="6" s="1"/>
  <c r="V125" i="6" s="1"/>
  <c r="P54" i="6"/>
  <c r="T54" i="6" s="1"/>
  <c r="V54" i="6" s="1"/>
  <c r="P19" i="6"/>
  <c r="T19" i="6" s="1"/>
  <c r="V19" i="6" s="1"/>
  <c r="M93" i="6"/>
  <c r="Q93" i="6" s="1"/>
  <c r="S93" i="6" s="1"/>
  <c r="U93" i="6" s="1"/>
  <c r="P4" i="6"/>
  <c r="T4" i="6" s="1"/>
  <c r="V4" i="6" s="1"/>
  <c r="Q4" i="6"/>
  <c r="S4" i="6" s="1"/>
  <c r="U4" i="6" s="1"/>
  <c r="Q29" i="6"/>
  <c r="S29" i="6" s="1"/>
  <c r="U29" i="6" s="1"/>
  <c r="M35" i="6"/>
  <c r="Q35" i="6" s="1"/>
  <c r="S35" i="6" s="1"/>
  <c r="U35" i="6" s="1"/>
  <c r="P35" i="6"/>
  <c r="T35" i="6" s="1"/>
  <c r="V35" i="6" s="1"/>
  <c r="Q39" i="6"/>
  <c r="S39" i="6" s="1"/>
  <c r="U39" i="6" s="1"/>
  <c r="M46" i="6"/>
  <c r="Q46" i="6" s="1"/>
  <c r="S46" i="6" s="1"/>
  <c r="U46" i="6" s="1"/>
  <c r="P46" i="6"/>
  <c r="T46" i="6" s="1"/>
  <c r="V46" i="6" s="1"/>
  <c r="Q53" i="6"/>
  <c r="S53" i="6" s="1"/>
  <c r="U53" i="6" s="1"/>
  <c r="Q74" i="6"/>
  <c r="S74" i="6" s="1"/>
  <c r="U74" i="6" s="1"/>
  <c r="P74" i="6"/>
  <c r="T74" i="6" s="1"/>
  <c r="V74" i="6" s="1"/>
  <c r="M75" i="6"/>
  <c r="Q75" i="6" s="1"/>
  <c r="S75" i="6" s="1"/>
  <c r="U75" i="6" s="1"/>
  <c r="P75" i="6"/>
  <c r="T75" i="6" s="1"/>
  <c r="V75" i="6" s="1"/>
  <c r="P13" i="6"/>
  <c r="T13" i="6" s="1"/>
  <c r="V13" i="6" s="1"/>
  <c r="Q13" i="6"/>
  <c r="S13" i="6" s="1"/>
  <c r="U13" i="6" s="1"/>
  <c r="P118" i="6"/>
  <c r="T118" i="6" s="1"/>
  <c r="V118" i="6" s="1"/>
  <c r="P86" i="6"/>
  <c r="T86" i="6" s="1"/>
  <c r="V86" i="6" s="1"/>
  <c r="Q33" i="6"/>
  <c r="S33" i="6" s="1"/>
  <c r="U33" i="6" s="1"/>
  <c r="Q34" i="6"/>
  <c r="S34" i="6" s="1"/>
  <c r="U34" i="6" s="1"/>
  <c r="Q37" i="6"/>
  <c r="S37" i="6" s="1"/>
  <c r="U37" i="6" s="1"/>
  <c r="Q102" i="6"/>
  <c r="S102" i="6" s="1"/>
  <c r="U102" i="6" s="1"/>
  <c r="Q114" i="6"/>
  <c r="S114" i="6" s="1"/>
  <c r="U114" i="6" s="1"/>
  <c r="Q120" i="6"/>
  <c r="S120" i="6" s="1"/>
  <c r="U120" i="6" s="1"/>
  <c r="Q121" i="6"/>
  <c r="S121" i="6" s="1"/>
  <c r="U121" i="6" s="1"/>
  <c r="Q123" i="6"/>
  <c r="S123" i="6" s="1"/>
  <c r="U123" i="6" s="1"/>
  <c r="Q126" i="6"/>
  <c r="S126" i="6" s="1"/>
  <c r="U126" i="6" s="1"/>
  <c r="M134" i="6"/>
  <c r="Q134" i="6" s="1"/>
  <c r="S134" i="6" s="1"/>
  <c r="U134" i="6" s="1"/>
  <c r="P134" i="6"/>
  <c r="T134" i="6" s="1"/>
  <c r="V134" i="6" s="1"/>
  <c r="Q7" i="6"/>
  <c r="S7" i="6" s="1"/>
  <c r="U7" i="6" s="1"/>
  <c r="Q26" i="6"/>
  <c r="S26" i="6" s="1"/>
  <c r="U26" i="6" s="1"/>
  <c r="Q30" i="6"/>
  <c r="S30" i="6" s="1"/>
  <c r="U30" i="6" s="1"/>
  <c r="Q44" i="6"/>
  <c r="S44" i="6" s="1"/>
  <c r="U44" i="6" s="1"/>
  <c r="P78" i="6"/>
  <c r="T78" i="6" s="1"/>
  <c r="V78" i="6" s="1"/>
  <c r="Q78" i="6"/>
  <c r="S78" i="6" s="1"/>
  <c r="U78" i="6" s="1"/>
  <c r="P91" i="6"/>
  <c r="T91" i="6" s="1"/>
  <c r="V91" i="6" s="1"/>
  <c r="Q97" i="6"/>
  <c r="S97" i="6" s="1"/>
  <c r="U97" i="6" s="1"/>
  <c r="Q100" i="6"/>
  <c r="S100" i="6" s="1"/>
  <c r="U100" i="6" s="1"/>
  <c r="Q116" i="6"/>
  <c r="S116" i="6" s="1"/>
  <c r="U116" i="6" s="1"/>
  <c r="AA116" i="6" s="1"/>
  <c r="Q130" i="6"/>
  <c r="S130" i="6" s="1"/>
  <c r="U130" i="6" s="1"/>
  <c r="Q9" i="6"/>
  <c r="S9" i="6" s="1"/>
  <c r="U9" i="6" s="1"/>
  <c r="P10" i="6"/>
  <c r="T10" i="6" s="1"/>
  <c r="V10" i="6" s="1"/>
  <c r="N12" i="10"/>
  <c r="P12" i="10" s="1"/>
  <c r="R12" i="10" s="1"/>
  <c r="N20" i="10"/>
  <c r="P20" i="10" s="1"/>
  <c r="R20" i="10" s="1"/>
  <c r="N36" i="10"/>
  <c r="P36" i="10" s="1"/>
  <c r="R36" i="10" s="1"/>
  <c r="N3" i="10"/>
  <c r="P3" i="10" s="1"/>
  <c r="R3" i="10" s="1"/>
  <c r="N67" i="10"/>
  <c r="P67" i="10" s="1"/>
  <c r="R67" i="10" s="1"/>
  <c r="N17" i="10"/>
  <c r="P17" i="10" s="1"/>
  <c r="R17" i="10" s="1"/>
  <c r="M11" i="10"/>
  <c r="Q11" i="10" s="1"/>
  <c r="S11" i="10" s="1"/>
  <c r="N19" i="10"/>
  <c r="P19" i="10" s="1"/>
  <c r="R19" i="10" s="1"/>
  <c r="X19" i="10" s="1"/>
  <c r="N63" i="10"/>
  <c r="P63" i="10" s="1"/>
  <c r="R63" i="10" s="1"/>
  <c r="N28" i="10"/>
  <c r="P28" i="10" s="1"/>
  <c r="R28" i="10" s="1"/>
  <c r="M51" i="10"/>
  <c r="Q51" i="10" s="1"/>
  <c r="S51" i="10" s="1"/>
  <c r="X51" i="10" s="1"/>
  <c r="M71" i="10"/>
  <c r="Q71" i="10" s="1"/>
  <c r="S71" i="10" s="1"/>
  <c r="N44" i="10"/>
  <c r="P44" i="10" s="1"/>
  <c r="R44" i="10" s="1"/>
  <c r="M60" i="10"/>
  <c r="Q60" i="10" s="1"/>
  <c r="S60" i="10" s="1"/>
  <c r="N49" i="10"/>
  <c r="P49" i="10" s="1"/>
  <c r="R49" i="10" s="1"/>
  <c r="N75" i="10"/>
  <c r="P75" i="10" s="1"/>
  <c r="R75" i="10" s="1"/>
  <c r="N33" i="10"/>
  <c r="P33" i="10" s="1"/>
  <c r="R33" i="10" s="1"/>
  <c r="N31" i="10"/>
  <c r="P31" i="10" s="1"/>
  <c r="R31" i="10" s="1"/>
  <c r="N35" i="10"/>
  <c r="P35" i="10" s="1"/>
  <c r="R35" i="10" s="1"/>
  <c r="N43" i="10"/>
  <c r="P43" i="10" s="1"/>
  <c r="R43" i="10" s="1"/>
  <c r="N51" i="10"/>
  <c r="P51" i="10" s="1"/>
  <c r="R51" i="10" s="1"/>
  <c r="M12" i="10"/>
  <c r="Q12" i="10" s="1"/>
  <c r="S12" i="10" s="1"/>
  <c r="N52" i="10"/>
  <c r="P52" i="10" s="1"/>
  <c r="R52" i="10" s="1"/>
  <c r="N60" i="10"/>
  <c r="P60" i="10" s="1"/>
  <c r="R60" i="10" s="1"/>
  <c r="X60" i="10" s="1"/>
  <c r="M76" i="10"/>
  <c r="Q76" i="10" s="1"/>
  <c r="S76" i="10" s="1"/>
  <c r="N65" i="10"/>
  <c r="P65" i="10" s="1"/>
  <c r="R65" i="10" s="1"/>
  <c r="N6" i="10"/>
  <c r="P6" i="10" s="1"/>
  <c r="R6" i="10" s="1"/>
  <c r="N22" i="10"/>
  <c r="P22" i="10" s="1"/>
  <c r="R22" i="10" s="1"/>
  <c r="N30" i="10"/>
  <c r="P30" i="10" s="1"/>
  <c r="R30" i="10" s="1"/>
  <c r="N38" i="10"/>
  <c r="P38" i="10" s="1"/>
  <c r="R38" i="10" s="1"/>
  <c r="N46" i="10"/>
  <c r="P46" i="10" s="1"/>
  <c r="R46" i="10" s="1"/>
  <c r="N54" i="10"/>
  <c r="P54" i="10" s="1"/>
  <c r="R54" i="10" s="1"/>
  <c r="N62" i="10"/>
  <c r="P62" i="10" s="1"/>
  <c r="R62" i="10" s="1"/>
  <c r="M3" i="10"/>
  <c r="Q3" i="10" s="1"/>
  <c r="S3" i="10" s="1"/>
  <c r="M15" i="10"/>
  <c r="Q15" i="10" s="1"/>
  <c r="S15" i="10" s="1"/>
  <c r="M27" i="10"/>
  <c r="Q27" i="10" s="1"/>
  <c r="S27" i="10" s="1"/>
  <c r="M47" i="10"/>
  <c r="Q47" i="10" s="1"/>
  <c r="S47" i="10" s="1"/>
  <c r="M67" i="10"/>
  <c r="Q67" i="10" s="1"/>
  <c r="S67" i="10" s="1"/>
  <c r="X67" i="10" s="1"/>
  <c r="M4" i="10"/>
  <c r="Q4" i="10" s="1"/>
  <c r="S4" i="10" s="1"/>
  <c r="X4" i="10" s="1"/>
  <c r="M20" i="10"/>
  <c r="Q20" i="10" s="1"/>
  <c r="S20" i="10" s="1"/>
  <c r="X20" i="10" s="1"/>
  <c r="M36" i="10"/>
  <c r="Q36" i="10" s="1"/>
  <c r="S36" i="10" s="1"/>
  <c r="M52" i="10"/>
  <c r="Q52" i="10" s="1"/>
  <c r="S52" i="10" s="1"/>
  <c r="M68" i="10"/>
  <c r="Q68" i="10" s="1"/>
  <c r="S68" i="10" s="1"/>
  <c r="X68" i="10" s="1"/>
  <c r="X76" i="10"/>
  <c r="M18" i="10"/>
  <c r="Q18" i="10" s="1"/>
  <c r="S18" i="10" s="1"/>
  <c r="M34" i="10"/>
  <c r="Q34" i="10" s="1"/>
  <c r="S34" i="10" s="1"/>
  <c r="M58" i="10"/>
  <c r="Q58" i="10" s="1"/>
  <c r="S58" i="10" s="1"/>
  <c r="M74" i="10"/>
  <c r="Q74" i="10" s="1"/>
  <c r="S74" i="10" s="1"/>
  <c r="J11" i="10"/>
  <c r="N11" i="10" s="1"/>
  <c r="P11" i="10" s="1"/>
  <c r="R11" i="10" s="1"/>
  <c r="M19" i="10"/>
  <c r="Q19" i="10" s="1"/>
  <c r="S19" i="10" s="1"/>
  <c r="M59" i="10"/>
  <c r="Q59" i="10" s="1"/>
  <c r="S59" i="10" s="1"/>
  <c r="N8" i="10"/>
  <c r="P8" i="10" s="1"/>
  <c r="R8" i="10" s="1"/>
  <c r="N24" i="10"/>
  <c r="P24" i="10" s="1"/>
  <c r="R24" i="10" s="1"/>
  <c r="N40" i="10"/>
  <c r="P40" i="10" s="1"/>
  <c r="R40" i="10" s="1"/>
  <c r="N56" i="10"/>
  <c r="P56" i="10" s="1"/>
  <c r="R56" i="10" s="1"/>
  <c r="N72" i="10"/>
  <c r="P72" i="10" s="1"/>
  <c r="R72" i="10" s="1"/>
  <c r="N13" i="10"/>
  <c r="P13" i="10" s="1"/>
  <c r="R13" i="10" s="1"/>
  <c r="N29" i="10"/>
  <c r="P29" i="10" s="1"/>
  <c r="R29" i="10" s="1"/>
  <c r="N45" i="10"/>
  <c r="P45" i="10" s="1"/>
  <c r="R45" i="10" s="1"/>
  <c r="N61" i="10"/>
  <c r="P61" i="10" s="1"/>
  <c r="R61" i="10" s="1"/>
  <c r="N77" i="10"/>
  <c r="P77" i="10" s="1"/>
  <c r="R77" i="10" s="1"/>
  <c r="N14" i="10"/>
  <c r="P14" i="10" s="1"/>
  <c r="R14" i="10" s="1"/>
  <c r="N70" i="10"/>
  <c r="P70" i="10" s="1"/>
  <c r="R70" i="10" s="1"/>
  <c r="N23" i="10"/>
  <c r="P23" i="10" s="1"/>
  <c r="R23" i="10" s="1"/>
  <c r="N27" i="10"/>
  <c r="P27" i="10" s="1"/>
  <c r="R27" i="10" s="1"/>
  <c r="M35" i="10"/>
  <c r="Q35" i="10" s="1"/>
  <c r="S35" i="10" s="1"/>
  <c r="M43" i="10"/>
  <c r="Q43" i="10" s="1"/>
  <c r="S43" i="10" s="1"/>
  <c r="M55" i="10"/>
  <c r="Q55" i="10" s="1"/>
  <c r="S55" i="10" s="1"/>
  <c r="N59" i="10"/>
  <c r="P59" i="10" s="1"/>
  <c r="R59" i="10" s="1"/>
  <c r="M75" i="10"/>
  <c r="Q75" i="10" s="1"/>
  <c r="S75" i="10" s="1"/>
  <c r="N16" i="10"/>
  <c r="P16" i="10" s="1"/>
  <c r="R16" i="10" s="1"/>
  <c r="N32" i="10"/>
  <c r="P32" i="10" s="1"/>
  <c r="R32" i="10" s="1"/>
  <c r="N48" i="10"/>
  <c r="P48" i="10" s="1"/>
  <c r="R48" i="10" s="1"/>
  <c r="N64" i="10"/>
  <c r="P64" i="10" s="1"/>
  <c r="R64" i="10" s="1"/>
  <c r="N9" i="10"/>
  <c r="P9" i="10" s="1"/>
  <c r="R9" i="10" s="1"/>
  <c r="N25" i="10"/>
  <c r="P25" i="10" s="1"/>
  <c r="R25" i="10" s="1"/>
  <c r="N41" i="10"/>
  <c r="P41" i="10" s="1"/>
  <c r="R41" i="10" s="1"/>
  <c r="N57" i="10"/>
  <c r="P57" i="10" s="1"/>
  <c r="R57" i="10" s="1"/>
  <c r="N73" i="10"/>
  <c r="P73" i="10" s="1"/>
  <c r="R73" i="10" s="1"/>
  <c r="N5" i="10"/>
  <c r="P5" i="10" s="1"/>
  <c r="R5" i="10" s="1"/>
  <c r="N21" i="10"/>
  <c r="P21" i="10" s="1"/>
  <c r="R21" i="10" s="1"/>
  <c r="N37" i="10"/>
  <c r="P37" i="10" s="1"/>
  <c r="R37" i="10" s="1"/>
  <c r="N53" i="10"/>
  <c r="P53" i="10" s="1"/>
  <c r="R53" i="10" s="1"/>
  <c r="N69" i="10"/>
  <c r="P69" i="10" s="1"/>
  <c r="R69" i="10" s="1"/>
  <c r="M5" i="10"/>
  <c r="Q5" i="10" s="1"/>
  <c r="S5" i="10" s="1"/>
  <c r="M9" i="10"/>
  <c r="Q9" i="10" s="1"/>
  <c r="S9" i="10" s="1"/>
  <c r="M13" i="10"/>
  <c r="Q13" i="10" s="1"/>
  <c r="S13" i="10" s="1"/>
  <c r="M17" i="10"/>
  <c r="Q17" i="10" s="1"/>
  <c r="S17" i="10" s="1"/>
  <c r="X17" i="10" s="1"/>
  <c r="M21" i="10"/>
  <c r="Q21" i="10" s="1"/>
  <c r="S21" i="10" s="1"/>
  <c r="X21" i="10" s="1"/>
  <c r="M25" i="10"/>
  <c r="Q25" i="10" s="1"/>
  <c r="S25" i="10" s="1"/>
  <c r="M29" i="10"/>
  <c r="Q29" i="10" s="1"/>
  <c r="S29" i="10" s="1"/>
  <c r="X29" i="10" s="1"/>
  <c r="M33" i="10"/>
  <c r="Q33" i="10" s="1"/>
  <c r="S33" i="10" s="1"/>
  <c r="X33" i="10" s="1"/>
  <c r="M37" i="10"/>
  <c r="Q37" i="10" s="1"/>
  <c r="S37" i="10" s="1"/>
  <c r="M41" i="10"/>
  <c r="Q41" i="10" s="1"/>
  <c r="S41" i="10" s="1"/>
  <c r="M45" i="10"/>
  <c r="Q45" i="10" s="1"/>
  <c r="S45" i="10" s="1"/>
  <c r="X45" i="10" s="1"/>
  <c r="M49" i="10"/>
  <c r="Q49" i="10" s="1"/>
  <c r="S49" i="10" s="1"/>
  <c r="X49" i="10" s="1"/>
  <c r="M53" i="10"/>
  <c r="Q53" i="10" s="1"/>
  <c r="S53" i="10" s="1"/>
  <c r="M57" i="10"/>
  <c r="Q57" i="10" s="1"/>
  <c r="S57" i="10" s="1"/>
  <c r="X57" i="10" s="1"/>
  <c r="M61" i="10"/>
  <c r="Q61" i="10" s="1"/>
  <c r="S61" i="10" s="1"/>
  <c r="M65" i="10"/>
  <c r="Q65" i="10" s="1"/>
  <c r="S65" i="10" s="1"/>
  <c r="X65" i="10" s="1"/>
  <c r="M69" i="10"/>
  <c r="Q69" i="10" s="1"/>
  <c r="S69" i="10" s="1"/>
  <c r="M73" i="10"/>
  <c r="Q73" i="10" s="1"/>
  <c r="S73" i="10" s="1"/>
  <c r="M77" i="10"/>
  <c r="Q77" i="10" s="1"/>
  <c r="S77" i="10" s="1"/>
  <c r="X12" i="10"/>
  <c r="X28" i="10"/>
  <c r="X44" i="10"/>
  <c r="M8" i="10"/>
  <c r="Q8" i="10" s="1"/>
  <c r="S8" i="10" s="1"/>
  <c r="M16" i="10"/>
  <c r="Q16" i="10" s="1"/>
  <c r="S16" i="10" s="1"/>
  <c r="M24" i="10"/>
  <c r="Q24" i="10" s="1"/>
  <c r="S24" i="10" s="1"/>
  <c r="M32" i="10"/>
  <c r="Q32" i="10" s="1"/>
  <c r="S32" i="10" s="1"/>
  <c r="M40" i="10"/>
  <c r="Q40" i="10" s="1"/>
  <c r="S40" i="10" s="1"/>
  <c r="X40" i="10" s="1"/>
  <c r="M48" i="10"/>
  <c r="Q48" i="10" s="1"/>
  <c r="S48" i="10" s="1"/>
  <c r="M56" i="10"/>
  <c r="Q56" i="10" s="1"/>
  <c r="S56" i="10" s="1"/>
  <c r="M64" i="10"/>
  <c r="Q64" i="10" s="1"/>
  <c r="S64" i="10" s="1"/>
  <c r="X64" i="10" s="1"/>
  <c r="M72" i="10"/>
  <c r="Q72" i="10" s="1"/>
  <c r="S72" i="10" s="1"/>
  <c r="N7" i="10"/>
  <c r="P7" i="10" s="1"/>
  <c r="R7" i="10" s="1"/>
  <c r="N39" i="10"/>
  <c r="P39" i="10" s="1"/>
  <c r="R39" i="10" s="1"/>
  <c r="M7" i="10"/>
  <c r="Q7" i="10" s="1"/>
  <c r="S7" i="10" s="1"/>
  <c r="M23" i="10"/>
  <c r="Q23" i="10" s="1"/>
  <c r="S23" i="10" s="1"/>
  <c r="M31" i="10"/>
  <c r="Q31" i="10" s="1"/>
  <c r="S31" i="10" s="1"/>
  <c r="X31" i="10" s="1"/>
  <c r="M39" i="10"/>
  <c r="Q39" i="10" s="1"/>
  <c r="S39" i="10" s="1"/>
  <c r="M63" i="10"/>
  <c r="Q63" i="10" s="1"/>
  <c r="S63" i="10" s="1"/>
  <c r="X63" i="10" s="1"/>
  <c r="N15" i="10"/>
  <c r="P15" i="10" s="1"/>
  <c r="R15" i="10" s="1"/>
  <c r="N47" i="10"/>
  <c r="P47" i="10" s="1"/>
  <c r="R47" i="10" s="1"/>
  <c r="N55" i="10"/>
  <c r="P55" i="10" s="1"/>
  <c r="R55" i="10" s="1"/>
  <c r="N71" i="10"/>
  <c r="P71" i="10" s="1"/>
  <c r="R71" i="10" s="1"/>
  <c r="X71" i="10" s="1"/>
  <c r="N2" i="10"/>
  <c r="P2" i="10" s="1"/>
  <c r="R2" i="10" s="1"/>
  <c r="N10" i="10"/>
  <c r="P10" i="10" s="1"/>
  <c r="R10" i="10" s="1"/>
  <c r="N26" i="10"/>
  <c r="P26" i="10" s="1"/>
  <c r="R26" i="10" s="1"/>
  <c r="N42" i="10"/>
  <c r="P42" i="10" s="1"/>
  <c r="R42" i="10" s="1"/>
  <c r="N50" i="10"/>
  <c r="P50" i="10" s="1"/>
  <c r="R50" i="10" s="1"/>
  <c r="N66" i="10"/>
  <c r="P66" i="10" s="1"/>
  <c r="R66" i="10" s="1"/>
  <c r="M2" i="10"/>
  <c r="Q2" i="10" s="1"/>
  <c r="S2" i="10" s="1"/>
  <c r="M10" i="10"/>
  <c r="Q10" i="10" s="1"/>
  <c r="S10" i="10" s="1"/>
  <c r="X10" i="10" s="1"/>
  <c r="M26" i="10"/>
  <c r="Q26" i="10" s="1"/>
  <c r="S26" i="10" s="1"/>
  <c r="M42" i="10"/>
  <c r="Q42" i="10" s="1"/>
  <c r="S42" i="10" s="1"/>
  <c r="M50" i="10"/>
  <c r="Q50" i="10" s="1"/>
  <c r="S50" i="10" s="1"/>
  <c r="M66" i="10"/>
  <c r="Q66" i="10" s="1"/>
  <c r="S66" i="10" s="1"/>
  <c r="J18" i="10"/>
  <c r="N18" i="10" s="1"/>
  <c r="P18" i="10" s="1"/>
  <c r="R18" i="10" s="1"/>
  <c r="X18" i="10" s="1"/>
  <c r="J34" i="10"/>
  <c r="N34" i="10" s="1"/>
  <c r="P34" i="10" s="1"/>
  <c r="R34" i="10" s="1"/>
  <c r="X34" i="10" s="1"/>
  <c r="J58" i="10"/>
  <c r="N58" i="10" s="1"/>
  <c r="P58" i="10" s="1"/>
  <c r="R58" i="10" s="1"/>
  <c r="J74" i="10"/>
  <c r="N74" i="10" s="1"/>
  <c r="P74" i="10" s="1"/>
  <c r="R74" i="10" s="1"/>
  <c r="M6" i="10"/>
  <c r="Q6" i="10" s="1"/>
  <c r="S6" i="10" s="1"/>
  <c r="M14" i="10"/>
  <c r="Q14" i="10" s="1"/>
  <c r="S14" i="10" s="1"/>
  <c r="X14" i="10" s="1"/>
  <c r="M22" i="10"/>
  <c r="Q22" i="10" s="1"/>
  <c r="S22" i="10" s="1"/>
  <c r="M30" i="10"/>
  <c r="Q30" i="10" s="1"/>
  <c r="S30" i="10" s="1"/>
  <c r="M38" i="10"/>
  <c r="Q38" i="10" s="1"/>
  <c r="S38" i="10" s="1"/>
  <c r="M46" i="10"/>
  <c r="Q46" i="10" s="1"/>
  <c r="S46" i="10" s="1"/>
  <c r="M54" i="10"/>
  <c r="Q54" i="10" s="1"/>
  <c r="S54" i="10" s="1"/>
  <c r="M62" i="10"/>
  <c r="Q62" i="10" s="1"/>
  <c r="S62" i="10" s="1"/>
  <c r="M70" i="10"/>
  <c r="Q70" i="10" s="1"/>
  <c r="S70" i="10" s="1"/>
  <c r="N8" i="8"/>
  <c r="P8" i="8" s="1"/>
  <c r="R8" i="8" s="1"/>
  <c r="N15" i="8"/>
  <c r="P15" i="8" s="1"/>
  <c r="R15" i="8" s="1"/>
  <c r="N82" i="8"/>
  <c r="P82" i="8" s="1"/>
  <c r="R82" i="8" s="1"/>
  <c r="N7" i="8"/>
  <c r="P7" i="8" s="1"/>
  <c r="R7" i="8" s="1"/>
  <c r="N93" i="8"/>
  <c r="P93" i="8" s="1"/>
  <c r="R93" i="8" s="1"/>
  <c r="N38" i="8"/>
  <c r="P38" i="8" s="1"/>
  <c r="R38" i="8" s="1"/>
  <c r="N58" i="8"/>
  <c r="P58" i="8" s="1"/>
  <c r="R58" i="8" s="1"/>
  <c r="N21" i="8"/>
  <c r="P21" i="8" s="1"/>
  <c r="R21" i="8" s="1"/>
  <c r="N22" i="8"/>
  <c r="P22" i="8" s="1"/>
  <c r="R22" i="8" s="1"/>
  <c r="N42" i="8"/>
  <c r="P42" i="8" s="1"/>
  <c r="R42" i="8" s="1"/>
  <c r="N62" i="8"/>
  <c r="P62" i="8" s="1"/>
  <c r="R62" i="8" s="1"/>
  <c r="N83" i="8"/>
  <c r="P83" i="8" s="1"/>
  <c r="R83" i="8" s="1"/>
  <c r="N19" i="8"/>
  <c r="P19" i="8" s="1"/>
  <c r="R19" i="8" s="1"/>
  <c r="N16" i="8"/>
  <c r="P16" i="8" s="1"/>
  <c r="R16" i="8" s="1"/>
  <c r="M2" i="8"/>
  <c r="Q2" i="8" s="1"/>
  <c r="S2" i="8" s="1"/>
  <c r="N37" i="8"/>
  <c r="P37" i="8" s="1"/>
  <c r="R37" i="8" s="1"/>
  <c r="N57" i="8"/>
  <c r="P57" i="8" s="1"/>
  <c r="R57" i="8" s="1"/>
  <c r="N77" i="8"/>
  <c r="P77" i="8" s="1"/>
  <c r="R77" i="8" s="1"/>
  <c r="N84" i="8"/>
  <c r="P84" i="8" s="1"/>
  <c r="R84" i="8" s="1"/>
  <c r="N20" i="8"/>
  <c r="P20" i="8" s="1"/>
  <c r="R20" i="8" s="1"/>
  <c r="N35" i="8"/>
  <c r="P35" i="8" s="1"/>
  <c r="R35" i="8" s="1"/>
  <c r="M60" i="8"/>
  <c r="Q60" i="8" s="1"/>
  <c r="S60" i="8" s="1"/>
  <c r="M21" i="8"/>
  <c r="Q21" i="8" s="1"/>
  <c r="S21" i="8" s="1"/>
  <c r="M31" i="8"/>
  <c r="Q31" i="8" s="1"/>
  <c r="S31" i="8" s="1"/>
  <c r="M51" i="8"/>
  <c r="Q51" i="8" s="1"/>
  <c r="S51" i="8" s="1"/>
  <c r="M17" i="8"/>
  <c r="Q17" i="8" s="1"/>
  <c r="S17" i="8" s="1"/>
  <c r="N32" i="8"/>
  <c r="P32" i="8" s="1"/>
  <c r="R32" i="8" s="1"/>
  <c r="N52" i="8"/>
  <c r="P52" i="8" s="1"/>
  <c r="R52" i="8" s="1"/>
  <c r="N72" i="8"/>
  <c r="P72" i="8" s="1"/>
  <c r="R72" i="8" s="1"/>
  <c r="N3" i="8"/>
  <c r="P3" i="8" s="1"/>
  <c r="R3" i="8" s="1"/>
  <c r="M88" i="8"/>
  <c r="Q88" i="8" s="1"/>
  <c r="S88" i="8" s="1"/>
  <c r="N28" i="8"/>
  <c r="P28" i="8" s="1"/>
  <c r="R28" i="8" s="1"/>
  <c r="N48" i="8"/>
  <c r="P48" i="8" s="1"/>
  <c r="R48" i="8" s="1"/>
  <c r="N68" i="8"/>
  <c r="P68" i="8" s="1"/>
  <c r="R68" i="8" s="1"/>
  <c r="N78" i="8"/>
  <c r="P78" i="8" s="1"/>
  <c r="R78" i="8" s="1"/>
  <c r="M5" i="8"/>
  <c r="Q5" i="8" s="1"/>
  <c r="S5" i="8" s="1"/>
  <c r="N25" i="8"/>
  <c r="P25" i="8" s="1"/>
  <c r="R25" i="8" s="1"/>
  <c r="M40" i="8"/>
  <c r="Q40" i="8" s="1"/>
  <c r="S40" i="8" s="1"/>
  <c r="N92" i="8"/>
  <c r="P92" i="8" s="1"/>
  <c r="R92" i="8" s="1"/>
  <c r="N27" i="8"/>
  <c r="P27" i="8" s="1"/>
  <c r="R27" i="8" s="1"/>
  <c r="N47" i="8"/>
  <c r="P47" i="8" s="1"/>
  <c r="R47" i="8" s="1"/>
  <c r="N67" i="8"/>
  <c r="P67" i="8" s="1"/>
  <c r="R67" i="8" s="1"/>
  <c r="N18" i="8"/>
  <c r="P18" i="8" s="1"/>
  <c r="R18" i="8" s="1"/>
  <c r="N4" i="8"/>
  <c r="P4" i="8" s="1"/>
  <c r="R4" i="8" s="1"/>
  <c r="N29" i="8"/>
  <c r="P29" i="8" s="1"/>
  <c r="R29" i="8" s="1"/>
  <c r="M15" i="8"/>
  <c r="Q15" i="8" s="1"/>
  <c r="S15" i="8" s="1"/>
  <c r="X15" i="8" s="1"/>
  <c r="N75" i="8"/>
  <c r="P75" i="8" s="1"/>
  <c r="R75" i="8" s="1"/>
  <c r="N86" i="8"/>
  <c r="P86" i="8" s="1"/>
  <c r="R86" i="8" s="1"/>
  <c r="N96" i="8"/>
  <c r="P96" i="8" s="1"/>
  <c r="R96" i="8" s="1"/>
  <c r="M41" i="8"/>
  <c r="Q41" i="8" s="1"/>
  <c r="S41" i="8" s="1"/>
  <c r="M61" i="8"/>
  <c r="Q61" i="8" s="1"/>
  <c r="S61" i="8" s="1"/>
  <c r="N2" i="8"/>
  <c r="P2" i="8" s="1"/>
  <c r="R2" i="8" s="1"/>
  <c r="M92" i="8"/>
  <c r="Q92" i="8" s="1"/>
  <c r="S92" i="8" s="1"/>
  <c r="N23" i="8"/>
  <c r="P23" i="8" s="1"/>
  <c r="R23" i="8" s="1"/>
  <c r="N43" i="8"/>
  <c r="P43" i="8" s="1"/>
  <c r="R43" i="8" s="1"/>
  <c r="N63" i="8"/>
  <c r="P63" i="8" s="1"/>
  <c r="R63" i="8" s="1"/>
  <c r="N24" i="8"/>
  <c r="P24" i="8" s="1"/>
  <c r="R24" i="8" s="1"/>
  <c r="M79" i="8"/>
  <c r="Q79" i="8" s="1"/>
  <c r="S79" i="8" s="1"/>
  <c r="N85" i="8"/>
  <c r="P85" i="8" s="1"/>
  <c r="R85" i="8" s="1"/>
  <c r="M20" i="8"/>
  <c r="Q20" i="8" s="1"/>
  <c r="S20" i="8" s="1"/>
  <c r="X20" i="8" s="1"/>
  <c r="M30" i="8"/>
  <c r="Q30" i="8" s="1"/>
  <c r="S30" i="8" s="1"/>
  <c r="N45" i="8"/>
  <c r="P45" i="8" s="1"/>
  <c r="R45" i="8" s="1"/>
  <c r="M70" i="8"/>
  <c r="Q70" i="8" s="1"/>
  <c r="S70" i="8" s="1"/>
  <c r="M16" i="8"/>
  <c r="Q16" i="8" s="1"/>
  <c r="S16" i="8" s="1"/>
  <c r="X16" i="8" s="1"/>
  <c r="N89" i="8"/>
  <c r="P89" i="8" s="1"/>
  <c r="R89" i="8" s="1"/>
  <c r="N94" i="8"/>
  <c r="P94" i="8" s="1"/>
  <c r="R94" i="8" s="1"/>
  <c r="N79" i="8"/>
  <c r="P79" i="8" s="1"/>
  <c r="R79" i="8" s="1"/>
  <c r="N95" i="8"/>
  <c r="P95" i="8" s="1"/>
  <c r="R95" i="8" s="1"/>
  <c r="N55" i="8"/>
  <c r="P55" i="8" s="1"/>
  <c r="R55" i="8" s="1"/>
  <c r="N6" i="8"/>
  <c r="P6" i="8" s="1"/>
  <c r="R6" i="8" s="1"/>
  <c r="M71" i="8"/>
  <c r="Q71" i="8" s="1"/>
  <c r="S71" i="8" s="1"/>
  <c r="N17" i="8"/>
  <c r="P17" i="8" s="1"/>
  <c r="R17" i="8" s="1"/>
  <c r="M22" i="8"/>
  <c r="Q22" i="8" s="1"/>
  <c r="S22" i="8" s="1"/>
  <c r="X22" i="8" s="1"/>
  <c r="M27" i="8"/>
  <c r="Q27" i="8" s="1"/>
  <c r="S27" i="8" s="1"/>
  <c r="M32" i="8"/>
  <c r="Q32" i="8" s="1"/>
  <c r="S32" i="8" s="1"/>
  <c r="X32" i="8" s="1"/>
  <c r="M37" i="8"/>
  <c r="Q37" i="8" s="1"/>
  <c r="S37" i="8" s="1"/>
  <c r="M42" i="8"/>
  <c r="Q42" i="8" s="1"/>
  <c r="S42" i="8" s="1"/>
  <c r="M47" i="8"/>
  <c r="Q47" i="8" s="1"/>
  <c r="S47" i="8" s="1"/>
  <c r="M52" i="8"/>
  <c r="Q52" i="8" s="1"/>
  <c r="S52" i="8" s="1"/>
  <c r="M57" i="8"/>
  <c r="Q57" i="8" s="1"/>
  <c r="S57" i="8" s="1"/>
  <c r="X57" i="8" s="1"/>
  <c r="M62" i="8"/>
  <c r="Q62" i="8" s="1"/>
  <c r="S62" i="8" s="1"/>
  <c r="M67" i="8"/>
  <c r="Q67" i="8" s="1"/>
  <c r="S67" i="8" s="1"/>
  <c r="M72" i="8"/>
  <c r="Q72" i="8" s="1"/>
  <c r="S72" i="8" s="1"/>
  <c r="M77" i="8"/>
  <c r="Q77" i="8" s="1"/>
  <c r="S77" i="8" s="1"/>
  <c r="M83" i="8"/>
  <c r="Q83" i="8" s="1"/>
  <c r="S83" i="8" s="1"/>
  <c r="M18" i="8"/>
  <c r="Q18" i="8" s="1"/>
  <c r="S18" i="8" s="1"/>
  <c r="N33" i="8"/>
  <c r="P33" i="8" s="1"/>
  <c r="R33" i="8" s="1"/>
  <c r="N53" i="8"/>
  <c r="P53" i="8" s="1"/>
  <c r="R53" i="8" s="1"/>
  <c r="N73" i="8"/>
  <c r="P73" i="8" s="1"/>
  <c r="R73" i="8" s="1"/>
  <c r="M78" i="8"/>
  <c r="Q78" i="8" s="1"/>
  <c r="S78" i="8" s="1"/>
  <c r="M84" i="8"/>
  <c r="Q84" i="8" s="1"/>
  <c r="S84" i="8" s="1"/>
  <c r="X84" i="8" s="1"/>
  <c r="M19" i="8"/>
  <c r="Q19" i="8" s="1"/>
  <c r="S19" i="8" s="1"/>
  <c r="X19" i="8" s="1"/>
  <c r="N34" i="8"/>
  <c r="P34" i="8" s="1"/>
  <c r="R34" i="8" s="1"/>
  <c r="N39" i="8"/>
  <c r="P39" i="8" s="1"/>
  <c r="R39" i="8" s="1"/>
  <c r="N44" i="8"/>
  <c r="P44" i="8" s="1"/>
  <c r="R44" i="8" s="1"/>
  <c r="N49" i="8"/>
  <c r="P49" i="8" s="1"/>
  <c r="R49" i="8" s="1"/>
  <c r="N54" i="8"/>
  <c r="P54" i="8" s="1"/>
  <c r="R54" i="8" s="1"/>
  <c r="N59" i="8"/>
  <c r="P59" i="8" s="1"/>
  <c r="R59" i="8" s="1"/>
  <c r="N64" i="8"/>
  <c r="P64" i="8" s="1"/>
  <c r="R64" i="8" s="1"/>
  <c r="N69" i="8"/>
  <c r="P69" i="8" s="1"/>
  <c r="R69" i="8" s="1"/>
  <c r="N74" i="8"/>
  <c r="P74" i="8" s="1"/>
  <c r="R74" i="8" s="1"/>
  <c r="M90" i="8"/>
  <c r="Q90" i="8" s="1"/>
  <c r="S90" i="8" s="1"/>
  <c r="M50" i="8"/>
  <c r="Q50" i="8" s="1"/>
  <c r="S50" i="8" s="1"/>
  <c r="N65" i="8"/>
  <c r="P65" i="8" s="1"/>
  <c r="R65" i="8" s="1"/>
  <c r="N11" i="8"/>
  <c r="P11" i="8" s="1"/>
  <c r="R11" i="8" s="1"/>
  <c r="M91" i="8"/>
  <c r="Q91" i="8" s="1"/>
  <c r="S91" i="8" s="1"/>
  <c r="N81" i="8"/>
  <c r="P81" i="8" s="1"/>
  <c r="R81" i="8" s="1"/>
  <c r="N26" i="8"/>
  <c r="P26" i="8" s="1"/>
  <c r="R26" i="8" s="1"/>
  <c r="N36" i="8"/>
  <c r="P36" i="8" s="1"/>
  <c r="R36" i="8" s="1"/>
  <c r="N46" i="8"/>
  <c r="P46" i="8" s="1"/>
  <c r="R46" i="8" s="1"/>
  <c r="N56" i="8"/>
  <c r="P56" i="8" s="1"/>
  <c r="R56" i="8" s="1"/>
  <c r="N66" i="8"/>
  <c r="P66" i="8" s="1"/>
  <c r="R66" i="8" s="1"/>
  <c r="N76" i="8"/>
  <c r="P76" i="8" s="1"/>
  <c r="R76" i="8" s="1"/>
  <c r="M6" i="8"/>
  <c r="Q6" i="8" s="1"/>
  <c r="S6" i="8" s="1"/>
  <c r="X6" i="8" s="1"/>
  <c r="M96" i="8"/>
  <c r="Q96" i="8" s="1"/>
  <c r="S96" i="8" s="1"/>
  <c r="M11" i="8"/>
  <c r="Q11" i="8" s="1"/>
  <c r="S11" i="8" s="1"/>
  <c r="J91" i="8"/>
  <c r="N91" i="8" s="1"/>
  <c r="P91" i="8" s="1"/>
  <c r="R91" i="8" s="1"/>
  <c r="M86" i="8"/>
  <c r="Q86" i="8" s="1"/>
  <c r="S86" i="8" s="1"/>
  <c r="J31" i="8"/>
  <c r="N31" i="8" s="1"/>
  <c r="P31" i="8" s="1"/>
  <c r="R31" i="8" s="1"/>
  <c r="J41" i="8"/>
  <c r="N41" i="8" s="1"/>
  <c r="P41" i="8" s="1"/>
  <c r="R41" i="8" s="1"/>
  <c r="J51" i="8"/>
  <c r="N51" i="8" s="1"/>
  <c r="P51" i="8" s="1"/>
  <c r="R51" i="8" s="1"/>
  <c r="X51" i="8" s="1"/>
  <c r="J61" i="8"/>
  <c r="N61" i="8" s="1"/>
  <c r="P61" i="8" s="1"/>
  <c r="R61" i="8" s="1"/>
  <c r="J71" i="8"/>
  <c r="N71" i="8" s="1"/>
  <c r="P71" i="8" s="1"/>
  <c r="R71" i="8" s="1"/>
  <c r="M81" i="8"/>
  <c r="Q81" i="8" s="1"/>
  <c r="S81" i="8" s="1"/>
  <c r="M26" i="8"/>
  <c r="Q26" i="8" s="1"/>
  <c r="S26" i="8" s="1"/>
  <c r="M36" i="8"/>
  <c r="Q36" i="8" s="1"/>
  <c r="S36" i="8" s="1"/>
  <c r="X36" i="8" s="1"/>
  <c r="M46" i="8"/>
  <c r="Q46" i="8" s="1"/>
  <c r="S46" i="8" s="1"/>
  <c r="M56" i="8"/>
  <c r="Q56" i="8" s="1"/>
  <c r="S56" i="8" s="1"/>
  <c r="X56" i="8" s="1"/>
  <c r="M66" i="8"/>
  <c r="Q66" i="8" s="1"/>
  <c r="S66" i="8" s="1"/>
  <c r="M76" i="8"/>
  <c r="Q76" i="8" s="1"/>
  <c r="S76" i="8" s="1"/>
  <c r="X76" i="8" s="1"/>
  <c r="N10" i="8"/>
  <c r="P10" i="8" s="1"/>
  <c r="R10" i="8" s="1"/>
  <c r="M95" i="8"/>
  <c r="Q95" i="8" s="1"/>
  <c r="S95" i="8" s="1"/>
  <c r="X95" i="8" s="1"/>
  <c r="J5" i="8"/>
  <c r="N5" i="8" s="1"/>
  <c r="P5" i="8" s="1"/>
  <c r="R5" i="8" s="1"/>
  <c r="M10" i="8"/>
  <c r="Q10" i="8" s="1"/>
  <c r="S10" i="8" s="1"/>
  <c r="J90" i="8"/>
  <c r="N90" i="8" s="1"/>
  <c r="P90" i="8" s="1"/>
  <c r="R90" i="8" s="1"/>
  <c r="M85" i="8"/>
  <c r="Q85" i="8" s="1"/>
  <c r="S85" i="8" s="1"/>
  <c r="J30" i="8"/>
  <c r="N30" i="8" s="1"/>
  <c r="P30" i="8" s="1"/>
  <c r="R30" i="8" s="1"/>
  <c r="J40" i="8"/>
  <c r="N40" i="8" s="1"/>
  <c r="P40" i="8" s="1"/>
  <c r="R40" i="8" s="1"/>
  <c r="J50" i="8"/>
  <c r="N50" i="8" s="1"/>
  <c r="P50" i="8" s="1"/>
  <c r="R50" i="8" s="1"/>
  <c r="J60" i="8"/>
  <c r="N60" i="8" s="1"/>
  <c r="P60" i="8" s="1"/>
  <c r="R60" i="8" s="1"/>
  <c r="X60" i="8" s="1"/>
  <c r="J70" i="8"/>
  <c r="N70" i="8" s="1"/>
  <c r="P70" i="8" s="1"/>
  <c r="R70" i="8" s="1"/>
  <c r="M80" i="8"/>
  <c r="Q80" i="8" s="1"/>
  <c r="S80" i="8" s="1"/>
  <c r="X80" i="8" s="1"/>
  <c r="M25" i="8"/>
  <c r="Q25" i="8" s="1"/>
  <c r="S25" i="8" s="1"/>
  <c r="X25" i="8" s="1"/>
  <c r="M35" i="8"/>
  <c r="Q35" i="8" s="1"/>
  <c r="S35" i="8" s="1"/>
  <c r="X35" i="8" s="1"/>
  <c r="M45" i="8"/>
  <c r="Q45" i="8" s="1"/>
  <c r="S45" i="8" s="1"/>
  <c r="M55" i="8"/>
  <c r="Q55" i="8" s="1"/>
  <c r="S55" i="8" s="1"/>
  <c r="M65" i="8"/>
  <c r="Q65" i="8" s="1"/>
  <c r="S65" i="8" s="1"/>
  <c r="M75" i="8"/>
  <c r="Q75" i="8" s="1"/>
  <c r="S75" i="8" s="1"/>
  <c r="X75" i="8" s="1"/>
  <c r="N14" i="8"/>
  <c r="P14" i="8" s="1"/>
  <c r="R14" i="8" s="1"/>
  <c r="N9" i="8"/>
  <c r="P9" i="8" s="1"/>
  <c r="R9" i="8" s="1"/>
  <c r="M89" i="8"/>
  <c r="Q89" i="8" s="1"/>
  <c r="S89" i="8" s="1"/>
  <c r="M9" i="8"/>
  <c r="Q9" i="8" s="1"/>
  <c r="S9" i="8" s="1"/>
  <c r="M14" i="8"/>
  <c r="Q14" i="8" s="1"/>
  <c r="S14" i="8" s="1"/>
  <c r="M4" i="8"/>
  <c r="Q4" i="8" s="1"/>
  <c r="S4" i="8" s="1"/>
  <c r="M94" i="8"/>
  <c r="Q94" i="8" s="1"/>
  <c r="S94" i="8" s="1"/>
  <c r="M24" i="8"/>
  <c r="Q24" i="8" s="1"/>
  <c r="S24" i="8" s="1"/>
  <c r="X24" i="8" s="1"/>
  <c r="M29" i="8"/>
  <c r="Q29" i="8" s="1"/>
  <c r="S29" i="8" s="1"/>
  <c r="M34" i="8"/>
  <c r="Q34" i="8" s="1"/>
  <c r="S34" i="8" s="1"/>
  <c r="M39" i="8"/>
  <c r="Q39" i="8" s="1"/>
  <c r="S39" i="8" s="1"/>
  <c r="M44" i="8"/>
  <c r="Q44" i="8" s="1"/>
  <c r="S44" i="8" s="1"/>
  <c r="M49" i="8"/>
  <c r="Q49" i="8" s="1"/>
  <c r="S49" i="8" s="1"/>
  <c r="M54" i="8"/>
  <c r="Q54" i="8" s="1"/>
  <c r="S54" i="8" s="1"/>
  <c r="M59" i="8"/>
  <c r="Q59" i="8" s="1"/>
  <c r="S59" i="8" s="1"/>
  <c r="M64" i="8"/>
  <c r="Q64" i="8" s="1"/>
  <c r="S64" i="8" s="1"/>
  <c r="M69" i="8"/>
  <c r="Q69" i="8" s="1"/>
  <c r="S69" i="8" s="1"/>
  <c r="M74" i="8"/>
  <c r="Q74" i="8" s="1"/>
  <c r="S74" i="8" s="1"/>
  <c r="N13" i="8"/>
  <c r="P13" i="8" s="1"/>
  <c r="R13" i="8" s="1"/>
  <c r="X88" i="8"/>
  <c r="M8" i="8"/>
  <c r="Q8" i="8" s="1"/>
  <c r="S8" i="8" s="1"/>
  <c r="X8" i="8" s="1"/>
  <c r="M13" i="8"/>
  <c r="Q13" i="8" s="1"/>
  <c r="S13" i="8" s="1"/>
  <c r="J88" i="8"/>
  <c r="N88" i="8" s="1"/>
  <c r="P88" i="8" s="1"/>
  <c r="R88" i="8" s="1"/>
  <c r="M3" i="8"/>
  <c r="Q3" i="8" s="1"/>
  <c r="S3" i="8" s="1"/>
  <c r="X3" i="8" s="1"/>
  <c r="M93" i="8"/>
  <c r="Q93" i="8" s="1"/>
  <c r="S93" i="8" s="1"/>
  <c r="M23" i="8"/>
  <c r="Q23" i="8" s="1"/>
  <c r="S23" i="8" s="1"/>
  <c r="M28" i="8"/>
  <c r="Q28" i="8" s="1"/>
  <c r="S28" i="8" s="1"/>
  <c r="M33" i="8"/>
  <c r="Q33" i="8" s="1"/>
  <c r="S33" i="8" s="1"/>
  <c r="M38" i="8"/>
  <c r="Q38" i="8" s="1"/>
  <c r="S38" i="8" s="1"/>
  <c r="M43" i="8"/>
  <c r="Q43" i="8" s="1"/>
  <c r="S43" i="8" s="1"/>
  <c r="M48" i="8"/>
  <c r="Q48" i="8" s="1"/>
  <c r="S48" i="8" s="1"/>
  <c r="X48" i="8" s="1"/>
  <c r="M53" i="8"/>
  <c r="Q53" i="8" s="1"/>
  <c r="S53" i="8" s="1"/>
  <c r="X53" i="8" s="1"/>
  <c r="M58" i="8"/>
  <c r="Q58" i="8" s="1"/>
  <c r="S58" i="8" s="1"/>
  <c r="M63" i="8"/>
  <c r="Q63" i="8" s="1"/>
  <c r="S63" i="8" s="1"/>
  <c r="M68" i="8"/>
  <c r="Q68" i="8" s="1"/>
  <c r="S68" i="8" s="1"/>
  <c r="M73" i="8"/>
  <c r="Q73" i="8" s="1"/>
  <c r="S73" i="8" s="1"/>
  <c r="X73" i="8" s="1"/>
  <c r="N12" i="8"/>
  <c r="P12" i="8" s="1"/>
  <c r="R12" i="8" s="1"/>
  <c r="M87" i="8"/>
  <c r="Q87" i="8" s="1"/>
  <c r="S87" i="8" s="1"/>
  <c r="N87" i="8"/>
  <c r="P87" i="8" s="1"/>
  <c r="R87" i="8" s="1"/>
  <c r="M82" i="8"/>
  <c r="Q82" i="8" s="1"/>
  <c r="S82" i="8" s="1"/>
  <c r="X82" i="8" s="1"/>
  <c r="M7" i="8"/>
  <c r="Q7" i="8" s="1"/>
  <c r="S7" i="8" s="1"/>
  <c r="M12" i="8"/>
  <c r="Q12" i="8" s="1"/>
  <c r="S12" i="8" s="1"/>
  <c r="AA58" i="6"/>
  <c r="M68" i="6"/>
  <c r="Q68" i="6" s="1"/>
  <c r="S68" i="6" s="1"/>
  <c r="U68" i="6" s="1"/>
  <c r="P68" i="6"/>
  <c r="T68" i="6" s="1"/>
  <c r="V68" i="6" s="1"/>
  <c r="P90" i="6"/>
  <c r="T90" i="6" s="1"/>
  <c r="V90" i="6" s="1"/>
  <c r="M90" i="6"/>
  <c r="Q90" i="6" s="1"/>
  <c r="S90" i="6" s="1"/>
  <c r="U90" i="6" s="1"/>
  <c r="M111" i="6"/>
  <c r="Q111" i="6" s="1"/>
  <c r="S111" i="6" s="1"/>
  <c r="U111" i="6" s="1"/>
  <c r="P111" i="6"/>
  <c r="T111" i="6" s="1"/>
  <c r="V111" i="6" s="1"/>
  <c r="P133" i="6"/>
  <c r="T133" i="6" s="1"/>
  <c r="V133" i="6" s="1"/>
  <c r="Q133" i="6"/>
  <c r="S133" i="6" s="1"/>
  <c r="U133" i="6" s="1"/>
  <c r="P97" i="6"/>
  <c r="T97" i="6" s="1"/>
  <c r="V97" i="6" s="1"/>
  <c r="AA97" i="6" s="1"/>
  <c r="P101" i="6"/>
  <c r="T101" i="6" s="1"/>
  <c r="V101" i="6" s="1"/>
  <c r="P107" i="6"/>
  <c r="T107" i="6" s="1"/>
  <c r="V107" i="6" s="1"/>
  <c r="P38" i="6"/>
  <c r="T38" i="6" s="1"/>
  <c r="V38" i="6" s="1"/>
  <c r="P64" i="6"/>
  <c r="T64" i="6" s="1"/>
  <c r="V64" i="6" s="1"/>
  <c r="AA76" i="6"/>
  <c r="M6" i="6"/>
  <c r="Q6" i="6" s="1"/>
  <c r="S6" i="6" s="1"/>
  <c r="U6" i="6" s="1"/>
  <c r="P6" i="6"/>
  <c r="T6" i="6" s="1"/>
  <c r="V6" i="6" s="1"/>
  <c r="M48" i="6"/>
  <c r="Q48" i="6" s="1"/>
  <c r="S48" i="6" s="1"/>
  <c r="U48" i="6" s="1"/>
  <c r="P48" i="6"/>
  <c r="T48" i="6" s="1"/>
  <c r="V48" i="6" s="1"/>
  <c r="M88" i="6"/>
  <c r="Q88" i="6" s="1"/>
  <c r="S88" i="6" s="1"/>
  <c r="U88" i="6" s="1"/>
  <c r="P88" i="6"/>
  <c r="T88" i="6" s="1"/>
  <c r="V88" i="6" s="1"/>
  <c r="P117" i="6"/>
  <c r="T117" i="6" s="1"/>
  <c r="V117" i="6" s="1"/>
  <c r="Q117" i="6"/>
  <c r="S117" i="6" s="1"/>
  <c r="U117" i="6" s="1"/>
  <c r="P127" i="6"/>
  <c r="T127" i="6" s="1"/>
  <c r="V127" i="6" s="1"/>
  <c r="P12" i="6"/>
  <c r="T12" i="6" s="1"/>
  <c r="V12" i="6" s="1"/>
  <c r="P82" i="6"/>
  <c r="T82" i="6" s="1"/>
  <c r="V82" i="6" s="1"/>
  <c r="M5" i="6"/>
  <c r="Q5" i="6" s="1"/>
  <c r="S5" i="6" s="1"/>
  <c r="U5" i="6" s="1"/>
  <c r="P5" i="6"/>
  <c r="T5" i="6" s="1"/>
  <c r="V5" i="6" s="1"/>
  <c r="Q3" i="6"/>
  <c r="S3" i="6" s="1"/>
  <c r="U3" i="6" s="1"/>
  <c r="P3" i="6"/>
  <c r="T3" i="6" s="1"/>
  <c r="V3" i="6" s="1"/>
  <c r="P81" i="6"/>
  <c r="T81" i="6" s="1"/>
  <c r="V81" i="6" s="1"/>
  <c r="Q81" i="6"/>
  <c r="S81" i="6" s="1"/>
  <c r="U81" i="6" s="1"/>
  <c r="Q129" i="6"/>
  <c r="S129" i="6" s="1"/>
  <c r="U129" i="6" s="1"/>
  <c r="P9" i="6"/>
  <c r="T9" i="6" s="1"/>
  <c r="V9" i="6" s="1"/>
  <c r="P71" i="6"/>
  <c r="T71" i="6" s="1"/>
  <c r="V71" i="6" s="1"/>
  <c r="Q92" i="6"/>
  <c r="S92" i="6" s="1"/>
  <c r="U92" i="6" s="1"/>
  <c r="Q21" i="6"/>
  <c r="S21" i="6" s="1"/>
  <c r="U21" i="6" s="1"/>
  <c r="P697" i="1"/>
  <c r="R697" i="1" s="1"/>
  <c r="T697" i="1" s="1"/>
  <c r="P319" i="1"/>
  <c r="R319" i="1" s="1"/>
  <c r="T319" i="1" s="1"/>
  <c r="O359" i="1"/>
  <c r="S359" i="1" s="1"/>
  <c r="U359" i="1" s="1"/>
  <c r="O403" i="1"/>
  <c r="S403" i="1" s="1"/>
  <c r="U403" i="1" s="1"/>
  <c r="O405" i="1"/>
  <c r="S405" i="1" s="1"/>
  <c r="U405" i="1" s="1"/>
  <c r="O407" i="1"/>
  <c r="S407" i="1" s="1"/>
  <c r="U407" i="1" s="1"/>
  <c r="P411" i="1"/>
  <c r="R411" i="1" s="1"/>
  <c r="T411" i="1" s="1"/>
  <c r="P415" i="1"/>
  <c r="R415" i="1" s="1"/>
  <c r="T415" i="1" s="1"/>
  <c r="O491" i="1"/>
  <c r="S491" i="1" s="1"/>
  <c r="U491" i="1" s="1"/>
  <c r="O501" i="1"/>
  <c r="S501" i="1" s="1"/>
  <c r="U501" i="1" s="1"/>
  <c r="O511" i="1"/>
  <c r="S511" i="1" s="1"/>
  <c r="U511" i="1" s="1"/>
  <c r="O521" i="1"/>
  <c r="S521" i="1" s="1"/>
  <c r="U521" i="1" s="1"/>
  <c r="P523" i="1"/>
  <c r="R523" i="1" s="1"/>
  <c r="T523" i="1" s="1"/>
  <c r="O525" i="1"/>
  <c r="S525" i="1" s="1"/>
  <c r="U525" i="1" s="1"/>
  <c r="O529" i="1"/>
  <c r="S529" i="1" s="1"/>
  <c r="U529" i="1" s="1"/>
  <c r="P531" i="1"/>
  <c r="R531" i="1" s="1"/>
  <c r="T531" i="1" s="1"/>
  <c r="P537" i="1"/>
  <c r="R537" i="1" s="1"/>
  <c r="T537" i="1" s="1"/>
  <c r="O541" i="1"/>
  <c r="S541" i="1" s="1"/>
  <c r="U541" i="1" s="1"/>
  <c r="O547" i="1"/>
  <c r="S547" i="1" s="1"/>
  <c r="U547" i="1" s="1"/>
  <c r="P553" i="1"/>
  <c r="R553" i="1" s="1"/>
  <c r="T553" i="1" s="1"/>
  <c r="O557" i="1"/>
  <c r="S557" i="1" s="1"/>
  <c r="U557" i="1" s="1"/>
  <c r="O611" i="1"/>
  <c r="S611" i="1" s="1"/>
  <c r="U611" i="1" s="1"/>
  <c r="P584" i="1"/>
  <c r="R584" i="1" s="1"/>
  <c r="T584" i="1" s="1"/>
  <c r="O729" i="1"/>
  <c r="S729" i="1" s="1"/>
  <c r="U729" i="1" s="1"/>
  <c r="P270" i="1"/>
  <c r="R270" i="1" s="1"/>
  <c r="T270" i="1" s="1"/>
  <c r="O645" i="1"/>
  <c r="S645" i="1" s="1"/>
  <c r="U645" i="1" s="1"/>
  <c r="P149" i="1"/>
  <c r="R149" i="1" s="1"/>
  <c r="T149" i="1" s="1"/>
  <c r="O153" i="1"/>
  <c r="S153" i="1" s="1"/>
  <c r="U153" i="1" s="1"/>
  <c r="O157" i="1"/>
  <c r="S157" i="1" s="1"/>
  <c r="U157" i="1" s="1"/>
  <c r="O161" i="1"/>
  <c r="S161" i="1" s="1"/>
  <c r="U161" i="1" s="1"/>
  <c r="O565" i="1"/>
  <c r="S565" i="1" s="1"/>
  <c r="U565" i="1" s="1"/>
  <c r="O569" i="1"/>
  <c r="S569" i="1" s="1"/>
  <c r="U569" i="1" s="1"/>
  <c r="O572" i="1"/>
  <c r="S572" i="1" s="1"/>
  <c r="U572" i="1" s="1"/>
  <c r="P574" i="1"/>
  <c r="R574" i="1" s="1"/>
  <c r="T574" i="1" s="1"/>
  <c r="P283" i="1"/>
  <c r="R283" i="1" s="1"/>
  <c r="T283" i="1" s="1"/>
  <c r="P285" i="1"/>
  <c r="R285" i="1" s="1"/>
  <c r="T285" i="1" s="1"/>
  <c r="P26" i="1"/>
  <c r="R26" i="1" s="1"/>
  <c r="T26" i="1" s="1"/>
  <c r="P73" i="1"/>
  <c r="R73" i="1" s="1"/>
  <c r="T73" i="1" s="1"/>
  <c r="P324" i="1"/>
  <c r="R324" i="1" s="1"/>
  <c r="T324" i="1" s="1"/>
  <c r="O480" i="1"/>
  <c r="S480" i="1" s="1"/>
  <c r="U480" i="1" s="1"/>
  <c r="P484" i="1"/>
  <c r="R484" i="1" s="1"/>
  <c r="T484" i="1" s="1"/>
  <c r="P506" i="1"/>
  <c r="R506" i="1" s="1"/>
  <c r="T506" i="1" s="1"/>
  <c r="P526" i="1"/>
  <c r="R526" i="1" s="1"/>
  <c r="T526" i="1" s="1"/>
  <c r="P528" i="1"/>
  <c r="R528" i="1" s="1"/>
  <c r="T528" i="1" s="1"/>
  <c r="P554" i="1"/>
  <c r="R554" i="1" s="1"/>
  <c r="T554" i="1" s="1"/>
  <c r="O82" i="1"/>
  <c r="S82" i="1" s="1"/>
  <c r="U82" i="1" s="1"/>
  <c r="O96" i="1"/>
  <c r="S96" i="1" s="1"/>
  <c r="U96" i="1" s="1"/>
  <c r="O33" i="1"/>
  <c r="S33" i="1" s="1"/>
  <c r="U33" i="1" s="1"/>
  <c r="O35" i="1"/>
  <c r="S35" i="1" s="1"/>
  <c r="U35" i="1" s="1"/>
  <c r="O41" i="1"/>
  <c r="S41" i="1" s="1"/>
  <c r="U41" i="1" s="1"/>
  <c r="O56" i="1"/>
  <c r="S56" i="1" s="1"/>
  <c r="U56" i="1" s="1"/>
  <c r="O76" i="1"/>
  <c r="S76" i="1" s="1"/>
  <c r="U76" i="1" s="1"/>
  <c r="O78" i="1"/>
  <c r="S78" i="1" s="1"/>
  <c r="U78" i="1" s="1"/>
  <c r="O86" i="1"/>
  <c r="S86" i="1" s="1"/>
  <c r="U86" i="1" s="1"/>
  <c r="O88" i="1"/>
  <c r="S88" i="1" s="1"/>
  <c r="U88" i="1" s="1"/>
  <c r="O92" i="1"/>
  <c r="S92" i="1" s="1"/>
  <c r="U92" i="1" s="1"/>
  <c r="P96" i="1"/>
  <c r="R96" i="1" s="1"/>
  <c r="T96" i="1" s="1"/>
  <c r="P212" i="1"/>
  <c r="R212" i="1" s="1"/>
  <c r="T212" i="1" s="1"/>
  <c r="P253" i="1"/>
  <c r="R253" i="1" s="1"/>
  <c r="T253" i="1" s="1"/>
  <c r="O276" i="1"/>
  <c r="S276" i="1" s="1"/>
  <c r="U276" i="1" s="1"/>
  <c r="O571" i="1"/>
  <c r="S571" i="1" s="1"/>
  <c r="U571" i="1" s="1"/>
  <c r="O380" i="1"/>
  <c r="S380" i="1" s="1"/>
  <c r="U380" i="1" s="1"/>
  <c r="O382" i="1"/>
  <c r="S382" i="1" s="1"/>
  <c r="U382" i="1" s="1"/>
  <c r="O386" i="1"/>
  <c r="S386" i="1" s="1"/>
  <c r="U386" i="1" s="1"/>
  <c r="O432" i="1"/>
  <c r="S432" i="1" s="1"/>
  <c r="U432" i="1" s="1"/>
  <c r="P438" i="1"/>
  <c r="R438" i="1" s="1"/>
  <c r="T438" i="1" s="1"/>
  <c r="P440" i="1"/>
  <c r="R440" i="1" s="1"/>
  <c r="T440" i="1" s="1"/>
  <c r="P442" i="1"/>
  <c r="R442" i="1" s="1"/>
  <c r="T442" i="1" s="1"/>
  <c r="O444" i="1"/>
  <c r="S444" i="1" s="1"/>
  <c r="U444" i="1" s="1"/>
  <c r="P468" i="1"/>
  <c r="R468" i="1" s="1"/>
  <c r="T468" i="1" s="1"/>
  <c r="O291" i="1"/>
  <c r="S291" i="1" s="1"/>
  <c r="U291" i="1" s="1"/>
  <c r="P407" i="1"/>
  <c r="R407" i="1" s="1"/>
  <c r="T407" i="1" s="1"/>
  <c r="O478" i="1"/>
  <c r="S478" i="1" s="1"/>
  <c r="U478" i="1" s="1"/>
  <c r="P157" i="1"/>
  <c r="R157" i="1" s="1"/>
  <c r="T157" i="1" s="1"/>
  <c r="O484" i="1"/>
  <c r="S484" i="1" s="1"/>
  <c r="U484" i="1" s="1"/>
  <c r="P401" i="1"/>
  <c r="R401" i="1" s="1"/>
  <c r="T401" i="1" s="1"/>
  <c r="P433" i="1"/>
  <c r="R433" i="1" s="1"/>
  <c r="T433" i="1" s="1"/>
  <c r="O336" i="1"/>
  <c r="S336" i="1" s="1"/>
  <c r="U336" i="1" s="1"/>
  <c r="O183" i="1"/>
  <c r="S183" i="1" s="1"/>
  <c r="U183" i="1" s="1"/>
  <c r="P86" i="1"/>
  <c r="R86" i="1" s="1"/>
  <c r="T86" i="1" s="1"/>
  <c r="O546" i="1"/>
  <c r="S546" i="1" s="1"/>
  <c r="U546" i="1" s="1"/>
  <c r="O182" i="1"/>
  <c r="S182" i="1" s="1"/>
  <c r="U182" i="1" s="1"/>
  <c r="O203" i="1"/>
  <c r="S203" i="1" s="1"/>
  <c r="U203" i="1" s="1"/>
  <c r="O283" i="1"/>
  <c r="S283" i="1" s="1"/>
  <c r="U283" i="1" s="1"/>
  <c r="O299" i="1"/>
  <c r="S299" i="1" s="1"/>
  <c r="U299" i="1" s="1"/>
  <c r="P568" i="1"/>
  <c r="R568" i="1" s="1"/>
  <c r="T568" i="1" s="1"/>
  <c r="O632" i="1"/>
  <c r="S632" i="1" s="1"/>
  <c r="U632" i="1" s="1"/>
  <c r="P557" i="1"/>
  <c r="R557" i="1" s="1"/>
  <c r="T557" i="1" s="1"/>
  <c r="P284" i="1"/>
  <c r="R284" i="1" s="1"/>
  <c r="T284" i="1" s="1"/>
  <c r="O232" i="1"/>
  <c r="S232" i="1" s="1"/>
  <c r="U232" i="1" s="1"/>
  <c r="O411" i="1"/>
  <c r="S411" i="1" s="1"/>
  <c r="U411" i="1" s="1"/>
  <c r="P205" i="1"/>
  <c r="R205" i="1" s="1"/>
  <c r="T205" i="1" s="1"/>
  <c r="P207" i="1"/>
  <c r="R207" i="1" s="1"/>
  <c r="T207" i="1" s="1"/>
  <c r="O254" i="1"/>
  <c r="S254" i="1" s="1"/>
  <c r="U254" i="1" s="1"/>
  <c r="O258" i="1"/>
  <c r="S258" i="1" s="1"/>
  <c r="U258" i="1" s="1"/>
  <c r="O285" i="1"/>
  <c r="S285" i="1" s="1"/>
  <c r="U285" i="1" s="1"/>
  <c r="P287" i="1"/>
  <c r="R287" i="1" s="1"/>
  <c r="T287" i="1" s="1"/>
  <c r="P289" i="1"/>
  <c r="R289" i="1" s="1"/>
  <c r="T289" i="1" s="1"/>
  <c r="P291" i="1"/>
  <c r="R291" i="1" s="1"/>
  <c r="T291" i="1" s="1"/>
  <c r="O293" i="1"/>
  <c r="S293" i="1" s="1"/>
  <c r="U293" i="1" s="1"/>
  <c r="O318" i="1"/>
  <c r="S318" i="1" s="1"/>
  <c r="U318" i="1" s="1"/>
  <c r="O320" i="1"/>
  <c r="S320" i="1" s="1"/>
  <c r="U320" i="1" s="1"/>
  <c r="P322" i="1"/>
  <c r="R322" i="1" s="1"/>
  <c r="T322" i="1" s="1"/>
  <c r="O324" i="1"/>
  <c r="S324" i="1" s="1"/>
  <c r="U324" i="1" s="1"/>
  <c r="O326" i="1"/>
  <c r="S326" i="1" s="1"/>
  <c r="U326" i="1" s="1"/>
  <c r="O573" i="1"/>
  <c r="S573" i="1" s="1"/>
  <c r="U573" i="1" s="1"/>
  <c r="P579" i="1"/>
  <c r="R579" i="1" s="1"/>
  <c r="T579" i="1" s="1"/>
  <c r="P611" i="1"/>
  <c r="R611" i="1" s="1"/>
  <c r="T611" i="1" s="1"/>
  <c r="O198" i="1"/>
  <c r="S198" i="1" s="1"/>
  <c r="U198" i="1" s="1"/>
  <c r="P511" i="1"/>
  <c r="R511" i="1" s="1"/>
  <c r="T511" i="1" s="1"/>
  <c r="O602" i="1"/>
  <c r="S602" i="1" s="1"/>
  <c r="U602" i="1" s="1"/>
  <c r="P6" i="1"/>
  <c r="R6" i="1" s="1"/>
  <c r="T6" i="1" s="1"/>
  <c r="O377" i="1"/>
  <c r="S377" i="1" s="1"/>
  <c r="U377" i="1" s="1"/>
  <c r="O531" i="1"/>
  <c r="S531" i="1" s="1"/>
  <c r="U531" i="1" s="1"/>
  <c r="O5" i="1"/>
  <c r="S5" i="1" s="1"/>
  <c r="U5" i="1" s="1"/>
  <c r="O9" i="1"/>
  <c r="S9" i="1" s="1"/>
  <c r="U9" i="1" s="1"/>
  <c r="P79" i="1"/>
  <c r="R79" i="1" s="1"/>
  <c r="T79" i="1" s="1"/>
  <c r="P81" i="1"/>
  <c r="R81" i="1" s="1"/>
  <c r="T81" i="1" s="1"/>
  <c r="O101" i="1"/>
  <c r="S101" i="1" s="1"/>
  <c r="U101" i="1" s="1"/>
  <c r="O103" i="1"/>
  <c r="S103" i="1" s="1"/>
  <c r="U103" i="1" s="1"/>
  <c r="O109" i="1"/>
  <c r="S109" i="1" s="1"/>
  <c r="U109" i="1" s="1"/>
  <c r="O117" i="1"/>
  <c r="S117" i="1" s="1"/>
  <c r="U117" i="1" s="1"/>
  <c r="P119" i="1"/>
  <c r="R119" i="1" s="1"/>
  <c r="T119" i="1" s="1"/>
  <c r="P139" i="1"/>
  <c r="R139" i="1" s="1"/>
  <c r="T139" i="1" s="1"/>
  <c r="P141" i="1"/>
  <c r="R141" i="1" s="1"/>
  <c r="T141" i="1" s="1"/>
  <c r="O143" i="1"/>
  <c r="S143" i="1" s="1"/>
  <c r="U143" i="1" s="1"/>
  <c r="O147" i="1"/>
  <c r="S147" i="1" s="1"/>
  <c r="U147" i="1" s="1"/>
  <c r="O160" i="1"/>
  <c r="S160" i="1" s="1"/>
  <c r="U160" i="1" s="1"/>
  <c r="L183" i="1"/>
  <c r="P183" i="1" s="1"/>
  <c r="R183" i="1" s="1"/>
  <c r="T183" i="1" s="1"/>
  <c r="O185" i="1"/>
  <c r="S185" i="1" s="1"/>
  <c r="U185" i="1" s="1"/>
  <c r="O187" i="1"/>
  <c r="S187" i="1" s="1"/>
  <c r="U187" i="1" s="1"/>
  <c r="P191" i="1"/>
  <c r="R191" i="1" s="1"/>
  <c r="T191" i="1" s="1"/>
  <c r="P198" i="1"/>
  <c r="R198" i="1" s="1"/>
  <c r="T198" i="1" s="1"/>
  <c r="O214" i="1"/>
  <c r="S214" i="1" s="1"/>
  <c r="U214" i="1" s="1"/>
  <c r="P222" i="1"/>
  <c r="R222" i="1" s="1"/>
  <c r="T222" i="1" s="1"/>
  <c r="O367" i="1"/>
  <c r="S367" i="1" s="1"/>
  <c r="U367" i="1" s="1"/>
  <c r="O373" i="1"/>
  <c r="S373" i="1" s="1"/>
  <c r="U373" i="1" s="1"/>
  <c r="P375" i="1"/>
  <c r="R375" i="1" s="1"/>
  <c r="T375" i="1" s="1"/>
  <c r="O381" i="1"/>
  <c r="S381" i="1" s="1"/>
  <c r="U381" i="1" s="1"/>
  <c r="O429" i="1"/>
  <c r="S429" i="1" s="1"/>
  <c r="U429" i="1" s="1"/>
  <c r="O451" i="1"/>
  <c r="S451" i="1" s="1"/>
  <c r="U451" i="1" s="1"/>
  <c r="P453" i="1"/>
  <c r="R453" i="1" s="1"/>
  <c r="T453" i="1" s="1"/>
  <c r="O455" i="1"/>
  <c r="S455" i="1" s="1"/>
  <c r="U455" i="1" s="1"/>
  <c r="P467" i="1"/>
  <c r="R467" i="1" s="1"/>
  <c r="T467" i="1" s="1"/>
  <c r="O471" i="1"/>
  <c r="S471" i="1" s="1"/>
  <c r="U471" i="1" s="1"/>
  <c r="P602" i="1"/>
  <c r="R602" i="1" s="1"/>
  <c r="T602" i="1" s="1"/>
  <c r="O604" i="1"/>
  <c r="S604" i="1" s="1"/>
  <c r="U604" i="1" s="1"/>
  <c r="O606" i="1"/>
  <c r="S606" i="1" s="1"/>
  <c r="U606" i="1" s="1"/>
  <c r="P608" i="1"/>
  <c r="R608" i="1" s="1"/>
  <c r="T608" i="1" s="1"/>
  <c r="O610" i="1"/>
  <c r="S610" i="1" s="1"/>
  <c r="U610" i="1" s="1"/>
  <c r="O612" i="1"/>
  <c r="S612" i="1" s="1"/>
  <c r="U612" i="1" s="1"/>
  <c r="O614" i="1"/>
  <c r="S614" i="1" s="1"/>
  <c r="U614" i="1" s="1"/>
  <c r="O716" i="1"/>
  <c r="S716" i="1" s="1"/>
  <c r="U716" i="1" s="1"/>
  <c r="P638" i="1"/>
  <c r="R638" i="1" s="1"/>
  <c r="T638" i="1" s="1"/>
  <c r="P700" i="1"/>
  <c r="R700" i="1" s="1"/>
  <c r="T700" i="1" s="1"/>
  <c r="O322" i="1"/>
  <c r="S322" i="1" s="1"/>
  <c r="U322" i="1" s="1"/>
  <c r="P573" i="1"/>
  <c r="R573" i="1" s="1"/>
  <c r="T573" i="1" s="1"/>
  <c r="O287" i="1"/>
  <c r="S287" i="1" s="1"/>
  <c r="U287" i="1" s="1"/>
  <c r="P293" i="1"/>
  <c r="R293" i="1" s="1"/>
  <c r="T293" i="1" s="1"/>
  <c r="P405" i="1"/>
  <c r="R405" i="1" s="1"/>
  <c r="T405" i="1" s="1"/>
  <c r="O486" i="1"/>
  <c r="S486" i="1" s="1"/>
  <c r="U486" i="1" s="1"/>
  <c r="O532" i="1"/>
  <c r="S532" i="1" s="1"/>
  <c r="U532" i="1" s="1"/>
  <c r="P501" i="1"/>
  <c r="R501" i="1" s="1"/>
  <c r="T501" i="1" s="1"/>
  <c r="P78" i="1"/>
  <c r="R78" i="1" s="1"/>
  <c r="T78" i="1" s="1"/>
  <c r="O80" i="1"/>
  <c r="S80" i="1" s="1"/>
  <c r="U80" i="1" s="1"/>
  <c r="P251" i="1"/>
  <c r="R251" i="1" s="1"/>
  <c r="T251" i="1" s="1"/>
  <c r="O327" i="1"/>
  <c r="S327" i="1" s="1"/>
  <c r="U327" i="1" s="1"/>
  <c r="O383" i="1"/>
  <c r="S383" i="1" s="1"/>
  <c r="U383" i="1" s="1"/>
  <c r="P396" i="1"/>
  <c r="R396" i="1" s="1"/>
  <c r="T396" i="1" s="1"/>
  <c r="P400" i="1"/>
  <c r="R400" i="1" s="1"/>
  <c r="T400" i="1" s="1"/>
  <c r="P408" i="1"/>
  <c r="R408" i="1" s="1"/>
  <c r="T408" i="1" s="1"/>
  <c r="P419" i="1"/>
  <c r="R419" i="1" s="1"/>
  <c r="T419" i="1" s="1"/>
  <c r="P448" i="1"/>
  <c r="R448" i="1" s="1"/>
  <c r="T448" i="1" s="1"/>
  <c r="P450" i="1"/>
  <c r="R450" i="1" s="1"/>
  <c r="T450" i="1" s="1"/>
  <c r="P454" i="1"/>
  <c r="R454" i="1" s="1"/>
  <c r="T454" i="1" s="1"/>
  <c r="P569" i="1"/>
  <c r="R569" i="1" s="1"/>
  <c r="T569" i="1" s="1"/>
  <c r="O671" i="1"/>
  <c r="S671" i="1" s="1"/>
  <c r="U671" i="1" s="1"/>
  <c r="O246" i="1"/>
  <c r="S246" i="1" s="1"/>
  <c r="U246" i="1" s="1"/>
  <c r="O415" i="1"/>
  <c r="S415" i="1" s="1"/>
  <c r="U415" i="1" s="1"/>
  <c r="O424" i="1"/>
  <c r="S424" i="1" s="1"/>
  <c r="U424" i="1" s="1"/>
  <c r="O568" i="1"/>
  <c r="S568" i="1" s="1"/>
  <c r="U568" i="1" s="1"/>
  <c r="P471" i="1"/>
  <c r="R471" i="1" s="1"/>
  <c r="T471" i="1" s="1"/>
  <c r="O482" i="1"/>
  <c r="S482" i="1" s="1"/>
  <c r="U482" i="1" s="1"/>
  <c r="P525" i="1"/>
  <c r="R525" i="1" s="1"/>
  <c r="T525" i="1" s="1"/>
  <c r="P17" i="1"/>
  <c r="R17" i="1" s="1"/>
  <c r="T17" i="1" s="1"/>
  <c r="O150" i="1"/>
  <c r="S150" i="1" s="1"/>
  <c r="U150" i="1" s="1"/>
  <c r="P158" i="1"/>
  <c r="R158" i="1" s="1"/>
  <c r="T158" i="1" s="1"/>
  <c r="O168" i="1"/>
  <c r="S168" i="1" s="1"/>
  <c r="U168" i="1" s="1"/>
  <c r="O172" i="1"/>
  <c r="S172" i="1" s="1"/>
  <c r="U172" i="1" s="1"/>
  <c r="O179" i="1"/>
  <c r="S179" i="1" s="1"/>
  <c r="U179" i="1" s="1"/>
  <c r="O213" i="1"/>
  <c r="S213" i="1" s="1"/>
  <c r="U213" i="1" s="1"/>
  <c r="O219" i="1"/>
  <c r="S219" i="1" s="1"/>
  <c r="U219" i="1" s="1"/>
  <c r="O225" i="1"/>
  <c r="S225" i="1" s="1"/>
  <c r="U225" i="1" s="1"/>
  <c r="O229" i="1"/>
  <c r="S229" i="1" s="1"/>
  <c r="U229" i="1" s="1"/>
  <c r="P231" i="1"/>
  <c r="R231" i="1" s="1"/>
  <c r="T231" i="1" s="1"/>
  <c r="O331" i="1"/>
  <c r="S331" i="1" s="1"/>
  <c r="U331" i="1" s="1"/>
  <c r="O333" i="1"/>
  <c r="S333" i="1" s="1"/>
  <c r="U333" i="1" s="1"/>
  <c r="O344" i="1"/>
  <c r="S344" i="1" s="1"/>
  <c r="U344" i="1" s="1"/>
  <c r="P349" i="1"/>
  <c r="R349" i="1" s="1"/>
  <c r="T349" i="1" s="1"/>
  <c r="P353" i="1"/>
  <c r="R353" i="1" s="1"/>
  <c r="T353" i="1" s="1"/>
  <c r="O365" i="1"/>
  <c r="S365" i="1" s="1"/>
  <c r="U365" i="1" s="1"/>
  <c r="O385" i="1"/>
  <c r="S385" i="1" s="1"/>
  <c r="U385" i="1" s="1"/>
  <c r="O401" i="1"/>
  <c r="S401" i="1" s="1"/>
  <c r="U401" i="1" s="1"/>
  <c r="O409" i="1"/>
  <c r="S409" i="1" s="1"/>
  <c r="U409" i="1" s="1"/>
  <c r="O426" i="1"/>
  <c r="S426" i="1" s="1"/>
  <c r="U426" i="1" s="1"/>
  <c r="P534" i="1"/>
  <c r="R534" i="1" s="1"/>
  <c r="T534" i="1" s="1"/>
  <c r="O554" i="1"/>
  <c r="S554" i="1" s="1"/>
  <c r="U554" i="1" s="1"/>
  <c r="O652" i="1"/>
  <c r="S652" i="1" s="1"/>
  <c r="U652" i="1" s="1"/>
  <c r="O592" i="1"/>
  <c r="S592" i="1" s="1"/>
  <c r="U592" i="1" s="1"/>
  <c r="L384" i="1"/>
  <c r="P384" i="1" s="1"/>
  <c r="R384" i="1" s="1"/>
  <c r="T384" i="1" s="1"/>
  <c r="O384" i="1"/>
  <c r="S384" i="1" s="1"/>
  <c r="U384" i="1" s="1"/>
  <c r="L394" i="1"/>
  <c r="O394" i="1"/>
  <c r="S394" i="1" s="1"/>
  <c r="U394" i="1" s="1"/>
  <c r="P237" i="1"/>
  <c r="R237" i="1" s="1"/>
  <c r="T237" i="1" s="1"/>
  <c r="L494" i="1"/>
  <c r="P494" i="1" s="1"/>
  <c r="R494" i="1" s="1"/>
  <c r="T494" i="1" s="1"/>
  <c r="O494" i="1"/>
  <c r="S494" i="1" s="1"/>
  <c r="U494" i="1" s="1"/>
  <c r="L530" i="1"/>
  <c r="P530" i="1" s="1"/>
  <c r="R530" i="1" s="1"/>
  <c r="T530" i="1" s="1"/>
  <c r="O530" i="1"/>
  <c r="S530" i="1" s="1"/>
  <c r="U530" i="1" s="1"/>
  <c r="P536" i="1"/>
  <c r="R536" i="1" s="1"/>
  <c r="T536" i="1" s="1"/>
  <c r="P548" i="1"/>
  <c r="R548" i="1" s="1"/>
  <c r="T548" i="1" s="1"/>
  <c r="P564" i="1"/>
  <c r="R564" i="1" s="1"/>
  <c r="T564" i="1" s="1"/>
  <c r="O567" i="1"/>
  <c r="S567" i="1" s="1"/>
  <c r="U567" i="1" s="1"/>
  <c r="P12" i="1"/>
  <c r="R12" i="1" s="1"/>
  <c r="T12" i="1" s="1"/>
  <c r="P335" i="1"/>
  <c r="R335" i="1" s="1"/>
  <c r="T335" i="1" s="1"/>
  <c r="P460" i="1"/>
  <c r="R460" i="1" s="1"/>
  <c r="T460" i="1" s="1"/>
  <c r="L699" i="1"/>
  <c r="P699" i="1" s="1"/>
  <c r="R699" i="1" s="1"/>
  <c r="T699" i="1" s="1"/>
  <c r="O699" i="1"/>
  <c r="S699" i="1" s="1"/>
  <c r="U699" i="1" s="1"/>
  <c r="O146" i="1"/>
  <c r="S146" i="1" s="1"/>
  <c r="U146" i="1" s="1"/>
  <c r="O243" i="1"/>
  <c r="S243" i="1" s="1"/>
  <c r="U243" i="1" s="1"/>
  <c r="O450" i="1"/>
  <c r="S450" i="1" s="1"/>
  <c r="U450" i="1" s="1"/>
  <c r="O400" i="1"/>
  <c r="S400" i="1" s="1"/>
  <c r="U400" i="1" s="1"/>
  <c r="O353" i="1"/>
  <c r="S353" i="1" s="1"/>
  <c r="U353" i="1" s="1"/>
  <c r="P612" i="1"/>
  <c r="R612" i="1" s="1"/>
  <c r="T612" i="1" s="1"/>
  <c r="O440" i="1"/>
  <c r="S440" i="1" s="1"/>
  <c r="U440" i="1" s="1"/>
  <c r="O388" i="1"/>
  <c r="S388" i="1" s="1"/>
  <c r="U388" i="1" s="1"/>
  <c r="L20" i="1"/>
  <c r="P20" i="1" s="1"/>
  <c r="R20" i="1" s="1"/>
  <c r="T20" i="1" s="1"/>
  <c r="O20" i="1"/>
  <c r="S20" i="1" s="1"/>
  <c r="U20" i="1" s="1"/>
  <c r="P77" i="1"/>
  <c r="R77" i="1" s="1"/>
  <c r="T77" i="1" s="1"/>
  <c r="P87" i="1"/>
  <c r="R87" i="1" s="1"/>
  <c r="T87" i="1" s="1"/>
  <c r="P91" i="1"/>
  <c r="R91" i="1" s="1"/>
  <c r="T91" i="1" s="1"/>
  <c r="P465" i="1"/>
  <c r="R465" i="1" s="1"/>
  <c r="T465" i="1" s="1"/>
  <c r="P495" i="1"/>
  <c r="R495" i="1" s="1"/>
  <c r="T495" i="1" s="1"/>
  <c r="O495" i="1"/>
  <c r="S495" i="1" s="1"/>
  <c r="U495" i="1" s="1"/>
  <c r="L607" i="1"/>
  <c r="O607" i="1"/>
  <c r="S607" i="1" s="1"/>
  <c r="U607" i="1" s="1"/>
  <c r="L615" i="1"/>
  <c r="O615" i="1"/>
  <c r="S615" i="1" s="1"/>
  <c r="U615" i="1" s="1"/>
  <c r="L617" i="1"/>
  <c r="P617" i="1" s="1"/>
  <c r="R617" i="1" s="1"/>
  <c r="T617" i="1" s="1"/>
  <c r="O617" i="1"/>
  <c r="S617" i="1" s="1"/>
  <c r="U617" i="1" s="1"/>
  <c r="O628" i="1"/>
  <c r="S628" i="1" s="1"/>
  <c r="U628" i="1" s="1"/>
  <c r="P650" i="1"/>
  <c r="R650" i="1" s="1"/>
  <c r="T650" i="1" s="1"/>
  <c r="P716" i="1"/>
  <c r="R716" i="1" s="1"/>
  <c r="T716" i="1" s="1"/>
  <c r="O7" i="1"/>
  <c r="S7" i="1" s="1"/>
  <c r="U7" i="1" s="1"/>
  <c r="O11" i="1"/>
  <c r="S11" i="1" s="1"/>
  <c r="U11" i="1" s="1"/>
  <c r="P29" i="1"/>
  <c r="R29" i="1" s="1"/>
  <c r="T29" i="1" s="1"/>
  <c r="P37" i="1"/>
  <c r="R37" i="1" s="1"/>
  <c r="T37" i="1" s="1"/>
  <c r="P41" i="1"/>
  <c r="R41" i="1" s="1"/>
  <c r="T41" i="1" s="1"/>
  <c r="P50" i="1"/>
  <c r="R50" i="1" s="1"/>
  <c r="T50" i="1" s="1"/>
  <c r="P70" i="1"/>
  <c r="R70" i="1" s="1"/>
  <c r="T70" i="1" s="1"/>
  <c r="P422" i="1"/>
  <c r="R422" i="1" s="1"/>
  <c r="T422" i="1" s="1"/>
  <c r="P424" i="1"/>
  <c r="R424" i="1" s="1"/>
  <c r="T424" i="1" s="1"/>
  <c r="P426" i="1"/>
  <c r="R426" i="1" s="1"/>
  <c r="T426" i="1" s="1"/>
  <c r="O431" i="1"/>
  <c r="S431" i="1" s="1"/>
  <c r="U431" i="1" s="1"/>
  <c r="O433" i="1"/>
  <c r="S433" i="1" s="1"/>
  <c r="U433" i="1" s="1"/>
  <c r="O672" i="1"/>
  <c r="S672" i="1" s="1"/>
  <c r="U672" i="1" s="1"/>
  <c r="P709" i="1"/>
  <c r="R709" i="1" s="1"/>
  <c r="T709" i="1" s="1"/>
  <c r="P719" i="1"/>
  <c r="R719" i="1" s="1"/>
  <c r="T719" i="1" s="1"/>
  <c r="O722" i="1"/>
  <c r="S722" i="1" s="1"/>
  <c r="U722" i="1" s="1"/>
  <c r="O736" i="1"/>
  <c r="S736" i="1" s="1"/>
  <c r="U736" i="1" s="1"/>
  <c r="O264" i="1"/>
  <c r="S264" i="1" s="1"/>
  <c r="U264" i="1" s="1"/>
  <c r="O4" i="1"/>
  <c r="S4" i="1" s="1"/>
  <c r="U4" i="1" s="1"/>
  <c r="O10" i="1"/>
  <c r="S10" i="1" s="1"/>
  <c r="U10" i="1" s="1"/>
  <c r="P13" i="1"/>
  <c r="R13" i="1" s="1"/>
  <c r="T13" i="1" s="1"/>
  <c r="O15" i="1"/>
  <c r="S15" i="1" s="1"/>
  <c r="U15" i="1" s="1"/>
  <c r="P22" i="1"/>
  <c r="R22" i="1" s="1"/>
  <c r="T22" i="1" s="1"/>
  <c r="P28" i="1"/>
  <c r="R28" i="1" s="1"/>
  <c r="T28" i="1" s="1"/>
  <c r="P34" i="1"/>
  <c r="R34" i="1" s="1"/>
  <c r="T34" i="1" s="1"/>
  <c r="O42" i="1"/>
  <c r="S42" i="1" s="1"/>
  <c r="U42" i="1" s="1"/>
  <c r="O47" i="1"/>
  <c r="S47" i="1" s="1"/>
  <c r="U47" i="1" s="1"/>
  <c r="O57" i="1"/>
  <c r="S57" i="1" s="1"/>
  <c r="U57" i="1" s="1"/>
  <c r="O94" i="1"/>
  <c r="S94" i="1" s="1"/>
  <c r="U94" i="1" s="1"/>
  <c r="P116" i="1"/>
  <c r="R116" i="1" s="1"/>
  <c r="T116" i="1" s="1"/>
  <c r="P126" i="1"/>
  <c r="R126" i="1" s="1"/>
  <c r="T126" i="1" s="1"/>
  <c r="O199" i="1"/>
  <c r="S199" i="1" s="1"/>
  <c r="U199" i="1" s="1"/>
  <c r="P243" i="1"/>
  <c r="R243" i="1" s="1"/>
  <c r="T243" i="1" s="1"/>
  <c r="P326" i="1"/>
  <c r="R326" i="1" s="1"/>
  <c r="T326" i="1" s="1"/>
  <c r="P342" i="1"/>
  <c r="R342" i="1" s="1"/>
  <c r="T342" i="1" s="1"/>
  <c r="P394" i="1"/>
  <c r="R394" i="1" s="1"/>
  <c r="T394" i="1" s="1"/>
  <c r="O396" i="1"/>
  <c r="S396" i="1" s="1"/>
  <c r="U396" i="1" s="1"/>
  <c r="P577" i="1"/>
  <c r="R577" i="1" s="1"/>
  <c r="T577" i="1" s="1"/>
  <c r="O579" i="1"/>
  <c r="S579" i="1" s="1"/>
  <c r="U579" i="1" s="1"/>
  <c r="P607" i="1"/>
  <c r="R607" i="1" s="1"/>
  <c r="T607" i="1" s="1"/>
  <c r="O613" i="1"/>
  <c r="S613" i="1" s="1"/>
  <c r="U613" i="1" s="1"/>
  <c r="P615" i="1"/>
  <c r="R615" i="1" s="1"/>
  <c r="T615" i="1" s="1"/>
  <c r="O707" i="1"/>
  <c r="S707" i="1" s="1"/>
  <c r="U707" i="1" s="1"/>
  <c r="L512" i="1"/>
  <c r="P512" i="1" s="1"/>
  <c r="R512" i="1" s="1"/>
  <c r="T512" i="1" s="1"/>
  <c r="O512" i="1"/>
  <c r="S512" i="1" s="1"/>
  <c r="U512" i="1" s="1"/>
  <c r="L514" i="1"/>
  <c r="P514" i="1" s="1"/>
  <c r="R514" i="1" s="1"/>
  <c r="T514" i="1" s="1"/>
  <c r="O514" i="1"/>
  <c r="S514" i="1" s="1"/>
  <c r="U514" i="1" s="1"/>
  <c r="O167" i="1"/>
  <c r="S167" i="1" s="1"/>
  <c r="U167" i="1" s="1"/>
  <c r="O52" i="1"/>
  <c r="S52" i="1" s="1"/>
  <c r="U52" i="1" s="1"/>
  <c r="P38" i="1"/>
  <c r="R38" i="1" s="1"/>
  <c r="T38" i="1" s="1"/>
  <c r="L343" i="1"/>
  <c r="P343" i="1" s="1"/>
  <c r="R343" i="1" s="1"/>
  <c r="T343" i="1" s="1"/>
  <c r="O343" i="1"/>
  <c r="S343" i="1" s="1"/>
  <c r="U343" i="1" s="1"/>
  <c r="O99" i="1"/>
  <c r="S99" i="1" s="1"/>
  <c r="U99" i="1" s="1"/>
  <c r="O74" i="1"/>
  <c r="S74" i="1" s="1"/>
  <c r="U74" i="1" s="1"/>
  <c r="O48" i="1"/>
  <c r="S48" i="1" s="1"/>
  <c r="U48" i="1" s="1"/>
  <c r="O28" i="1"/>
  <c r="S28" i="1" s="1"/>
  <c r="U28" i="1" s="1"/>
  <c r="O349" i="1"/>
  <c r="S349" i="1" s="1"/>
  <c r="U349" i="1" s="1"/>
  <c r="O341" i="1"/>
  <c r="S341" i="1" s="1"/>
  <c r="U341" i="1" s="1"/>
  <c r="P10" i="1"/>
  <c r="R10" i="1" s="1"/>
  <c r="T10" i="1" s="1"/>
  <c r="O16" i="1"/>
  <c r="S16" i="1" s="1"/>
  <c r="U16" i="1" s="1"/>
  <c r="O19" i="1"/>
  <c r="S19" i="1" s="1"/>
  <c r="U19" i="1" s="1"/>
  <c r="O29" i="1"/>
  <c r="S29" i="1" s="1"/>
  <c r="U29" i="1" s="1"/>
  <c r="L94" i="1"/>
  <c r="P94" i="1" s="1"/>
  <c r="R94" i="1" s="1"/>
  <c r="T94" i="1" s="1"/>
  <c r="P103" i="1"/>
  <c r="R103" i="1" s="1"/>
  <c r="T103" i="1" s="1"/>
  <c r="O151" i="1"/>
  <c r="S151" i="1" s="1"/>
  <c r="U151" i="1" s="1"/>
  <c r="O397" i="1"/>
  <c r="S397" i="1" s="1"/>
  <c r="U397" i="1" s="1"/>
  <c r="L397" i="1"/>
  <c r="P397" i="1" s="1"/>
  <c r="R397" i="1" s="1"/>
  <c r="T397" i="1" s="1"/>
  <c r="O448" i="1"/>
  <c r="S448" i="1" s="1"/>
  <c r="U448" i="1" s="1"/>
  <c r="O32" i="1"/>
  <c r="S32" i="1" s="1"/>
  <c r="U32" i="1" s="1"/>
  <c r="P150" i="1"/>
  <c r="R150" i="1" s="1"/>
  <c r="T150" i="1" s="1"/>
  <c r="P483" i="1"/>
  <c r="R483" i="1" s="1"/>
  <c r="T483" i="1" s="1"/>
  <c r="O483" i="1"/>
  <c r="S483" i="1" s="1"/>
  <c r="U483" i="1" s="1"/>
  <c r="O163" i="1"/>
  <c r="S163" i="1" s="1"/>
  <c r="U163" i="1" s="1"/>
  <c r="O62" i="1"/>
  <c r="S62" i="1" s="1"/>
  <c r="U62" i="1" s="1"/>
  <c r="O22" i="1"/>
  <c r="S22" i="1" s="1"/>
  <c r="U22" i="1" s="1"/>
  <c r="O140" i="1"/>
  <c r="S140" i="1" s="1"/>
  <c r="U140" i="1" s="1"/>
  <c r="P185" i="1"/>
  <c r="R185" i="1" s="1"/>
  <c r="T185" i="1" s="1"/>
  <c r="O442" i="1"/>
  <c r="S442" i="1" s="1"/>
  <c r="U442" i="1" s="1"/>
  <c r="O416" i="1"/>
  <c r="S416" i="1" s="1"/>
  <c r="U416" i="1" s="1"/>
  <c r="O460" i="1"/>
  <c r="S460" i="1" s="1"/>
  <c r="U460" i="1" s="1"/>
  <c r="O520" i="1"/>
  <c r="S520" i="1" s="1"/>
  <c r="U520" i="1" s="1"/>
  <c r="L4" i="1"/>
  <c r="P4" i="1" s="1"/>
  <c r="R4" i="1" s="1"/>
  <c r="T4" i="1" s="1"/>
  <c r="O6" i="1"/>
  <c r="S6" i="1" s="1"/>
  <c r="U6" i="1" s="1"/>
  <c r="L7" i="1"/>
  <c r="P7" i="1" s="1"/>
  <c r="R7" i="1" s="1"/>
  <c r="T7" i="1" s="1"/>
  <c r="P9" i="1"/>
  <c r="R9" i="1" s="1"/>
  <c r="T9" i="1" s="1"/>
  <c r="O50" i="1"/>
  <c r="S50" i="1" s="1"/>
  <c r="U50" i="1" s="1"/>
  <c r="P100" i="1"/>
  <c r="R100" i="1" s="1"/>
  <c r="T100" i="1" s="1"/>
  <c r="L178" i="1"/>
  <c r="P178" i="1" s="1"/>
  <c r="R178" i="1" s="1"/>
  <c r="T178" i="1" s="1"/>
  <c r="O178" i="1"/>
  <c r="S178" i="1" s="1"/>
  <c r="U178" i="1" s="1"/>
  <c r="O379" i="1"/>
  <c r="S379" i="1" s="1"/>
  <c r="U379" i="1" s="1"/>
  <c r="O192" i="1"/>
  <c r="S192" i="1" s="1"/>
  <c r="U192" i="1" s="1"/>
  <c r="P214" i="1"/>
  <c r="R214" i="1" s="1"/>
  <c r="T214" i="1" s="1"/>
  <c r="P216" i="1"/>
  <c r="R216" i="1" s="1"/>
  <c r="T216" i="1" s="1"/>
  <c r="O236" i="1"/>
  <c r="S236" i="1" s="1"/>
  <c r="U236" i="1" s="1"/>
  <c r="P242" i="1"/>
  <c r="R242" i="1" s="1"/>
  <c r="T242" i="1" s="1"/>
  <c r="O248" i="1"/>
  <c r="S248" i="1" s="1"/>
  <c r="U248" i="1" s="1"/>
  <c r="O250" i="1"/>
  <c r="S250" i="1" s="1"/>
  <c r="U250" i="1" s="1"/>
  <c r="P252" i="1"/>
  <c r="R252" i="1" s="1"/>
  <c r="T252" i="1" s="1"/>
  <c r="P257" i="1"/>
  <c r="R257" i="1" s="1"/>
  <c r="T257" i="1" s="1"/>
  <c r="P296" i="1"/>
  <c r="R296" i="1" s="1"/>
  <c r="T296" i="1" s="1"/>
  <c r="P311" i="1"/>
  <c r="R311" i="1" s="1"/>
  <c r="T311" i="1" s="1"/>
  <c r="O360" i="1"/>
  <c r="S360" i="1" s="1"/>
  <c r="U360" i="1" s="1"/>
  <c r="P387" i="1"/>
  <c r="R387" i="1" s="1"/>
  <c r="T387" i="1" s="1"/>
  <c r="P389" i="1"/>
  <c r="R389" i="1" s="1"/>
  <c r="T389" i="1" s="1"/>
  <c r="P391" i="1"/>
  <c r="R391" i="1" s="1"/>
  <c r="T391" i="1" s="1"/>
  <c r="O399" i="1"/>
  <c r="S399" i="1" s="1"/>
  <c r="U399" i="1" s="1"/>
  <c r="P402" i="1"/>
  <c r="R402" i="1" s="1"/>
  <c r="T402" i="1" s="1"/>
  <c r="P418" i="1"/>
  <c r="R418" i="1" s="1"/>
  <c r="T418" i="1" s="1"/>
  <c r="P423" i="1"/>
  <c r="R423" i="1" s="1"/>
  <c r="T423" i="1" s="1"/>
  <c r="P425" i="1"/>
  <c r="R425" i="1" s="1"/>
  <c r="T425" i="1" s="1"/>
  <c r="P441" i="1"/>
  <c r="R441" i="1" s="1"/>
  <c r="T441" i="1" s="1"/>
  <c r="P443" i="1"/>
  <c r="R443" i="1" s="1"/>
  <c r="T443" i="1" s="1"/>
  <c r="O516" i="1"/>
  <c r="S516" i="1" s="1"/>
  <c r="U516" i="1" s="1"/>
  <c r="P533" i="1"/>
  <c r="R533" i="1" s="1"/>
  <c r="T533" i="1" s="1"/>
  <c r="P604" i="1"/>
  <c r="R604" i="1" s="1"/>
  <c r="P626" i="1"/>
  <c r="R626" i="1" s="1"/>
  <c r="T626" i="1" s="1"/>
  <c r="P672" i="1"/>
  <c r="R672" i="1" s="1"/>
  <c r="T672" i="1" s="1"/>
  <c r="P655" i="1"/>
  <c r="R655" i="1" s="1"/>
  <c r="T655" i="1" s="1"/>
  <c r="P592" i="1"/>
  <c r="R592" i="1" s="1"/>
  <c r="T592" i="1" s="1"/>
  <c r="P707" i="1"/>
  <c r="R707" i="1" s="1"/>
  <c r="T707" i="1" s="1"/>
  <c r="O270" i="1"/>
  <c r="S270" i="1" s="1"/>
  <c r="U270" i="1" s="1"/>
  <c r="O278" i="1"/>
  <c r="S278" i="1" s="1"/>
  <c r="U278" i="1" s="1"/>
  <c r="P5" i="1"/>
  <c r="R5" i="1" s="1"/>
  <c r="T5" i="1" s="1"/>
  <c r="P8" i="1"/>
  <c r="R8" i="1" s="1"/>
  <c r="T8" i="1" s="1"/>
  <c r="O14" i="1"/>
  <c r="S14" i="1" s="1"/>
  <c r="U14" i="1" s="1"/>
  <c r="P18" i="1"/>
  <c r="R18" i="1" s="1"/>
  <c r="T18" i="1" s="1"/>
  <c r="P25" i="1"/>
  <c r="R25" i="1" s="1"/>
  <c r="T25" i="1" s="1"/>
  <c r="P31" i="1"/>
  <c r="R31" i="1" s="1"/>
  <c r="T31" i="1" s="1"/>
  <c r="O81" i="1"/>
  <c r="S81" i="1" s="1"/>
  <c r="U81" i="1" s="1"/>
  <c r="O83" i="1"/>
  <c r="S83" i="1" s="1"/>
  <c r="U83" i="1" s="1"/>
  <c r="O87" i="1"/>
  <c r="S87" i="1" s="1"/>
  <c r="U87" i="1" s="1"/>
  <c r="P101" i="1"/>
  <c r="R101" i="1" s="1"/>
  <c r="T101" i="1" s="1"/>
  <c r="O138" i="1"/>
  <c r="S138" i="1" s="1"/>
  <c r="U138" i="1" s="1"/>
  <c r="O142" i="1"/>
  <c r="S142" i="1" s="1"/>
  <c r="U142" i="1" s="1"/>
  <c r="O144" i="1"/>
  <c r="S144" i="1" s="1"/>
  <c r="U144" i="1" s="1"/>
  <c r="O169" i="1"/>
  <c r="S169" i="1" s="1"/>
  <c r="U169" i="1" s="1"/>
  <c r="P171" i="1"/>
  <c r="R171" i="1" s="1"/>
  <c r="T171" i="1" s="1"/>
  <c r="O204" i="1"/>
  <c r="S204" i="1" s="1"/>
  <c r="U204" i="1" s="1"/>
  <c r="P299" i="1"/>
  <c r="R299" i="1" s="1"/>
  <c r="T299" i="1" s="1"/>
  <c r="P355" i="1"/>
  <c r="R355" i="1" s="1"/>
  <c r="T355" i="1" s="1"/>
  <c r="P357" i="1"/>
  <c r="R357" i="1" s="1"/>
  <c r="T357" i="1" s="1"/>
  <c r="P377" i="1"/>
  <c r="R377" i="1" s="1"/>
  <c r="T377" i="1" s="1"/>
  <c r="L379" i="1"/>
  <c r="P379" i="1" s="1"/>
  <c r="R379" i="1" s="1"/>
  <c r="T379" i="1" s="1"/>
  <c r="P383" i="1"/>
  <c r="R383" i="1" s="1"/>
  <c r="T383" i="1" s="1"/>
  <c r="P386" i="1"/>
  <c r="R386" i="1" s="1"/>
  <c r="T386" i="1" s="1"/>
  <c r="P432" i="1"/>
  <c r="R432" i="1" s="1"/>
  <c r="T432" i="1" s="1"/>
  <c r="P452" i="1"/>
  <c r="R452" i="1" s="1"/>
  <c r="T452" i="1" s="1"/>
  <c r="O466" i="1"/>
  <c r="S466" i="1" s="1"/>
  <c r="U466" i="1" s="1"/>
  <c r="O467" i="1"/>
  <c r="S467" i="1" s="1"/>
  <c r="U467" i="1" s="1"/>
  <c r="P503" i="1"/>
  <c r="R503" i="1" s="1"/>
  <c r="T503" i="1" s="1"/>
  <c r="O623" i="1"/>
  <c r="S623" i="1" s="1"/>
  <c r="U623" i="1" s="1"/>
  <c r="O636" i="1"/>
  <c r="S636" i="1" s="1"/>
  <c r="U636" i="1" s="1"/>
  <c r="O653" i="1"/>
  <c r="S653" i="1" s="1"/>
  <c r="U653" i="1" s="1"/>
  <c r="P668" i="1"/>
  <c r="R668" i="1" s="1"/>
  <c r="T668" i="1" s="1"/>
  <c r="P669" i="1"/>
  <c r="R669" i="1" s="1"/>
  <c r="T669" i="1" s="1"/>
  <c r="P696" i="1"/>
  <c r="R696" i="1" s="1"/>
  <c r="T696" i="1" s="1"/>
  <c r="O588" i="1"/>
  <c r="S588" i="1" s="1"/>
  <c r="U588" i="1" s="1"/>
  <c r="O594" i="1"/>
  <c r="S594" i="1" s="1"/>
  <c r="U594" i="1" s="1"/>
  <c r="O730" i="1"/>
  <c r="S730" i="1" s="1"/>
  <c r="U730" i="1" s="1"/>
  <c r="P124" i="1"/>
  <c r="R124" i="1" s="1"/>
  <c r="T124" i="1" s="1"/>
  <c r="P168" i="1"/>
  <c r="R168" i="1" s="1"/>
  <c r="T168" i="1" s="1"/>
  <c r="P236" i="1"/>
  <c r="R236" i="1" s="1"/>
  <c r="T236" i="1" s="1"/>
  <c r="O618" i="1"/>
  <c r="S618" i="1" s="1"/>
  <c r="U618" i="1" s="1"/>
  <c r="L618" i="1"/>
  <c r="P618" i="1" s="1"/>
  <c r="R618" i="1" s="1"/>
  <c r="T618" i="1" s="1"/>
  <c r="O31" i="1"/>
  <c r="S31" i="1" s="1"/>
  <c r="U31" i="1" s="1"/>
  <c r="O13" i="1"/>
  <c r="S13" i="1" s="1"/>
  <c r="U13" i="1" s="1"/>
  <c r="O300" i="1"/>
  <c r="S300" i="1" s="1"/>
  <c r="U300" i="1" s="1"/>
  <c r="O389" i="1"/>
  <c r="S389" i="1" s="1"/>
  <c r="U389" i="1" s="1"/>
  <c r="P409" i="1"/>
  <c r="R409" i="1" s="1"/>
  <c r="T409" i="1" s="1"/>
  <c r="O577" i="1"/>
  <c r="S577" i="1" s="1"/>
  <c r="U577" i="1" s="1"/>
  <c r="O574" i="1"/>
  <c r="S574" i="1" s="1"/>
  <c r="U574" i="1" s="1"/>
  <c r="O564" i="1"/>
  <c r="S564" i="1" s="1"/>
  <c r="U564" i="1" s="1"/>
  <c r="P360" i="1"/>
  <c r="R360" i="1" s="1"/>
  <c r="T360" i="1" s="1"/>
  <c r="O152" i="1"/>
  <c r="S152" i="1" s="1"/>
  <c r="U152" i="1" s="1"/>
  <c r="P3" i="1"/>
  <c r="R3" i="1" s="1"/>
  <c r="T3" i="1" s="1"/>
  <c r="O165" i="1"/>
  <c r="S165" i="1" s="1"/>
  <c r="U165" i="1" s="1"/>
  <c r="O149" i="1"/>
  <c r="S149" i="1" s="1"/>
  <c r="U149" i="1" s="1"/>
  <c r="O17" i="1"/>
  <c r="S17" i="1" s="1"/>
  <c r="U17" i="1" s="1"/>
  <c r="O25" i="1"/>
  <c r="S25" i="1" s="1"/>
  <c r="U25" i="1" s="1"/>
  <c r="O18" i="1"/>
  <c r="S18" i="1" s="1"/>
  <c r="U18" i="1" s="1"/>
  <c r="O8" i="1"/>
  <c r="S8" i="1" s="1"/>
  <c r="U8" i="1" s="1"/>
  <c r="O311" i="1"/>
  <c r="S311" i="1" s="1"/>
  <c r="U311" i="1" s="1"/>
  <c r="O216" i="1"/>
  <c r="S216" i="1" s="1"/>
  <c r="U216" i="1" s="1"/>
  <c r="L192" i="1"/>
  <c r="P192" i="1" s="1"/>
  <c r="R192" i="1" s="1"/>
  <c r="T192" i="1" s="1"/>
  <c r="P521" i="1"/>
  <c r="R521" i="1" s="1"/>
  <c r="T521" i="1" s="1"/>
  <c r="O3" i="1"/>
  <c r="S3" i="1" s="1"/>
  <c r="U3" i="1" s="1"/>
  <c r="O72" i="1"/>
  <c r="S72" i="1" s="1"/>
  <c r="U72" i="1" s="1"/>
  <c r="P200" i="1"/>
  <c r="R200" i="1" s="1"/>
  <c r="T200" i="1" s="1"/>
  <c r="P202" i="1"/>
  <c r="R202" i="1" s="1"/>
  <c r="T202" i="1" s="1"/>
  <c r="O469" i="1"/>
  <c r="S469" i="1" s="1"/>
  <c r="U469" i="1" s="1"/>
  <c r="L469" i="1"/>
  <c r="P469" i="1" s="1"/>
  <c r="R469" i="1" s="1"/>
  <c r="T469" i="1" s="1"/>
  <c r="P704" i="1"/>
  <c r="R704" i="1" s="1"/>
  <c r="T704" i="1" s="1"/>
  <c r="O704" i="1"/>
  <c r="S704" i="1" s="1"/>
  <c r="U704" i="1" s="1"/>
  <c r="O712" i="1"/>
  <c r="S712" i="1" s="1"/>
  <c r="U712" i="1" s="1"/>
  <c r="P712" i="1"/>
  <c r="R712" i="1" s="1"/>
  <c r="T712" i="1" s="1"/>
  <c r="O98" i="1"/>
  <c r="S98" i="1" s="1"/>
  <c r="U98" i="1" s="1"/>
  <c r="L98" i="1"/>
  <c r="P98" i="1" s="1"/>
  <c r="R98" i="1" s="1"/>
  <c r="T98" i="1" s="1"/>
  <c r="P637" i="1"/>
  <c r="R637" i="1" s="1"/>
  <c r="T637" i="1" s="1"/>
  <c r="O637" i="1"/>
  <c r="S637" i="1" s="1"/>
  <c r="U637" i="1" s="1"/>
  <c r="O139" i="1"/>
  <c r="S139" i="1" s="1"/>
  <c r="U139" i="1" s="1"/>
  <c r="O141" i="1"/>
  <c r="S141" i="1" s="1"/>
  <c r="U141" i="1" s="1"/>
  <c r="O12" i="1"/>
  <c r="S12" i="1" s="1"/>
  <c r="U12" i="1" s="1"/>
  <c r="O313" i="1"/>
  <c r="S313" i="1" s="1"/>
  <c r="U313" i="1" s="1"/>
  <c r="O242" i="1"/>
  <c r="S242" i="1" s="1"/>
  <c r="U242" i="1" s="1"/>
  <c r="O212" i="1"/>
  <c r="S212" i="1" s="1"/>
  <c r="U212" i="1" s="1"/>
  <c r="O406" i="1"/>
  <c r="S406" i="1" s="1"/>
  <c r="U406" i="1" s="1"/>
  <c r="O575" i="1"/>
  <c r="S575" i="1" s="1"/>
  <c r="U575" i="1" s="1"/>
  <c r="O540" i="1"/>
  <c r="S540" i="1" s="1"/>
  <c r="U540" i="1" s="1"/>
  <c r="O534" i="1"/>
  <c r="S534" i="1" s="1"/>
  <c r="U534" i="1" s="1"/>
  <c r="L11" i="1"/>
  <c r="P11" i="1" s="1"/>
  <c r="R11" i="1" s="1"/>
  <c r="T11" i="1" s="1"/>
  <c r="L14" i="1"/>
  <c r="P14" i="1" s="1"/>
  <c r="R14" i="1" s="1"/>
  <c r="T14" i="1" s="1"/>
  <c r="L15" i="1"/>
  <c r="P15" i="1" s="1"/>
  <c r="R15" i="1" s="1"/>
  <c r="T15" i="1" s="1"/>
  <c r="L16" i="1"/>
  <c r="P16" i="1" s="1"/>
  <c r="R16" i="1" s="1"/>
  <c r="T16" i="1" s="1"/>
  <c r="L19" i="1"/>
  <c r="P19" i="1" s="1"/>
  <c r="R19" i="1" s="1"/>
  <c r="T19" i="1" s="1"/>
  <c r="O27" i="1"/>
  <c r="S27" i="1" s="1"/>
  <c r="U27" i="1" s="1"/>
  <c r="L32" i="1"/>
  <c r="P32" i="1" s="1"/>
  <c r="R32" i="1" s="1"/>
  <c r="T32" i="1" s="1"/>
  <c r="O34" i="1"/>
  <c r="S34" i="1" s="1"/>
  <c r="U34" i="1" s="1"/>
  <c r="O38" i="1"/>
  <c r="S38" i="1" s="1"/>
  <c r="U38" i="1" s="1"/>
  <c r="O105" i="1"/>
  <c r="S105" i="1" s="1"/>
  <c r="U105" i="1" s="1"/>
  <c r="L105" i="1"/>
  <c r="P105" i="1" s="1"/>
  <c r="R105" i="1" s="1"/>
  <c r="T105" i="1" s="1"/>
  <c r="P376" i="1"/>
  <c r="R376" i="1" s="1"/>
  <c r="T376" i="1" s="1"/>
  <c r="O376" i="1"/>
  <c r="S376" i="1" s="1"/>
  <c r="U376" i="1" s="1"/>
  <c r="P410" i="1"/>
  <c r="R410" i="1" s="1"/>
  <c r="T410" i="1" s="1"/>
  <c r="O412" i="1"/>
  <c r="S412" i="1" s="1"/>
  <c r="U412" i="1" s="1"/>
  <c r="P428" i="1"/>
  <c r="R428" i="1" s="1"/>
  <c r="T428" i="1" s="1"/>
  <c r="L632" i="1"/>
  <c r="P632" i="1" s="1"/>
  <c r="R632" i="1" s="1"/>
  <c r="T632" i="1" s="1"/>
  <c r="O26" i="1"/>
  <c r="S26" i="1" s="1"/>
  <c r="U26" i="1" s="1"/>
  <c r="P52" i="1"/>
  <c r="R52" i="1" s="1"/>
  <c r="T52" i="1" s="1"/>
  <c r="O58" i="1"/>
  <c r="S58" i="1" s="1"/>
  <c r="U58" i="1" s="1"/>
  <c r="P61" i="1"/>
  <c r="R61" i="1" s="1"/>
  <c r="T61" i="1" s="1"/>
  <c r="P63" i="1"/>
  <c r="R63" i="1" s="1"/>
  <c r="T63" i="1" s="1"/>
  <c r="O73" i="1"/>
  <c r="S73" i="1" s="1"/>
  <c r="U73" i="1" s="1"/>
  <c r="P114" i="1"/>
  <c r="R114" i="1" s="1"/>
  <c r="T114" i="1" s="1"/>
  <c r="O118" i="1"/>
  <c r="S118" i="1" s="1"/>
  <c r="U118" i="1" s="1"/>
  <c r="O123" i="1"/>
  <c r="S123" i="1" s="1"/>
  <c r="U123" i="1" s="1"/>
  <c r="P164" i="1"/>
  <c r="R164" i="1" s="1"/>
  <c r="T164" i="1" s="1"/>
  <c r="O166" i="1"/>
  <c r="S166" i="1" s="1"/>
  <c r="U166" i="1" s="1"/>
  <c r="O170" i="1"/>
  <c r="S170" i="1" s="1"/>
  <c r="U170" i="1" s="1"/>
  <c r="P172" i="1"/>
  <c r="R172" i="1" s="1"/>
  <c r="T172" i="1" s="1"/>
  <c r="P180" i="1"/>
  <c r="R180" i="1" s="1"/>
  <c r="T180" i="1" s="1"/>
  <c r="P182" i="1"/>
  <c r="R182" i="1" s="1"/>
  <c r="T182" i="1" s="1"/>
  <c r="O188" i="1"/>
  <c r="S188" i="1" s="1"/>
  <c r="U188" i="1" s="1"/>
  <c r="P190" i="1"/>
  <c r="R190" i="1" s="1"/>
  <c r="T190" i="1" s="1"/>
  <c r="O202" i="1"/>
  <c r="S202" i="1" s="1"/>
  <c r="U202" i="1" s="1"/>
  <c r="P210" i="1"/>
  <c r="R210" i="1" s="1"/>
  <c r="T210" i="1" s="1"/>
  <c r="O211" i="1"/>
  <c r="S211" i="1" s="1"/>
  <c r="U211" i="1" s="1"/>
  <c r="O237" i="1"/>
  <c r="S237" i="1" s="1"/>
  <c r="U237" i="1" s="1"/>
  <c r="O247" i="1"/>
  <c r="S247" i="1" s="1"/>
  <c r="U247" i="1" s="1"/>
  <c r="P310" i="1"/>
  <c r="R310" i="1" s="1"/>
  <c r="T310" i="1" s="1"/>
  <c r="P323" i="1"/>
  <c r="R323" i="1" s="1"/>
  <c r="T323" i="1" s="1"/>
  <c r="P330" i="1"/>
  <c r="R330" i="1" s="1"/>
  <c r="T330" i="1" s="1"/>
  <c r="O332" i="1"/>
  <c r="S332" i="1" s="1"/>
  <c r="U332" i="1" s="1"/>
  <c r="O340" i="1"/>
  <c r="S340" i="1" s="1"/>
  <c r="U340" i="1" s="1"/>
  <c r="P361" i="1"/>
  <c r="R361" i="1" s="1"/>
  <c r="T361" i="1" s="1"/>
  <c r="O363" i="1"/>
  <c r="S363" i="1" s="1"/>
  <c r="U363" i="1" s="1"/>
  <c r="P365" i="1"/>
  <c r="R365" i="1" s="1"/>
  <c r="T365" i="1" s="1"/>
  <c r="O453" i="1"/>
  <c r="S453" i="1" s="1"/>
  <c r="U453" i="1" s="1"/>
  <c r="P455" i="1"/>
  <c r="R455" i="1" s="1"/>
  <c r="T455" i="1" s="1"/>
  <c r="O462" i="1"/>
  <c r="S462" i="1" s="1"/>
  <c r="U462" i="1" s="1"/>
  <c r="O468" i="1"/>
  <c r="S468" i="1" s="1"/>
  <c r="U468" i="1" s="1"/>
  <c r="O553" i="1"/>
  <c r="S553" i="1" s="1"/>
  <c r="U553" i="1" s="1"/>
  <c r="P603" i="1"/>
  <c r="R603" i="1" s="1"/>
  <c r="T603" i="1" s="1"/>
  <c r="O658" i="1"/>
  <c r="S658" i="1" s="1"/>
  <c r="U658" i="1" s="1"/>
  <c r="L659" i="1"/>
  <c r="P659" i="1" s="1"/>
  <c r="R659" i="1" s="1"/>
  <c r="T659" i="1" s="1"/>
  <c r="O659" i="1"/>
  <c r="S659" i="1" s="1"/>
  <c r="U659" i="1" s="1"/>
  <c r="O664" i="1"/>
  <c r="S664" i="1" s="1"/>
  <c r="U664" i="1" s="1"/>
  <c r="L665" i="1"/>
  <c r="P665" i="1" s="1"/>
  <c r="R665" i="1" s="1"/>
  <c r="T665" i="1" s="1"/>
  <c r="O665" i="1"/>
  <c r="S665" i="1" s="1"/>
  <c r="U665" i="1" s="1"/>
  <c r="O668" i="1"/>
  <c r="S668" i="1" s="1"/>
  <c r="U668" i="1" s="1"/>
  <c r="O669" i="1"/>
  <c r="S669" i="1" s="1"/>
  <c r="U669" i="1" s="1"/>
  <c r="L671" i="1"/>
  <c r="P671" i="1" s="1"/>
  <c r="R671" i="1" s="1"/>
  <c r="T671" i="1" s="1"/>
  <c r="O675" i="1"/>
  <c r="S675" i="1" s="1"/>
  <c r="U675" i="1" s="1"/>
  <c r="P736" i="1"/>
  <c r="R736" i="1" s="1"/>
  <c r="T736" i="1" s="1"/>
  <c r="O44" i="1"/>
  <c r="S44" i="1" s="1"/>
  <c r="U44" i="1" s="1"/>
  <c r="P48" i="1"/>
  <c r="R48" i="1" s="1"/>
  <c r="T48" i="1" s="1"/>
  <c r="O53" i="1"/>
  <c r="S53" i="1" s="1"/>
  <c r="U53" i="1" s="1"/>
  <c r="P62" i="1"/>
  <c r="R62" i="1" s="1"/>
  <c r="T62" i="1" s="1"/>
  <c r="P97" i="1"/>
  <c r="R97" i="1" s="1"/>
  <c r="T97" i="1" s="1"/>
  <c r="O100" i="1"/>
  <c r="S100" i="1" s="1"/>
  <c r="U100" i="1" s="1"/>
  <c r="O102" i="1"/>
  <c r="S102" i="1" s="1"/>
  <c r="U102" i="1" s="1"/>
  <c r="O107" i="1"/>
  <c r="S107" i="1" s="1"/>
  <c r="U107" i="1" s="1"/>
  <c r="P109" i="1"/>
  <c r="R109" i="1" s="1"/>
  <c r="T109" i="1" s="1"/>
  <c r="O113" i="1"/>
  <c r="S113" i="1" s="1"/>
  <c r="U113" i="1" s="1"/>
  <c r="O115" i="1"/>
  <c r="S115" i="1" s="1"/>
  <c r="U115" i="1" s="1"/>
  <c r="O116" i="1"/>
  <c r="S116" i="1" s="1"/>
  <c r="U116" i="1" s="1"/>
  <c r="O121" i="1"/>
  <c r="S121" i="1" s="1"/>
  <c r="U121" i="1" s="1"/>
  <c r="O137" i="1"/>
  <c r="S137" i="1" s="1"/>
  <c r="U137" i="1" s="1"/>
  <c r="P143" i="1"/>
  <c r="R143" i="1" s="1"/>
  <c r="T143" i="1" s="1"/>
  <c r="O145" i="1"/>
  <c r="S145" i="1" s="1"/>
  <c r="U145" i="1" s="1"/>
  <c r="P147" i="1"/>
  <c r="R147" i="1" s="1"/>
  <c r="T147" i="1" s="1"/>
  <c r="O156" i="1"/>
  <c r="S156" i="1" s="1"/>
  <c r="U156" i="1" s="1"/>
  <c r="O158" i="1"/>
  <c r="S158" i="1" s="1"/>
  <c r="U158" i="1" s="1"/>
  <c r="P165" i="1"/>
  <c r="R165" i="1" s="1"/>
  <c r="T165" i="1" s="1"/>
  <c r="O174" i="1"/>
  <c r="S174" i="1" s="1"/>
  <c r="U174" i="1" s="1"/>
  <c r="P179" i="1"/>
  <c r="R179" i="1" s="1"/>
  <c r="T179" i="1" s="1"/>
  <c r="O205" i="1"/>
  <c r="S205" i="1" s="1"/>
  <c r="U205" i="1" s="1"/>
  <c r="O207" i="1"/>
  <c r="S207" i="1" s="1"/>
  <c r="U207" i="1" s="1"/>
  <c r="O253" i="1"/>
  <c r="S253" i="1" s="1"/>
  <c r="U253" i="1" s="1"/>
  <c r="O257" i="1"/>
  <c r="S257" i="1" s="1"/>
  <c r="U257" i="1" s="1"/>
  <c r="P259" i="1"/>
  <c r="R259" i="1" s="1"/>
  <c r="T259" i="1" s="1"/>
  <c r="O284" i="1"/>
  <c r="S284" i="1" s="1"/>
  <c r="U284" i="1" s="1"/>
  <c r="O292" i="1"/>
  <c r="S292" i="1" s="1"/>
  <c r="U292" i="1" s="1"/>
  <c r="O296" i="1"/>
  <c r="S296" i="1" s="1"/>
  <c r="U296" i="1" s="1"/>
  <c r="O298" i="1"/>
  <c r="S298" i="1" s="1"/>
  <c r="U298" i="1" s="1"/>
  <c r="P316" i="1"/>
  <c r="R316" i="1" s="1"/>
  <c r="T316" i="1" s="1"/>
  <c r="P341" i="1"/>
  <c r="R341" i="1" s="1"/>
  <c r="T341" i="1" s="1"/>
  <c r="O436" i="1"/>
  <c r="S436" i="1" s="1"/>
  <c r="U436" i="1" s="1"/>
  <c r="O438" i="1"/>
  <c r="S438" i="1" s="1"/>
  <c r="U438" i="1" s="1"/>
  <c r="O609" i="1"/>
  <c r="S609" i="1" s="1"/>
  <c r="U609" i="1" s="1"/>
  <c r="L622" i="1"/>
  <c r="P622" i="1" s="1"/>
  <c r="R622" i="1" s="1"/>
  <c r="T622" i="1" s="1"/>
  <c r="O622" i="1"/>
  <c r="S622" i="1" s="1"/>
  <c r="U622" i="1" s="1"/>
  <c r="P629" i="1"/>
  <c r="R629" i="1" s="1"/>
  <c r="T629" i="1" s="1"/>
  <c r="P643" i="1"/>
  <c r="R643" i="1" s="1"/>
  <c r="T643" i="1" s="1"/>
  <c r="O643" i="1"/>
  <c r="S643" i="1" s="1"/>
  <c r="U643" i="1" s="1"/>
  <c r="O691" i="1"/>
  <c r="S691" i="1" s="1"/>
  <c r="U691" i="1" s="1"/>
  <c r="O695" i="1"/>
  <c r="S695" i="1" s="1"/>
  <c r="U695" i="1" s="1"/>
  <c r="P581" i="1"/>
  <c r="R581" i="1" s="1"/>
  <c r="T581" i="1" s="1"/>
  <c r="O581" i="1"/>
  <c r="S581" i="1" s="1"/>
  <c r="U581" i="1" s="1"/>
  <c r="P594" i="1"/>
  <c r="R594" i="1" s="1"/>
  <c r="T594" i="1" s="1"/>
  <c r="O387" i="1"/>
  <c r="S387" i="1" s="1"/>
  <c r="U387" i="1" s="1"/>
  <c r="O398" i="1"/>
  <c r="S398" i="1" s="1"/>
  <c r="U398" i="1" s="1"/>
  <c r="P477" i="1"/>
  <c r="R477" i="1" s="1"/>
  <c r="T477" i="1" s="1"/>
  <c r="P541" i="1"/>
  <c r="R541" i="1" s="1"/>
  <c r="T541" i="1" s="1"/>
  <c r="O549" i="1"/>
  <c r="S549" i="1" s="1"/>
  <c r="U549" i="1" s="1"/>
  <c r="O550" i="1"/>
  <c r="S550" i="1" s="1"/>
  <c r="U550" i="1" s="1"/>
  <c r="P565" i="1"/>
  <c r="R565" i="1" s="1"/>
  <c r="T565" i="1" s="1"/>
  <c r="P567" i="1"/>
  <c r="R567" i="1" s="1"/>
  <c r="T567" i="1" s="1"/>
  <c r="P571" i="1"/>
  <c r="R571" i="1" s="1"/>
  <c r="T571" i="1" s="1"/>
  <c r="O608" i="1"/>
  <c r="S608" i="1" s="1"/>
  <c r="U608" i="1" s="1"/>
  <c r="P613" i="1"/>
  <c r="R613" i="1" s="1"/>
  <c r="T613" i="1" s="1"/>
  <c r="P628" i="1"/>
  <c r="R628" i="1" s="1"/>
  <c r="T628" i="1" s="1"/>
  <c r="O688" i="1"/>
  <c r="S688" i="1" s="1"/>
  <c r="U688" i="1" s="1"/>
  <c r="P711" i="1"/>
  <c r="R711" i="1" s="1"/>
  <c r="T711" i="1" s="1"/>
  <c r="P729" i="1"/>
  <c r="R729" i="1" s="1"/>
  <c r="T729" i="1" s="1"/>
  <c r="P262" i="1"/>
  <c r="R262" i="1" s="1"/>
  <c r="T262" i="1" s="1"/>
  <c r="O315" i="1"/>
  <c r="S315" i="1" s="1"/>
  <c r="U315" i="1" s="1"/>
  <c r="P367" i="1"/>
  <c r="R367" i="1" s="1"/>
  <c r="T367" i="1" s="1"/>
  <c r="P445" i="1"/>
  <c r="R445" i="1" s="1"/>
  <c r="T445" i="1" s="1"/>
  <c r="O447" i="1"/>
  <c r="S447" i="1" s="1"/>
  <c r="U447" i="1" s="1"/>
  <c r="P457" i="1"/>
  <c r="R457" i="1" s="1"/>
  <c r="T457" i="1" s="1"/>
  <c r="O474" i="1"/>
  <c r="S474" i="1" s="1"/>
  <c r="U474" i="1" s="1"/>
  <c r="P482" i="1"/>
  <c r="R482" i="1" s="1"/>
  <c r="T482" i="1" s="1"/>
  <c r="P486" i="1"/>
  <c r="R486" i="1" s="1"/>
  <c r="T486" i="1" s="1"/>
  <c r="O488" i="1"/>
  <c r="S488" i="1" s="1"/>
  <c r="U488" i="1" s="1"/>
  <c r="O508" i="1"/>
  <c r="S508" i="1" s="1"/>
  <c r="U508" i="1" s="1"/>
  <c r="O509" i="1"/>
  <c r="S509" i="1" s="1"/>
  <c r="U509" i="1" s="1"/>
  <c r="O522" i="1"/>
  <c r="S522" i="1" s="1"/>
  <c r="U522" i="1" s="1"/>
  <c r="O526" i="1"/>
  <c r="S526" i="1" s="1"/>
  <c r="U526" i="1" s="1"/>
  <c r="O528" i="1"/>
  <c r="S528" i="1" s="1"/>
  <c r="U528" i="1" s="1"/>
  <c r="O536" i="1"/>
  <c r="S536" i="1" s="1"/>
  <c r="U536" i="1" s="1"/>
  <c r="O566" i="1"/>
  <c r="S566" i="1" s="1"/>
  <c r="U566" i="1" s="1"/>
  <c r="P575" i="1"/>
  <c r="R575" i="1" s="1"/>
  <c r="T575" i="1" s="1"/>
  <c r="O603" i="1"/>
  <c r="S603" i="1" s="1"/>
  <c r="U603" i="1" s="1"/>
  <c r="P610" i="1"/>
  <c r="R610" i="1" s="1"/>
  <c r="T610" i="1" s="1"/>
  <c r="O644" i="1"/>
  <c r="S644" i="1" s="1"/>
  <c r="U644" i="1" s="1"/>
  <c r="O680" i="1"/>
  <c r="S680" i="1" s="1"/>
  <c r="U680" i="1" s="1"/>
  <c r="O694" i="1"/>
  <c r="S694" i="1" s="1"/>
  <c r="U694" i="1" s="1"/>
  <c r="O696" i="1"/>
  <c r="S696" i="1" s="1"/>
  <c r="U696" i="1" s="1"/>
  <c r="O700" i="1"/>
  <c r="S700" i="1" s="1"/>
  <c r="O585" i="1"/>
  <c r="S585" i="1" s="1"/>
  <c r="U585" i="1" s="1"/>
  <c r="O262" i="1"/>
  <c r="S262" i="1" s="1"/>
  <c r="U262" i="1" s="1"/>
  <c r="L295" i="1"/>
  <c r="P295" i="1" s="1"/>
  <c r="R295" i="1" s="1"/>
  <c r="T295" i="1" s="1"/>
  <c r="O295" i="1"/>
  <c r="S295" i="1" s="1"/>
  <c r="U295" i="1" s="1"/>
  <c r="L235" i="1"/>
  <c r="P235" i="1" s="1"/>
  <c r="R235" i="1" s="1"/>
  <c r="T235" i="1" s="1"/>
  <c r="O235" i="1"/>
  <c r="S235" i="1" s="1"/>
  <c r="U235" i="1" s="1"/>
  <c r="P255" i="1"/>
  <c r="R255" i="1" s="1"/>
  <c r="T255" i="1" s="1"/>
  <c r="O255" i="1"/>
  <c r="S255" i="1" s="1"/>
  <c r="U255" i="1" s="1"/>
  <c r="L228" i="1"/>
  <c r="P228" i="1" s="1"/>
  <c r="R228" i="1" s="1"/>
  <c r="T228" i="1" s="1"/>
  <c r="O228" i="1"/>
  <c r="S228" i="1" s="1"/>
  <c r="U228" i="1" s="1"/>
  <c r="P234" i="1"/>
  <c r="R234" i="1" s="1"/>
  <c r="T234" i="1" s="1"/>
  <c r="O234" i="1"/>
  <c r="S234" i="1" s="1"/>
  <c r="U234" i="1" s="1"/>
  <c r="L54" i="1"/>
  <c r="P54" i="1" s="1"/>
  <c r="R54" i="1" s="1"/>
  <c r="T54" i="1" s="1"/>
  <c r="O54" i="1"/>
  <c r="S54" i="1" s="1"/>
  <c r="U54" i="1" s="1"/>
  <c r="L112" i="1"/>
  <c r="P112" i="1" s="1"/>
  <c r="R112" i="1" s="1"/>
  <c r="T112" i="1" s="1"/>
  <c r="O112" i="1"/>
  <c r="S112" i="1" s="1"/>
  <c r="U112" i="1" s="1"/>
  <c r="L297" i="1"/>
  <c r="P297" i="1" s="1"/>
  <c r="R297" i="1" s="1"/>
  <c r="T297" i="1" s="1"/>
  <c r="O297" i="1"/>
  <c r="S297" i="1" s="1"/>
  <c r="U297" i="1" s="1"/>
  <c r="P118" i="1"/>
  <c r="R118" i="1" s="1"/>
  <c r="T118" i="1" s="1"/>
  <c r="P58" i="1"/>
  <c r="R58" i="1" s="1"/>
  <c r="T58" i="1" s="1"/>
  <c r="O259" i="1"/>
  <c r="S259" i="1" s="1"/>
  <c r="U259" i="1" s="1"/>
  <c r="L195" i="1"/>
  <c r="P195" i="1" s="1"/>
  <c r="R195" i="1" s="1"/>
  <c r="T195" i="1" s="1"/>
  <c r="O195" i="1"/>
  <c r="S195" i="1" s="1"/>
  <c r="U195" i="1" s="1"/>
  <c r="P206" i="1"/>
  <c r="R206" i="1" s="1"/>
  <c r="T206" i="1" s="1"/>
  <c r="O206" i="1"/>
  <c r="S206" i="1" s="1"/>
  <c r="U206" i="1" s="1"/>
  <c r="P208" i="1"/>
  <c r="R208" i="1" s="1"/>
  <c r="T208" i="1" s="1"/>
  <c r="O208" i="1"/>
  <c r="S208" i="1" s="1"/>
  <c r="U208" i="1" s="1"/>
  <c r="P223" i="1"/>
  <c r="R223" i="1" s="1"/>
  <c r="T223" i="1" s="1"/>
  <c r="O223" i="1"/>
  <c r="S223" i="1" s="1"/>
  <c r="U223" i="1" s="1"/>
  <c r="L309" i="1"/>
  <c r="P309" i="1" s="1"/>
  <c r="R309" i="1" s="1"/>
  <c r="T309" i="1" s="1"/>
  <c r="O309" i="1"/>
  <c r="S309" i="1" s="1"/>
  <c r="U309" i="1" s="1"/>
  <c r="L364" i="1"/>
  <c r="P364" i="1" s="1"/>
  <c r="R364" i="1" s="1"/>
  <c r="T364" i="1" s="1"/>
  <c r="O364" i="1"/>
  <c r="S364" i="1" s="1"/>
  <c r="U364" i="1" s="1"/>
  <c r="O369" i="1"/>
  <c r="S369" i="1" s="1"/>
  <c r="U369" i="1" s="1"/>
  <c r="P369" i="1"/>
  <c r="R369" i="1" s="1"/>
  <c r="T369" i="1" s="1"/>
  <c r="L439" i="1"/>
  <c r="P439" i="1" s="1"/>
  <c r="R439" i="1" s="1"/>
  <c r="T439" i="1" s="1"/>
  <c r="O439" i="1"/>
  <c r="S439" i="1" s="1"/>
  <c r="U439" i="1" s="1"/>
  <c r="L504" i="1"/>
  <c r="P504" i="1" s="1"/>
  <c r="R504" i="1" s="1"/>
  <c r="T504" i="1" s="1"/>
  <c r="O504" i="1"/>
  <c r="S504" i="1" s="1"/>
  <c r="U504" i="1" s="1"/>
  <c r="P739" i="1"/>
  <c r="R739" i="1" s="1"/>
  <c r="T739" i="1" s="1"/>
  <c r="O739" i="1"/>
  <c r="S739" i="1" s="1"/>
  <c r="U739" i="1" s="1"/>
  <c r="O266" i="1"/>
  <c r="S266" i="1" s="1"/>
  <c r="U266" i="1" s="1"/>
  <c r="P266" i="1"/>
  <c r="R266" i="1" s="1"/>
  <c r="T266" i="1" s="1"/>
  <c r="O272" i="1"/>
  <c r="S272" i="1" s="1"/>
  <c r="U272" i="1" s="1"/>
  <c r="P272" i="1"/>
  <c r="R272" i="1" s="1"/>
  <c r="T272" i="1" s="1"/>
  <c r="O445" i="1"/>
  <c r="S445" i="1" s="1"/>
  <c r="U445" i="1" s="1"/>
  <c r="L395" i="1"/>
  <c r="P395" i="1" s="1"/>
  <c r="R395" i="1" s="1"/>
  <c r="T395" i="1" s="1"/>
  <c r="O395" i="1"/>
  <c r="S395" i="1" s="1"/>
  <c r="U395" i="1" s="1"/>
  <c r="L404" i="1"/>
  <c r="P404" i="1" s="1"/>
  <c r="R404" i="1" s="1"/>
  <c r="T404" i="1" s="1"/>
  <c r="O404" i="1"/>
  <c r="S404" i="1" s="1"/>
  <c r="U404" i="1" s="1"/>
  <c r="L417" i="1"/>
  <c r="P417" i="1" s="1"/>
  <c r="R417" i="1" s="1"/>
  <c r="T417" i="1" s="1"/>
  <c r="O417" i="1"/>
  <c r="S417" i="1" s="1"/>
  <c r="U417" i="1" s="1"/>
  <c r="P451" i="1"/>
  <c r="R451" i="1" s="1"/>
  <c r="T451" i="1" s="1"/>
  <c r="O524" i="1"/>
  <c r="S524" i="1" s="1"/>
  <c r="U524" i="1" s="1"/>
  <c r="L524" i="1"/>
  <c r="P524" i="1" s="1"/>
  <c r="R524" i="1" s="1"/>
  <c r="T524" i="1" s="1"/>
  <c r="O402" i="1"/>
  <c r="S402" i="1" s="1"/>
  <c r="U402" i="1" s="1"/>
  <c r="P466" i="1"/>
  <c r="R466" i="1" s="1"/>
  <c r="T466" i="1" s="1"/>
  <c r="O422" i="1"/>
  <c r="S422" i="1" s="1"/>
  <c r="U422" i="1" s="1"/>
  <c r="P161" i="1"/>
  <c r="R161" i="1" s="1"/>
  <c r="T161" i="1" s="1"/>
  <c r="P332" i="1"/>
  <c r="R332" i="1" s="1"/>
  <c r="T332" i="1" s="1"/>
  <c r="P338" i="1"/>
  <c r="R338" i="1" s="1"/>
  <c r="T338" i="1" s="1"/>
  <c r="P354" i="1"/>
  <c r="R354" i="1" s="1"/>
  <c r="T354" i="1" s="1"/>
  <c r="P358" i="1"/>
  <c r="R358" i="1" s="1"/>
  <c r="T358" i="1" s="1"/>
  <c r="O358" i="1"/>
  <c r="S358" i="1" s="1"/>
  <c r="U358" i="1" s="1"/>
  <c r="P359" i="1"/>
  <c r="R359" i="1" s="1"/>
  <c r="T359" i="1" s="1"/>
  <c r="P363" i="1"/>
  <c r="R363" i="1" s="1"/>
  <c r="T363" i="1" s="1"/>
  <c r="P406" i="1"/>
  <c r="R406" i="1" s="1"/>
  <c r="T406" i="1" s="1"/>
  <c r="P412" i="1"/>
  <c r="R412" i="1" s="1"/>
  <c r="T412" i="1" s="1"/>
  <c r="P416" i="1"/>
  <c r="R416" i="1" s="1"/>
  <c r="T416" i="1" s="1"/>
  <c r="P436" i="1"/>
  <c r="R436" i="1" s="1"/>
  <c r="T436" i="1" s="1"/>
  <c r="O519" i="1"/>
  <c r="S519" i="1" s="1"/>
  <c r="U519" i="1" s="1"/>
  <c r="P519" i="1"/>
  <c r="R519" i="1" s="1"/>
  <c r="T519" i="1" s="1"/>
  <c r="L715" i="1"/>
  <c r="P715" i="1" s="1"/>
  <c r="R715" i="1" s="1"/>
  <c r="T715" i="1" s="1"/>
  <c r="O715" i="1"/>
  <c r="S715" i="1" s="1"/>
  <c r="U715" i="1" s="1"/>
  <c r="O737" i="1"/>
  <c r="S737" i="1" s="1"/>
  <c r="U737" i="1" s="1"/>
  <c r="P737" i="1"/>
  <c r="R737" i="1" s="1"/>
  <c r="T737" i="1" s="1"/>
  <c r="O738" i="1"/>
  <c r="S738" i="1" s="1"/>
  <c r="U738" i="1" s="1"/>
  <c r="P738" i="1"/>
  <c r="R738" i="1" s="1"/>
  <c r="T738" i="1" s="1"/>
  <c r="O273" i="1"/>
  <c r="S273" i="1" s="1"/>
  <c r="U273" i="1" s="1"/>
  <c r="P273" i="1"/>
  <c r="R273" i="1" s="1"/>
  <c r="T273" i="1" s="1"/>
  <c r="P274" i="1"/>
  <c r="R274" i="1" s="1"/>
  <c r="T274" i="1" s="1"/>
  <c r="O274" i="1"/>
  <c r="S274" i="1" s="1"/>
  <c r="U274" i="1" s="1"/>
  <c r="L420" i="1"/>
  <c r="P420" i="1" s="1"/>
  <c r="R420" i="1" s="1"/>
  <c r="T420" i="1" s="1"/>
  <c r="O420" i="1"/>
  <c r="S420" i="1" s="1"/>
  <c r="U420" i="1" s="1"/>
  <c r="P447" i="1"/>
  <c r="R447" i="1" s="1"/>
  <c r="T447" i="1" s="1"/>
  <c r="O461" i="1"/>
  <c r="S461" i="1" s="1"/>
  <c r="U461" i="1" s="1"/>
  <c r="P461" i="1"/>
  <c r="R461" i="1" s="1"/>
  <c r="T461" i="1" s="1"/>
  <c r="P509" i="1"/>
  <c r="R509" i="1" s="1"/>
  <c r="T509" i="1" s="1"/>
  <c r="L642" i="1"/>
  <c r="P642" i="1" s="1"/>
  <c r="R642" i="1" s="1"/>
  <c r="T642" i="1" s="1"/>
  <c r="O642" i="1"/>
  <c r="S642" i="1" s="1"/>
  <c r="U642" i="1" s="1"/>
  <c r="L648" i="1"/>
  <c r="P648" i="1" s="1"/>
  <c r="R648" i="1" s="1"/>
  <c r="T648" i="1" s="1"/>
  <c r="O648" i="1"/>
  <c r="S648" i="1" s="1"/>
  <c r="U648" i="1" s="1"/>
  <c r="L662" i="1"/>
  <c r="P662" i="1" s="1"/>
  <c r="R662" i="1" s="1"/>
  <c r="T662" i="1" s="1"/>
  <c r="O662" i="1"/>
  <c r="S662" i="1" s="1"/>
  <c r="U662" i="1" s="1"/>
  <c r="P666" i="1"/>
  <c r="R666" i="1" s="1"/>
  <c r="T666" i="1" s="1"/>
  <c r="O666" i="1"/>
  <c r="S666" i="1" s="1"/>
  <c r="U666" i="1" s="1"/>
  <c r="L698" i="1"/>
  <c r="P698" i="1" s="1"/>
  <c r="R698" i="1" s="1"/>
  <c r="T698" i="1" s="1"/>
  <c r="O698" i="1"/>
  <c r="S698" i="1" s="1"/>
  <c r="U698" i="1" s="1"/>
  <c r="L596" i="1"/>
  <c r="P596" i="1" s="1"/>
  <c r="R596" i="1" s="1"/>
  <c r="T596" i="1" s="1"/>
  <c r="O596" i="1"/>
  <c r="S596" i="1" s="1"/>
  <c r="U596" i="1" s="1"/>
  <c r="O84" i="1"/>
  <c r="S84" i="1" s="1"/>
  <c r="U84" i="1" s="1"/>
  <c r="O323" i="1"/>
  <c r="S323" i="1" s="1"/>
  <c r="U323" i="1" s="1"/>
  <c r="O210" i="1"/>
  <c r="S210" i="1" s="1"/>
  <c r="U210" i="1" s="1"/>
  <c r="O452" i="1"/>
  <c r="S452" i="1" s="1"/>
  <c r="U452" i="1" s="1"/>
  <c r="P399" i="1"/>
  <c r="R399" i="1" s="1"/>
  <c r="T399" i="1" s="1"/>
  <c r="O391" i="1"/>
  <c r="S391" i="1" s="1"/>
  <c r="U391" i="1" s="1"/>
  <c r="O357" i="1"/>
  <c r="S357" i="1" s="1"/>
  <c r="U357" i="1" s="1"/>
  <c r="O330" i="1"/>
  <c r="S330" i="1" s="1"/>
  <c r="U330" i="1" s="1"/>
  <c r="P474" i="1"/>
  <c r="R474" i="1" s="1"/>
  <c r="T474" i="1" s="1"/>
  <c r="O410" i="1"/>
  <c r="S410" i="1" s="1"/>
  <c r="U410" i="1" s="1"/>
  <c r="P88" i="1"/>
  <c r="R88" i="1" s="1"/>
  <c r="T88" i="1" s="1"/>
  <c r="P334" i="1"/>
  <c r="R334" i="1" s="1"/>
  <c r="T334" i="1" s="1"/>
  <c r="O97" i="1"/>
  <c r="S97" i="1" s="1"/>
  <c r="U97" i="1" s="1"/>
  <c r="P53" i="1"/>
  <c r="R53" i="1" s="1"/>
  <c r="T53" i="1" s="1"/>
  <c r="O162" i="1"/>
  <c r="S162" i="1" s="1"/>
  <c r="U162" i="1" s="1"/>
  <c r="O91" i="1"/>
  <c r="S91" i="1" s="1"/>
  <c r="U91" i="1" s="1"/>
  <c r="O37" i="1"/>
  <c r="S37" i="1" s="1"/>
  <c r="U37" i="1" s="1"/>
  <c r="O316" i="1"/>
  <c r="S316" i="1" s="1"/>
  <c r="U316" i="1" s="1"/>
  <c r="O454" i="1"/>
  <c r="S454" i="1" s="1"/>
  <c r="U454" i="1" s="1"/>
  <c r="O375" i="1"/>
  <c r="S375" i="1" s="1"/>
  <c r="U375" i="1" s="1"/>
  <c r="O355" i="1"/>
  <c r="S355" i="1" s="1"/>
  <c r="U355" i="1" s="1"/>
  <c r="O459" i="1"/>
  <c r="S459" i="1" s="1"/>
  <c r="U459" i="1" s="1"/>
  <c r="O506" i="1"/>
  <c r="S506" i="1" s="1"/>
  <c r="U506" i="1" s="1"/>
  <c r="O457" i="1"/>
  <c r="S457" i="1" s="1"/>
  <c r="U457" i="1" s="1"/>
  <c r="O428" i="1"/>
  <c r="S428" i="1" s="1"/>
  <c r="U428" i="1" s="1"/>
  <c r="O190" i="1"/>
  <c r="S190" i="1" s="1"/>
  <c r="U190" i="1" s="1"/>
  <c r="O503" i="1"/>
  <c r="S503" i="1" s="1"/>
  <c r="U503" i="1" s="1"/>
  <c r="O61" i="1"/>
  <c r="S61" i="1" s="1"/>
  <c r="U61" i="1" s="1"/>
  <c r="O63" i="1"/>
  <c r="S63" i="1" s="1"/>
  <c r="U63" i="1" s="1"/>
  <c r="P72" i="1"/>
  <c r="R72" i="1" s="1"/>
  <c r="T72" i="1" s="1"/>
  <c r="P74" i="1"/>
  <c r="R74" i="1" s="1"/>
  <c r="T74" i="1" s="1"/>
  <c r="P76" i="1"/>
  <c r="R76" i="1" s="1"/>
  <c r="T76" i="1" s="1"/>
  <c r="P156" i="1"/>
  <c r="R156" i="1" s="1"/>
  <c r="T156" i="1" s="1"/>
  <c r="L224" i="1"/>
  <c r="P224" i="1" s="1"/>
  <c r="R224" i="1" s="1"/>
  <c r="T224" i="1" s="1"/>
  <c r="O224" i="1"/>
  <c r="S224" i="1" s="1"/>
  <c r="U224" i="1" s="1"/>
  <c r="O230" i="1"/>
  <c r="S230" i="1" s="1"/>
  <c r="U230" i="1" s="1"/>
  <c r="P381" i="1"/>
  <c r="R381" i="1" s="1"/>
  <c r="T381" i="1" s="1"/>
  <c r="P388" i="1"/>
  <c r="R388" i="1" s="1"/>
  <c r="T388" i="1" s="1"/>
  <c r="P390" i="1"/>
  <c r="R390" i="1" s="1"/>
  <c r="T390" i="1" s="1"/>
  <c r="L479" i="1"/>
  <c r="P479" i="1" s="1"/>
  <c r="R479" i="1" s="1"/>
  <c r="T479" i="1" s="1"/>
  <c r="O479" i="1"/>
  <c r="S479" i="1" s="1"/>
  <c r="U479" i="1" s="1"/>
  <c r="P491" i="1"/>
  <c r="R491" i="1" s="1"/>
  <c r="T491" i="1" s="1"/>
  <c r="P499" i="1"/>
  <c r="R499" i="1" s="1"/>
  <c r="T499" i="1" s="1"/>
  <c r="P515" i="1"/>
  <c r="R515" i="1" s="1"/>
  <c r="T515" i="1" s="1"/>
  <c r="O515" i="1"/>
  <c r="S515" i="1" s="1"/>
  <c r="U515" i="1" s="1"/>
  <c r="P516" i="1"/>
  <c r="R516" i="1" s="1"/>
  <c r="T516" i="1" s="1"/>
  <c r="L543" i="1"/>
  <c r="P543" i="1" s="1"/>
  <c r="R543" i="1" s="1"/>
  <c r="T543" i="1" s="1"/>
  <c r="O543" i="1"/>
  <c r="S543" i="1" s="1"/>
  <c r="U543" i="1" s="1"/>
  <c r="L545" i="1"/>
  <c r="P545" i="1" s="1"/>
  <c r="R545" i="1" s="1"/>
  <c r="T545" i="1" s="1"/>
  <c r="O545" i="1"/>
  <c r="S545" i="1" s="1"/>
  <c r="U545" i="1" s="1"/>
  <c r="P40" i="1"/>
  <c r="R40" i="1" s="1"/>
  <c r="T40" i="1" s="1"/>
  <c r="O59" i="1"/>
  <c r="S59" i="1" s="1"/>
  <c r="U59" i="1" s="1"/>
  <c r="P60" i="1"/>
  <c r="R60" i="1" s="1"/>
  <c r="T60" i="1" s="1"/>
  <c r="P64" i="1"/>
  <c r="R64" i="1" s="1"/>
  <c r="T64" i="1" s="1"/>
  <c r="P71" i="1"/>
  <c r="R71" i="1" s="1"/>
  <c r="T71" i="1" s="1"/>
  <c r="P80" i="1"/>
  <c r="R80" i="1" s="1"/>
  <c r="T80" i="1" s="1"/>
  <c r="P125" i="1"/>
  <c r="R125" i="1" s="1"/>
  <c r="T125" i="1" s="1"/>
  <c r="P127" i="1"/>
  <c r="R127" i="1" s="1"/>
  <c r="T127" i="1" s="1"/>
  <c r="O129" i="1"/>
  <c r="S129" i="1" s="1"/>
  <c r="U129" i="1" s="1"/>
  <c r="P151" i="1"/>
  <c r="R151" i="1" s="1"/>
  <c r="T151" i="1" s="1"/>
  <c r="P181" i="1"/>
  <c r="R181" i="1" s="1"/>
  <c r="T181" i="1" s="1"/>
  <c r="P188" i="1"/>
  <c r="R188" i="1" s="1"/>
  <c r="T188" i="1" s="1"/>
  <c r="P249" i="1"/>
  <c r="R249" i="1" s="1"/>
  <c r="T249" i="1" s="1"/>
  <c r="P250" i="1"/>
  <c r="R250" i="1" s="1"/>
  <c r="T250" i="1" s="1"/>
  <c r="P286" i="1"/>
  <c r="R286" i="1" s="1"/>
  <c r="T286" i="1" s="1"/>
  <c r="O288" i="1"/>
  <c r="S288" i="1" s="1"/>
  <c r="U288" i="1" s="1"/>
  <c r="P292" i="1"/>
  <c r="R292" i="1" s="1"/>
  <c r="T292" i="1" s="1"/>
  <c r="P301" i="1"/>
  <c r="R301" i="1" s="1"/>
  <c r="T301" i="1" s="1"/>
  <c r="P312" i="1"/>
  <c r="R312" i="1" s="1"/>
  <c r="T312" i="1" s="1"/>
  <c r="P313" i="1"/>
  <c r="R313" i="1" s="1"/>
  <c r="T313" i="1" s="1"/>
  <c r="P317" i="1"/>
  <c r="R317" i="1" s="1"/>
  <c r="T317" i="1" s="1"/>
  <c r="P318" i="1"/>
  <c r="R318" i="1" s="1"/>
  <c r="T318" i="1" s="1"/>
  <c r="P320" i="1"/>
  <c r="R320" i="1" s="1"/>
  <c r="T320" i="1" s="1"/>
  <c r="P327" i="1"/>
  <c r="R327" i="1" s="1"/>
  <c r="T327" i="1" s="1"/>
  <c r="O354" i="1"/>
  <c r="S354" i="1" s="1"/>
  <c r="U354" i="1" s="1"/>
  <c r="O419" i="1"/>
  <c r="S419" i="1" s="1"/>
  <c r="U419" i="1" s="1"/>
  <c r="P429" i="1"/>
  <c r="R429" i="1" s="1"/>
  <c r="T429" i="1" s="1"/>
  <c r="P431" i="1"/>
  <c r="R431" i="1" s="1"/>
  <c r="T431" i="1" s="1"/>
  <c r="P459" i="1"/>
  <c r="R459" i="1" s="1"/>
  <c r="T459" i="1" s="1"/>
  <c r="O477" i="1"/>
  <c r="S477" i="1" s="1"/>
  <c r="U477" i="1" s="1"/>
  <c r="P478" i="1"/>
  <c r="R478" i="1" s="1"/>
  <c r="T478" i="1" s="1"/>
  <c r="P480" i="1"/>
  <c r="R480" i="1" s="1"/>
  <c r="T480" i="1" s="1"/>
  <c r="O499" i="1"/>
  <c r="S499" i="1" s="1"/>
  <c r="U499" i="1" s="1"/>
  <c r="P693" i="1"/>
  <c r="R693" i="1" s="1"/>
  <c r="T693" i="1" s="1"/>
  <c r="P630" i="1"/>
  <c r="R630" i="1" s="1"/>
  <c r="T630" i="1" s="1"/>
  <c r="O630" i="1"/>
  <c r="S630" i="1" s="1"/>
  <c r="U630" i="1" s="1"/>
  <c r="P680" i="1"/>
  <c r="R680" i="1" s="1"/>
  <c r="T680" i="1" s="1"/>
  <c r="L692" i="1"/>
  <c r="P692" i="1" s="1"/>
  <c r="R692" i="1" s="1"/>
  <c r="T692" i="1" s="1"/>
  <c r="O692" i="1"/>
  <c r="S692" i="1" s="1"/>
  <c r="U692" i="1" s="1"/>
  <c r="P33" i="1"/>
  <c r="R33" i="1" s="1"/>
  <c r="T33" i="1" s="1"/>
  <c r="P35" i="1"/>
  <c r="R35" i="1" s="1"/>
  <c r="T35" i="1" s="1"/>
  <c r="O39" i="1"/>
  <c r="S39" i="1" s="1"/>
  <c r="U39" i="1" s="1"/>
  <c r="O51" i="1"/>
  <c r="S51" i="1" s="1"/>
  <c r="U51" i="1" s="1"/>
  <c r="O60" i="1"/>
  <c r="S60" i="1" s="1"/>
  <c r="U60" i="1" s="1"/>
  <c r="O70" i="1"/>
  <c r="S70" i="1" s="1"/>
  <c r="U70" i="1" s="1"/>
  <c r="O71" i="1"/>
  <c r="S71" i="1" s="1"/>
  <c r="U71" i="1" s="1"/>
  <c r="O77" i="1"/>
  <c r="S77" i="1" s="1"/>
  <c r="U77" i="1" s="1"/>
  <c r="O79" i="1"/>
  <c r="S79" i="1" s="1"/>
  <c r="U79" i="1" s="1"/>
  <c r="P108" i="1"/>
  <c r="R108" i="1" s="1"/>
  <c r="T108" i="1" s="1"/>
  <c r="O114" i="1"/>
  <c r="S114" i="1" s="1"/>
  <c r="U114" i="1" s="1"/>
  <c r="O126" i="1"/>
  <c r="S126" i="1" s="1"/>
  <c r="U126" i="1" s="1"/>
  <c r="O135" i="1"/>
  <c r="S135" i="1" s="1"/>
  <c r="U135" i="1" s="1"/>
  <c r="O136" i="1"/>
  <c r="S136" i="1" s="1"/>
  <c r="U136" i="1" s="1"/>
  <c r="P146" i="1"/>
  <c r="R146" i="1" s="1"/>
  <c r="T146" i="1" s="1"/>
  <c r="P220" i="1"/>
  <c r="R220" i="1" s="1"/>
  <c r="T220" i="1" s="1"/>
  <c r="O226" i="1"/>
  <c r="S226" i="1" s="1"/>
  <c r="U226" i="1" s="1"/>
  <c r="O233" i="1"/>
  <c r="S233" i="1" s="1"/>
  <c r="U233" i="1" s="1"/>
  <c r="P241" i="1"/>
  <c r="R241" i="1" s="1"/>
  <c r="T241" i="1" s="1"/>
  <c r="P246" i="1"/>
  <c r="R246" i="1" s="1"/>
  <c r="T246" i="1" s="1"/>
  <c r="O251" i="1"/>
  <c r="S251" i="1" s="1"/>
  <c r="U251" i="1" s="1"/>
  <c r="O252" i="1"/>
  <c r="S252" i="1" s="1"/>
  <c r="U252" i="1" s="1"/>
  <c r="O289" i="1"/>
  <c r="S289" i="1" s="1"/>
  <c r="U289" i="1" s="1"/>
  <c r="O314" i="1"/>
  <c r="S314" i="1" s="1"/>
  <c r="U314" i="1" s="1"/>
  <c r="O319" i="1"/>
  <c r="S319" i="1" s="1"/>
  <c r="U319" i="1" s="1"/>
  <c r="P344" i="1"/>
  <c r="R344" i="1" s="1"/>
  <c r="T344" i="1" s="1"/>
  <c r="P346" i="1"/>
  <c r="R346" i="1" s="1"/>
  <c r="T346" i="1" s="1"/>
  <c r="P373" i="1"/>
  <c r="R373" i="1" s="1"/>
  <c r="T373" i="1" s="1"/>
  <c r="P382" i="1"/>
  <c r="R382" i="1" s="1"/>
  <c r="T382" i="1" s="1"/>
  <c r="O408" i="1"/>
  <c r="S408" i="1" s="1"/>
  <c r="U408" i="1" s="1"/>
  <c r="P427" i="1"/>
  <c r="R427" i="1" s="1"/>
  <c r="T427" i="1" s="1"/>
  <c r="O430" i="1"/>
  <c r="S430" i="1" s="1"/>
  <c r="U430" i="1" s="1"/>
  <c r="P437" i="1"/>
  <c r="R437" i="1" s="1"/>
  <c r="T437" i="1" s="1"/>
  <c r="O441" i="1"/>
  <c r="S441" i="1" s="1"/>
  <c r="U441" i="1" s="1"/>
  <c r="O443" i="1"/>
  <c r="S443" i="1" s="1"/>
  <c r="U443" i="1" s="1"/>
  <c r="P444" i="1"/>
  <c r="R444" i="1" s="1"/>
  <c r="T444" i="1" s="1"/>
  <c r="O465" i="1"/>
  <c r="S465" i="1" s="1"/>
  <c r="U465" i="1" s="1"/>
  <c r="P522" i="1"/>
  <c r="R522" i="1" s="1"/>
  <c r="T522" i="1" s="1"/>
  <c r="L686" i="1"/>
  <c r="P686" i="1" s="1"/>
  <c r="R686" i="1" s="1"/>
  <c r="T686" i="1" s="1"/>
  <c r="O686" i="1"/>
  <c r="S686" i="1" s="1"/>
  <c r="U686" i="1" s="1"/>
  <c r="P708" i="1"/>
  <c r="R708" i="1" s="1"/>
  <c r="T708" i="1" s="1"/>
  <c r="O708" i="1"/>
  <c r="S708" i="1" s="1"/>
  <c r="U708" i="1" s="1"/>
  <c r="P532" i="1"/>
  <c r="R532" i="1" s="1"/>
  <c r="T532" i="1" s="1"/>
  <c r="P540" i="1"/>
  <c r="R540" i="1" s="1"/>
  <c r="T540" i="1" s="1"/>
  <c r="P547" i="1"/>
  <c r="R547" i="1" s="1"/>
  <c r="T547" i="1" s="1"/>
  <c r="P549" i="1"/>
  <c r="R549" i="1" s="1"/>
  <c r="T549" i="1" s="1"/>
  <c r="P550" i="1"/>
  <c r="R550" i="1" s="1"/>
  <c r="T550" i="1" s="1"/>
  <c r="P606" i="1"/>
  <c r="R606" i="1" s="1"/>
  <c r="T606" i="1" s="1"/>
  <c r="P614" i="1"/>
  <c r="R614" i="1" s="1"/>
  <c r="T614" i="1" s="1"/>
  <c r="O631" i="1"/>
  <c r="S631" i="1" s="1"/>
  <c r="U631" i="1" s="1"/>
  <c r="P652" i="1"/>
  <c r="R652" i="1" s="1"/>
  <c r="T652" i="1" s="1"/>
  <c r="P675" i="1"/>
  <c r="R675" i="1" s="1"/>
  <c r="O693" i="1"/>
  <c r="S693" i="1" s="1"/>
  <c r="U693" i="1" s="1"/>
  <c r="P694" i="1"/>
  <c r="R694" i="1" s="1"/>
  <c r="T694" i="1" s="1"/>
  <c r="P278" i="1"/>
  <c r="R278" i="1" s="1"/>
  <c r="T278" i="1" s="1"/>
  <c r="O548" i="1"/>
  <c r="S548" i="1" s="1"/>
  <c r="U548" i="1" s="1"/>
  <c r="P572" i="1"/>
  <c r="R572" i="1" s="1"/>
  <c r="T572" i="1" s="1"/>
  <c r="P631" i="1"/>
  <c r="R631" i="1" s="1"/>
  <c r="T631" i="1" s="1"/>
  <c r="O655" i="1"/>
  <c r="S655" i="1" s="1"/>
  <c r="U655" i="1" s="1"/>
  <c r="O711" i="1"/>
  <c r="S711" i="1" s="1"/>
  <c r="U711" i="1" s="1"/>
  <c r="O717" i="1"/>
  <c r="S717" i="1" s="1"/>
  <c r="U717" i="1" s="1"/>
  <c r="P263" i="1"/>
  <c r="R263" i="1" s="1"/>
  <c r="T263" i="1" s="1"/>
  <c r="O527" i="1"/>
  <c r="S527" i="1" s="1"/>
  <c r="U527" i="1" s="1"/>
  <c r="P529" i="1"/>
  <c r="R529" i="1" s="1"/>
  <c r="T529" i="1" s="1"/>
  <c r="O535" i="1"/>
  <c r="S535" i="1" s="1"/>
  <c r="U535" i="1" s="1"/>
  <c r="O537" i="1"/>
  <c r="S537" i="1" s="1"/>
  <c r="U537" i="1" s="1"/>
  <c r="P623" i="1"/>
  <c r="R623" i="1" s="1"/>
  <c r="T623" i="1" s="1"/>
  <c r="P664" i="1"/>
  <c r="R664" i="1" s="1"/>
  <c r="T664" i="1" s="1"/>
  <c r="O697" i="1"/>
  <c r="S697" i="1" s="1"/>
  <c r="U697" i="1" s="1"/>
  <c r="O584" i="1"/>
  <c r="S584" i="1" s="1"/>
  <c r="U584" i="1" s="1"/>
  <c r="O709" i="1"/>
  <c r="S709" i="1" s="1"/>
  <c r="U709" i="1" s="1"/>
  <c r="P731" i="1"/>
  <c r="R731" i="1" s="1"/>
  <c r="T731" i="1" s="1"/>
  <c r="O732" i="1"/>
  <c r="S732" i="1" s="1"/>
  <c r="U732" i="1" s="1"/>
  <c r="O263" i="1"/>
  <c r="S263" i="1" s="1"/>
  <c r="U263" i="1" s="1"/>
  <c r="O269" i="1"/>
  <c r="S269" i="1" s="1"/>
  <c r="U269" i="1" s="1"/>
  <c r="P315" i="1"/>
  <c r="R315" i="1" s="1"/>
  <c r="L55" i="1"/>
  <c r="P55" i="1" s="1"/>
  <c r="R55" i="1" s="1"/>
  <c r="T55" i="1" s="1"/>
  <c r="O55" i="1"/>
  <c r="S55" i="1" s="1"/>
  <c r="U55" i="1" s="1"/>
  <c r="L66" i="1"/>
  <c r="P66" i="1" s="1"/>
  <c r="R66" i="1" s="1"/>
  <c r="T66" i="1" s="1"/>
  <c r="O66" i="1"/>
  <c r="S66" i="1" s="1"/>
  <c r="U66" i="1" s="1"/>
  <c r="O75" i="1"/>
  <c r="S75" i="1" s="1"/>
  <c r="U75" i="1" s="1"/>
  <c r="P75" i="1"/>
  <c r="R75" i="1" s="1"/>
  <c r="T75" i="1" s="1"/>
  <c r="L130" i="1"/>
  <c r="P130" i="1" s="1"/>
  <c r="R130" i="1" s="1"/>
  <c r="T130" i="1" s="1"/>
  <c r="O130" i="1"/>
  <c r="S130" i="1" s="1"/>
  <c r="U130" i="1" s="1"/>
  <c r="P140" i="1"/>
  <c r="R140" i="1" s="1"/>
  <c r="T140" i="1" s="1"/>
  <c r="L245" i="1"/>
  <c r="P245" i="1" s="1"/>
  <c r="R245" i="1" s="1"/>
  <c r="T245" i="1" s="1"/>
  <c r="O245" i="1"/>
  <c r="S245" i="1" s="1"/>
  <c r="U245" i="1" s="1"/>
  <c r="L294" i="1"/>
  <c r="P294" i="1" s="1"/>
  <c r="R294" i="1" s="1"/>
  <c r="T294" i="1" s="1"/>
  <c r="O294" i="1"/>
  <c r="S294" i="1" s="1"/>
  <c r="U294" i="1" s="1"/>
  <c r="L325" i="1"/>
  <c r="P325" i="1" s="1"/>
  <c r="R325" i="1" s="1"/>
  <c r="T325" i="1" s="1"/>
  <c r="O325" i="1"/>
  <c r="S325" i="1" s="1"/>
  <c r="U325" i="1" s="1"/>
  <c r="O703" i="1"/>
  <c r="S703" i="1" s="1"/>
  <c r="U703" i="1" s="1"/>
  <c r="L703" i="1"/>
  <c r="P703" i="1" s="1"/>
  <c r="R703" i="1" s="1"/>
  <c r="T703" i="1" s="1"/>
  <c r="L265" i="1"/>
  <c r="P265" i="1" s="1"/>
  <c r="R265" i="1" s="1"/>
  <c r="T265" i="1" s="1"/>
  <c r="O265" i="1"/>
  <c r="S265" i="1" s="1"/>
  <c r="U265" i="1" s="1"/>
  <c r="O271" i="1"/>
  <c r="S271" i="1" s="1"/>
  <c r="U271" i="1" s="1"/>
  <c r="L271" i="1"/>
  <c r="P271" i="1" s="1"/>
  <c r="R271" i="1" s="1"/>
  <c r="T271" i="1" s="1"/>
  <c r="O277" i="1"/>
  <c r="S277" i="1" s="1"/>
  <c r="U277" i="1" s="1"/>
  <c r="L277" i="1"/>
  <c r="P277" i="1" s="1"/>
  <c r="R277" i="1" s="1"/>
  <c r="T277" i="1" s="1"/>
  <c r="O280" i="1"/>
  <c r="S280" i="1" s="1"/>
  <c r="U280" i="1" s="1"/>
  <c r="P280" i="1"/>
  <c r="R280" i="1" s="1"/>
  <c r="T280" i="1" s="1"/>
  <c r="O127" i="1"/>
  <c r="S127" i="1" s="1"/>
  <c r="U127" i="1" s="1"/>
  <c r="P47" i="1"/>
  <c r="R47" i="1" s="1"/>
  <c r="T47" i="1" s="1"/>
  <c r="O64" i="1"/>
  <c r="S64" i="1" s="1"/>
  <c r="U64" i="1" s="1"/>
  <c r="O312" i="1"/>
  <c r="S312" i="1" s="1"/>
  <c r="U312" i="1" s="1"/>
  <c r="O317" i="1"/>
  <c r="S317" i="1" s="1"/>
  <c r="U317" i="1" s="1"/>
  <c r="O249" i="1"/>
  <c r="S249" i="1" s="1"/>
  <c r="U249" i="1" s="1"/>
  <c r="P247" i="1"/>
  <c r="R247" i="1" s="1"/>
  <c r="T247" i="1" s="1"/>
  <c r="O301" i="1"/>
  <c r="S301" i="1" s="1"/>
  <c r="U301" i="1" s="1"/>
  <c r="O437" i="1"/>
  <c r="S437" i="1" s="1"/>
  <c r="U437" i="1" s="1"/>
  <c r="O427" i="1"/>
  <c r="S427" i="1" s="1"/>
  <c r="U427" i="1" s="1"/>
  <c r="O286" i="1"/>
  <c r="S286" i="1" s="1"/>
  <c r="U286" i="1" s="1"/>
  <c r="O49" i="1"/>
  <c r="S49" i="1" s="1"/>
  <c r="U49" i="1" s="1"/>
  <c r="P49" i="1"/>
  <c r="R49" i="1" s="1"/>
  <c r="T49" i="1" s="1"/>
  <c r="O106" i="1"/>
  <c r="S106" i="1" s="1"/>
  <c r="U106" i="1" s="1"/>
  <c r="L106" i="1"/>
  <c r="P106" i="1" s="1"/>
  <c r="R106" i="1" s="1"/>
  <c r="T106" i="1" s="1"/>
  <c r="O128" i="1"/>
  <c r="S128" i="1" s="1"/>
  <c r="U128" i="1" s="1"/>
  <c r="P128" i="1"/>
  <c r="R128" i="1" s="1"/>
  <c r="T128" i="1" s="1"/>
  <c r="P129" i="1"/>
  <c r="R129" i="1" s="1"/>
  <c r="T129" i="1" s="1"/>
  <c r="P138" i="1"/>
  <c r="R138" i="1" s="1"/>
  <c r="T138" i="1" s="1"/>
  <c r="P142" i="1"/>
  <c r="R142" i="1" s="1"/>
  <c r="T142" i="1" s="1"/>
  <c r="O244" i="1"/>
  <c r="S244" i="1" s="1"/>
  <c r="U244" i="1" s="1"/>
  <c r="P244" i="1"/>
  <c r="R244" i="1" s="1"/>
  <c r="T244" i="1" s="1"/>
  <c r="P254" i="1"/>
  <c r="R254" i="1" s="1"/>
  <c r="T254" i="1" s="1"/>
  <c r="P258" i="1"/>
  <c r="R258" i="1" s="1"/>
  <c r="T258" i="1" s="1"/>
  <c r="O463" i="1"/>
  <c r="S463" i="1" s="1"/>
  <c r="U463" i="1" s="1"/>
  <c r="L463" i="1"/>
  <c r="P463" i="1" s="1"/>
  <c r="R463" i="1" s="1"/>
  <c r="T463" i="1" s="1"/>
  <c r="L583" i="1"/>
  <c r="P583" i="1" s="1"/>
  <c r="R583" i="1" s="1"/>
  <c r="T583" i="1" s="1"/>
  <c r="O583" i="1"/>
  <c r="S583" i="1" s="1"/>
  <c r="U583" i="1" s="1"/>
  <c r="O590" i="1"/>
  <c r="S590" i="1" s="1"/>
  <c r="U590" i="1" s="1"/>
  <c r="P590" i="1"/>
  <c r="R590" i="1" s="1"/>
  <c r="T590" i="1" s="1"/>
  <c r="L727" i="1"/>
  <c r="P727" i="1" s="1"/>
  <c r="R727" i="1" s="1"/>
  <c r="T727" i="1" s="1"/>
  <c r="O727" i="1"/>
  <c r="S727" i="1" s="1"/>
  <c r="U727" i="1" s="1"/>
  <c r="L733" i="1"/>
  <c r="P733" i="1" s="1"/>
  <c r="R733" i="1" s="1"/>
  <c r="T733" i="1" s="1"/>
  <c r="O733" i="1"/>
  <c r="S733" i="1" s="1"/>
  <c r="U733" i="1" s="1"/>
  <c r="L734" i="1"/>
  <c r="P734" i="1" s="1"/>
  <c r="R734" i="1" s="1"/>
  <c r="T734" i="1" s="1"/>
  <c r="O734" i="1"/>
  <c r="S734" i="1" s="1"/>
  <c r="U734" i="1" s="1"/>
  <c r="P264" i="1"/>
  <c r="R264" i="1" s="1"/>
  <c r="T264" i="1" s="1"/>
  <c r="O267" i="1"/>
  <c r="S267" i="1" s="1"/>
  <c r="U267" i="1" s="1"/>
  <c r="P267" i="1"/>
  <c r="R267" i="1" s="1"/>
  <c r="T267" i="1" s="1"/>
  <c r="O268" i="1"/>
  <c r="S268" i="1" s="1"/>
  <c r="U268" i="1" s="1"/>
  <c r="P268" i="1"/>
  <c r="R268" i="1" s="1"/>
  <c r="T268" i="1" s="1"/>
  <c r="O275" i="1"/>
  <c r="S275" i="1" s="1"/>
  <c r="U275" i="1" s="1"/>
  <c r="P275" i="1"/>
  <c r="R275" i="1" s="1"/>
  <c r="T275" i="1" s="1"/>
  <c r="P276" i="1"/>
  <c r="R276" i="1" s="1"/>
  <c r="T276" i="1" s="1"/>
  <c r="P279" i="1"/>
  <c r="R279" i="1" s="1"/>
  <c r="T279" i="1" s="1"/>
  <c r="O279" i="1"/>
  <c r="S279" i="1" s="1"/>
  <c r="U279" i="1" s="1"/>
  <c r="O119" i="1"/>
  <c r="S119" i="1" s="1"/>
  <c r="U119" i="1" s="1"/>
  <c r="P59" i="1"/>
  <c r="R59" i="1" s="1"/>
  <c r="T59" i="1" s="1"/>
  <c r="P42" i="1"/>
  <c r="R42" i="1" s="1"/>
  <c r="T42" i="1" s="1"/>
  <c r="P39" i="1"/>
  <c r="R39" i="1" s="1"/>
  <c r="T39" i="1" s="1"/>
  <c r="O241" i="1"/>
  <c r="S241" i="1" s="1"/>
  <c r="U241" i="1" s="1"/>
  <c r="O227" i="1"/>
  <c r="S227" i="1" s="1"/>
  <c r="U227" i="1" s="1"/>
  <c r="O220" i="1"/>
  <c r="S220" i="1" s="1"/>
  <c r="U220" i="1" s="1"/>
  <c r="O310" i="1"/>
  <c r="S310" i="1" s="1"/>
  <c r="U310" i="1" s="1"/>
  <c r="O346" i="1"/>
  <c r="S346" i="1" s="1"/>
  <c r="U346" i="1" s="1"/>
  <c r="O342" i="1"/>
  <c r="S342" i="1" s="1"/>
  <c r="U342" i="1" s="1"/>
  <c r="O338" i="1"/>
  <c r="S338" i="1" s="1"/>
  <c r="U338" i="1" s="1"/>
  <c r="O334" i="1"/>
  <c r="S334" i="1" s="1"/>
  <c r="U334" i="1" s="1"/>
  <c r="P298" i="1"/>
  <c r="R298" i="1" s="1"/>
  <c r="T298" i="1" s="1"/>
  <c r="O108" i="1"/>
  <c r="S108" i="1" s="1"/>
  <c r="U108" i="1" s="1"/>
  <c r="P430" i="1"/>
  <c r="R430" i="1" s="1"/>
  <c r="T430" i="1" s="1"/>
  <c r="L30" i="1"/>
  <c r="P30" i="1" s="1"/>
  <c r="R30" i="1" s="1"/>
  <c r="T30" i="1" s="1"/>
  <c r="O30" i="1"/>
  <c r="S30" i="1" s="1"/>
  <c r="U30" i="1" s="1"/>
  <c r="O36" i="1"/>
  <c r="S36" i="1" s="1"/>
  <c r="U36" i="1" s="1"/>
  <c r="P36" i="1"/>
  <c r="R36" i="1" s="1"/>
  <c r="T36" i="1" s="1"/>
  <c r="L93" i="1"/>
  <c r="P93" i="1" s="1"/>
  <c r="R93" i="1" s="1"/>
  <c r="T93" i="1" s="1"/>
  <c r="O93" i="1"/>
  <c r="S93" i="1" s="1"/>
  <c r="U93" i="1" s="1"/>
  <c r="O95" i="1"/>
  <c r="S95" i="1" s="1"/>
  <c r="U95" i="1" s="1"/>
  <c r="P95" i="1"/>
  <c r="R95" i="1" s="1"/>
  <c r="T95" i="1" s="1"/>
  <c r="L173" i="1"/>
  <c r="P173" i="1" s="1"/>
  <c r="R173" i="1" s="1"/>
  <c r="T173" i="1" s="1"/>
  <c r="O173" i="1"/>
  <c r="S173" i="1" s="1"/>
  <c r="U173" i="1" s="1"/>
  <c r="O176" i="1"/>
  <c r="S176" i="1" s="1"/>
  <c r="U176" i="1" s="1"/>
  <c r="L176" i="1"/>
  <c r="P176" i="1" s="1"/>
  <c r="R176" i="1" s="1"/>
  <c r="T176" i="1" s="1"/>
  <c r="O184" i="1"/>
  <c r="S184" i="1" s="1"/>
  <c r="U184" i="1" s="1"/>
  <c r="P184" i="1"/>
  <c r="R184" i="1" s="1"/>
  <c r="T184" i="1" s="1"/>
  <c r="L189" i="1"/>
  <c r="P189" i="1" s="1"/>
  <c r="R189" i="1" s="1"/>
  <c r="T189" i="1" s="1"/>
  <c r="O189" i="1"/>
  <c r="S189" i="1" s="1"/>
  <c r="U189" i="1" s="1"/>
  <c r="P193" i="1"/>
  <c r="R193" i="1" s="1"/>
  <c r="T193" i="1" s="1"/>
  <c r="O193" i="1"/>
  <c r="S193" i="1" s="1"/>
  <c r="U193" i="1" s="1"/>
  <c r="O209" i="1"/>
  <c r="S209" i="1" s="1"/>
  <c r="U209" i="1" s="1"/>
  <c r="L209" i="1"/>
  <c r="P209" i="1" s="1"/>
  <c r="R209" i="1" s="1"/>
  <c r="T209" i="1" s="1"/>
  <c r="O215" i="1"/>
  <c r="S215" i="1" s="1"/>
  <c r="U215" i="1" s="1"/>
  <c r="P215" i="1"/>
  <c r="R215" i="1" s="1"/>
  <c r="T215" i="1" s="1"/>
  <c r="O347" i="1"/>
  <c r="S347" i="1" s="1"/>
  <c r="U347" i="1" s="1"/>
  <c r="L347" i="1"/>
  <c r="P347" i="1" s="1"/>
  <c r="R347" i="1" s="1"/>
  <c r="T347" i="1" s="1"/>
  <c r="P356" i="1"/>
  <c r="R356" i="1" s="1"/>
  <c r="T356" i="1" s="1"/>
  <c r="O356" i="1"/>
  <c r="S356" i="1" s="1"/>
  <c r="U356" i="1" s="1"/>
  <c r="L370" i="1"/>
  <c r="P370" i="1" s="1"/>
  <c r="R370" i="1" s="1"/>
  <c r="T370" i="1" s="1"/>
  <c r="O370" i="1"/>
  <c r="S370" i="1" s="1"/>
  <c r="U370" i="1" s="1"/>
  <c r="P421" i="1"/>
  <c r="R421" i="1" s="1"/>
  <c r="T421" i="1" s="1"/>
  <c r="O421" i="1"/>
  <c r="S421" i="1" s="1"/>
  <c r="U421" i="1" s="1"/>
  <c r="L449" i="1"/>
  <c r="P449" i="1" s="1"/>
  <c r="R449" i="1" s="1"/>
  <c r="T449" i="1" s="1"/>
  <c r="O449" i="1"/>
  <c r="S449" i="1" s="1"/>
  <c r="U449" i="1" s="1"/>
  <c r="L500" i="1"/>
  <c r="P500" i="1" s="1"/>
  <c r="R500" i="1" s="1"/>
  <c r="T500" i="1" s="1"/>
  <c r="O500" i="1"/>
  <c r="S500" i="1" s="1"/>
  <c r="U500" i="1" s="1"/>
  <c r="L502" i="1"/>
  <c r="P502" i="1" s="1"/>
  <c r="R502" i="1" s="1"/>
  <c r="T502" i="1" s="1"/>
  <c r="O502" i="1"/>
  <c r="S502" i="1" s="1"/>
  <c r="U502" i="1" s="1"/>
  <c r="P505" i="1"/>
  <c r="R505" i="1" s="1"/>
  <c r="T505" i="1" s="1"/>
  <c r="O505" i="1"/>
  <c r="S505" i="1" s="1"/>
  <c r="U505" i="1" s="1"/>
  <c r="O507" i="1"/>
  <c r="S507" i="1" s="1"/>
  <c r="U507" i="1" s="1"/>
  <c r="P507" i="1"/>
  <c r="R507" i="1" s="1"/>
  <c r="T507" i="1" s="1"/>
  <c r="L510" i="1"/>
  <c r="P510" i="1" s="1"/>
  <c r="R510" i="1" s="1"/>
  <c r="T510" i="1" s="1"/>
  <c r="O510" i="1"/>
  <c r="S510" i="1" s="1"/>
  <c r="U510" i="1" s="1"/>
  <c r="O513" i="1"/>
  <c r="S513" i="1" s="1"/>
  <c r="U513" i="1" s="1"/>
  <c r="P513" i="1"/>
  <c r="R513" i="1" s="1"/>
  <c r="T513" i="1" s="1"/>
  <c r="L555" i="1"/>
  <c r="P555" i="1" s="1"/>
  <c r="R555" i="1" s="1"/>
  <c r="T555" i="1" s="1"/>
  <c r="O555" i="1"/>
  <c r="S555" i="1" s="1"/>
  <c r="U555" i="1" s="1"/>
  <c r="L561" i="1"/>
  <c r="P561" i="1" s="1"/>
  <c r="R561" i="1" s="1"/>
  <c r="T561" i="1" s="1"/>
  <c r="O561" i="1"/>
  <c r="S561" i="1" s="1"/>
  <c r="U561" i="1" s="1"/>
  <c r="O634" i="1"/>
  <c r="S634" i="1" s="1"/>
  <c r="U634" i="1" s="1"/>
  <c r="L634" i="1"/>
  <c r="P634" i="1" s="1"/>
  <c r="R634" i="1" s="1"/>
  <c r="T634" i="1" s="1"/>
  <c r="L640" i="1"/>
  <c r="P640" i="1" s="1"/>
  <c r="R640" i="1" s="1"/>
  <c r="T640" i="1" s="1"/>
  <c r="O640" i="1"/>
  <c r="S640" i="1" s="1"/>
  <c r="U640" i="1" s="1"/>
  <c r="O646" i="1"/>
  <c r="S646" i="1" s="1"/>
  <c r="U646" i="1" s="1"/>
  <c r="P646" i="1"/>
  <c r="R646" i="1" s="1"/>
  <c r="T646" i="1" s="1"/>
  <c r="P677" i="1"/>
  <c r="R677" i="1" s="1"/>
  <c r="T677" i="1" s="1"/>
  <c r="O677" i="1"/>
  <c r="S677" i="1" s="1"/>
  <c r="U677" i="1" s="1"/>
  <c r="L678" i="1"/>
  <c r="P678" i="1" s="1"/>
  <c r="R678" i="1" s="1"/>
  <c r="T678" i="1" s="1"/>
  <c r="O678" i="1"/>
  <c r="S678" i="1" s="1"/>
  <c r="U678" i="1" s="1"/>
  <c r="O683" i="1"/>
  <c r="S683" i="1" s="1"/>
  <c r="U683" i="1" s="1"/>
  <c r="P683" i="1"/>
  <c r="R683" i="1" s="1"/>
  <c r="T683" i="1" s="1"/>
  <c r="P684" i="1"/>
  <c r="R684" i="1" s="1"/>
  <c r="T684" i="1" s="1"/>
  <c r="O684" i="1"/>
  <c r="S684" i="1" s="1"/>
  <c r="U684" i="1" s="1"/>
  <c r="O598" i="1"/>
  <c r="S598" i="1" s="1"/>
  <c r="U598" i="1" s="1"/>
  <c r="P598" i="1"/>
  <c r="R598" i="1" s="1"/>
  <c r="T598" i="1" s="1"/>
  <c r="P600" i="1"/>
  <c r="R600" i="1" s="1"/>
  <c r="T600" i="1" s="1"/>
  <c r="O600" i="1"/>
  <c r="S600" i="1" s="1"/>
  <c r="U600" i="1" s="1"/>
  <c r="P717" i="1"/>
  <c r="R717" i="1" s="1"/>
  <c r="T717" i="1" s="1"/>
  <c r="P732" i="1"/>
  <c r="R732" i="1" s="1"/>
  <c r="T732" i="1" s="1"/>
  <c r="O125" i="1"/>
  <c r="S125" i="1" s="1"/>
  <c r="U125" i="1" s="1"/>
  <c r="O164" i="1"/>
  <c r="S164" i="1" s="1"/>
  <c r="U164" i="1" s="1"/>
  <c r="P83" i="1"/>
  <c r="R83" i="1" s="1"/>
  <c r="T83" i="1" s="1"/>
  <c r="P57" i="1"/>
  <c r="R57" i="1" s="1"/>
  <c r="T57" i="1" s="1"/>
  <c r="P51" i="1"/>
  <c r="R51" i="1" s="1"/>
  <c r="T51" i="1" s="1"/>
  <c r="P27" i="1"/>
  <c r="R27" i="1" s="1"/>
  <c r="T27" i="1" s="1"/>
  <c r="O231" i="1"/>
  <c r="S231" i="1" s="1"/>
  <c r="U231" i="1" s="1"/>
  <c r="O222" i="1"/>
  <c r="S222" i="1" s="1"/>
  <c r="U222" i="1" s="1"/>
  <c r="L288" i="1"/>
  <c r="P288" i="1" s="1"/>
  <c r="R288" i="1" s="1"/>
  <c r="T288" i="1" s="1"/>
  <c r="P204" i="1"/>
  <c r="R204" i="1" s="1"/>
  <c r="T204" i="1" s="1"/>
  <c r="O200" i="1"/>
  <c r="S200" i="1" s="1"/>
  <c r="U200" i="1" s="1"/>
  <c r="O191" i="1"/>
  <c r="S191" i="1" s="1"/>
  <c r="U191" i="1" s="1"/>
  <c r="O418" i="1"/>
  <c r="S418" i="1" s="1"/>
  <c r="U418" i="1" s="1"/>
  <c r="O425" i="1"/>
  <c r="S425" i="1" s="1"/>
  <c r="U425" i="1" s="1"/>
  <c r="P403" i="1"/>
  <c r="R403" i="1" s="1"/>
  <c r="T403" i="1" s="1"/>
  <c r="O390" i="1"/>
  <c r="S390" i="1" s="1"/>
  <c r="U390" i="1" s="1"/>
  <c r="P385" i="1"/>
  <c r="R385" i="1" s="1"/>
  <c r="T385" i="1" s="1"/>
  <c r="O361" i="1"/>
  <c r="S361" i="1" s="1"/>
  <c r="U361" i="1" s="1"/>
  <c r="O423" i="1"/>
  <c r="S423" i="1" s="1"/>
  <c r="U423" i="1" s="1"/>
  <c r="P527" i="1"/>
  <c r="R527" i="1" s="1"/>
  <c r="T527" i="1" s="1"/>
  <c r="P462" i="1"/>
  <c r="R462" i="1" s="1"/>
  <c r="T462" i="1" s="1"/>
  <c r="P331" i="1"/>
  <c r="R331" i="1" s="1"/>
  <c r="T331" i="1" s="1"/>
  <c r="O352" i="1"/>
  <c r="S352" i="1" s="1"/>
  <c r="U352" i="1" s="1"/>
  <c r="O40" i="1"/>
  <c r="S40" i="1" s="1"/>
  <c r="U40" i="1" s="1"/>
  <c r="O85" i="1"/>
  <c r="S85" i="1" s="1"/>
  <c r="U85" i="1" s="1"/>
  <c r="P85" i="1"/>
  <c r="R85" i="1" s="1"/>
  <c r="T85" i="1" s="1"/>
  <c r="P102" i="1"/>
  <c r="R102" i="1" s="1"/>
  <c r="T102" i="1" s="1"/>
  <c r="P104" i="1"/>
  <c r="R104" i="1" s="1"/>
  <c r="T104" i="1" s="1"/>
  <c r="O104" i="1"/>
  <c r="S104" i="1" s="1"/>
  <c r="U104" i="1" s="1"/>
  <c r="P152" i="1"/>
  <c r="R152" i="1" s="1"/>
  <c r="T152" i="1" s="1"/>
  <c r="L159" i="1"/>
  <c r="P159" i="1" s="1"/>
  <c r="R159" i="1" s="1"/>
  <c r="T159" i="1" s="1"/>
  <c r="O159" i="1"/>
  <c r="S159" i="1" s="1"/>
  <c r="U159" i="1" s="1"/>
  <c r="P166" i="1"/>
  <c r="R166" i="1" s="1"/>
  <c r="T166" i="1" s="1"/>
  <c r="P170" i="1"/>
  <c r="R170" i="1" s="1"/>
  <c r="T170" i="1" s="1"/>
  <c r="P177" i="1"/>
  <c r="R177" i="1" s="1"/>
  <c r="T177" i="1" s="1"/>
  <c r="O177" i="1"/>
  <c r="S177" i="1" s="1"/>
  <c r="U177" i="1" s="1"/>
  <c r="P199" i="1"/>
  <c r="R199" i="1" s="1"/>
  <c r="T199" i="1" s="1"/>
  <c r="P201" i="1"/>
  <c r="R201" i="1" s="1"/>
  <c r="T201" i="1" s="1"/>
  <c r="O201" i="1"/>
  <c r="S201" i="1" s="1"/>
  <c r="U201" i="1" s="1"/>
  <c r="P213" i="1"/>
  <c r="R213" i="1" s="1"/>
  <c r="T213" i="1" s="1"/>
  <c r="P219" i="1"/>
  <c r="R219" i="1" s="1"/>
  <c r="T219" i="1" s="1"/>
  <c r="L321" i="1"/>
  <c r="P321" i="1" s="1"/>
  <c r="R321" i="1" s="1"/>
  <c r="T321" i="1" s="1"/>
  <c r="O321" i="1"/>
  <c r="S321" i="1" s="1"/>
  <c r="U321" i="1" s="1"/>
  <c r="P336" i="1"/>
  <c r="R336" i="1" s="1"/>
  <c r="T336" i="1" s="1"/>
  <c r="P340" i="1"/>
  <c r="R340" i="1" s="1"/>
  <c r="T340" i="1" s="1"/>
  <c r="L378" i="1"/>
  <c r="P378" i="1" s="1"/>
  <c r="R378" i="1" s="1"/>
  <c r="T378" i="1" s="1"/>
  <c r="O378" i="1"/>
  <c r="S378" i="1" s="1"/>
  <c r="U378" i="1" s="1"/>
  <c r="P446" i="1"/>
  <c r="R446" i="1" s="1"/>
  <c r="T446" i="1" s="1"/>
  <c r="O446" i="1"/>
  <c r="S446" i="1" s="1"/>
  <c r="U446" i="1" s="1"/>
  <c r="L456" i="1"/>
  <c r="P456" i="1" s="1"/>
  <c r="R456" i="1" s="1"/>
  <c r="T456" i="1" s="1"/>
  <c r="O456" i="1"/>
  <c r="S456" i="1" s="1"/>
  <c r="U456" i="1" s="1"/>
  <c r="P458" i="1"/>
  <c r="R458" i="1" s="1"/>
  <c r="T458" i="1" s="1"/>
  <c r="O458" i="1"/>
  <c r="S458" i="1" s="1"/>
  <c r="U458" i="1" s="1"/>
  <c r="L472" i="1"/>
  <c r="P472" i="1" s="1"/>
  <c r="R472" i="1" s="1"/>
  <c r="T472" i="1" s="1"/>
  <c r="O472" i="1"/>
  <c r="S472" i="1" s="1"/>
  <c r="U472" i="1" s="1"/>
  <c r="P490" i="1"/>
  <c r="R490" i="1" s="1"/>
  <c r="T490" i="1" s="1"/>
  <c r="O490" i="1"/>
  <c r="S490" i="1" s="1"/>
  <c r="U490" i="1" s="1"/>
  <c r="O492" i="1"/>
  <c r="S492" i="1" s="1"/>
  <c r="U492" i="1" s="1"/>
  <c r="P492" i="1"/>
  <c r="R492" i="1" s="1"/>
  <c r="T492" i="1" s="1"/>
  <c r="L563" i="1"/>
  <c r="P563" i="1" s="1"/>
  <c r="R563" i="1" s="1"/>
  <c r="T563" i="1" s="1"/>
  <c r="O563" i="1"/>
  <c r="S563" i="1" s="1"/>
  <c r="U563" i="1" s="1"/>
  <c r="L578" i="1"/>
  <c r="P578" i="1" s="1"/>
  <c r="R578" i="1" s="1"/>
  <c r="T578" i="1" s="1"/>
  <c r="O578" i="1"/>
  <c r="S578" i="1" s="1"/>
  <c r="U578" i="1" s="1"/>
  <c r="L605" i="1"/>
  <c r="P605" i="1" s="1"/>
  <c r="R605" i="1" s="1"/>
  <c r="T605" i="1" s="1"/>
  <c r="O605" i="1"/>
  <c r="S605" i="1" s="1"/>
  <c r="U605" i="1" s="1"/>
  <c r="O616" i="1"/>
  <c r="S616" i="1" s="1"/>
  <c r="U616" i="1" s="1"/>
  <c r="P616" i="1"/>
  <c r="R616" i="1" s="1"/>
  <c r="T616" i="1" s="1"/>
  <c r="P619" i="1"/>
  <c r="R619" i="1" s="1"/>
  <c r="T619" i="1" s="1"/>
  <c r="O619" i="1"/>
  <c r="S619" i="1" s="1"/>
  <c r="U619" i="1" s="1"/>
  <c r="O620" i="1"/>
  <c r="S620" i="1" s="1"/>
  <c r="U620" i="1" s="1"/>
  <c r="P620" i="1"/>
  <c r="R620" i="1" s="1"/>
  <c r="T620" i="1" s="1"/>
  <c r="P726" i="1"/>
  <c r="R726" i="1" s="1"/>
  <c r="T726" i="1" s="1"/>
  <c r="P488" i="1"/>
  <c r="R488" i="1" s="1"/>
  <c r="T488" i="1" s="1"/>
  <c r="P333" i="1"/>
  <c r="R333" i="1" s="1"/>
  <c r="T333" i="1" s="1"/>
  <c r="P56" i="1"/>
  <c r="R56" i="1" s="1"/>
  <c r="T56" i="1" s="1"/>
  <c r="P92" i="1"/>
  <c r="R92" i="1" s="1"/>
  <c r="T92" i="1" s="1"/>
  <c r="P115" i="1"/>
  <c r="R115" i="1" s="1"/>
  <c r="T115" i="1" s="1"/>
  <c r="P121" i="1"/>
  <c r="R121" i="1" s="1"/>
  <c r="T121" i="1" s="1"/>
  <c r="P135" i="1"/>
  <c r="R135" i="1" s="1"/>
  <c r="T135" i="1" s="1"/>
  <c r="P144" i="1"/>
  <c r="R144" i="1" s="1"/>
  <c r="T144" i="1" s="1"/>
  <c r="P148" i="1"/>
  <c r="R148" i="1" s="1"/>
  <c r="T148" i="1" s="1"/>
  <c r="P160" i="1"/>
  <c r="R160" i="1" s="1"/>
  <c r="T160" i="1" s="1"/>
  <c r="P163" i="1"/>
  <c r="R163" i="1" s="1"/>
  <c r="T163" i="1" s="1"/>
  <c r="P227" i="1"/>
  <c r="R227" i="1" s="1"/>
  <c r="T227" i="1" s="1"/>
  <c r="P233" i="1"/>
  <c r="R233" i="1" s="1"/>
  <c r="T233" i="1" s="1"/>
  <c r="P248" i="1"/>
  <c r="R248" i="1" s="1"/>
  <c r="T248" i="1" s="1"/>
  <c r="L362" i="1"/>
  <c r="P362" i="1" s="1"/>
  <c r="R362" i="1" s="1"/>
  <c r="T362" i="1" s="1"/>
  <c r="O362" i="1"/>
  <c r="S362" i="1" s="1"/>
  <c r="U362" i="1" s="1"/>
  <c r="P380" i="1"/>
  <c r="R380" i="1" s="1"/>
  <c r="T380" i="1" s="1"/>
  <c r="P398" i="1"/>
  <c r="R398" i="1" s="1"/>
  <c r="T398" i="1" s="1"/>
  <c r="L470" i="1"/>
  <c r="P470" i="1" s="1"/>
  <c r="R470" i="1" s="1"/>
  <c r="T470" i="1" s="1"/>
  <c r="O470" i="1"/>
  <c r="S470" i="1" s="1"/>
  <c r="U470" i="1" s="1"/>
  <c r="P542" i="1"/>
  <c r="R542" i="1" s="1"/>
  <c r="T542" i="1" s="1"/>
  <c r="P544" i="1"/>
  <c r="R544" i="1" s="1"/>
  <c r="T544" i="1" s="1"/>
  <c r="O544" i="1"/>
  <c r="S544" i="1" s="1"/>
  <c r="U544" i="1" s="1"/>
  <c r="L552" i="1"/>
  <c r="P552" i="1" s="1"/>
  <c r="R552" i="1" s="1"/>
  <c r="T552" i="1" s="1"/>
  <c r="O552" i="1"/>
  <c r="S552" i="1" s="1"/>
  <c r="U552" i="1" s="1"/>
  <c r="L556" i="1"/>
  <c r="P556" i="1" s="1"/>
  <c r="R556" i="1" s="1"/>
  <c r="T556" i="1" s="1"/>
  <c r="O556" i="1"/>
  <c r="S556" i="1" s="1"/>
  <c r="U556" i="1" s="1"/>
  <c r="L558" i="1"/>
  <c r="P558" i="1" s="1"/>
  <c r="R558" i="1" s="1"/>
  <c r="T558" i="1" s="1"/>
  <c r="O558" i="1"/>
  <c r="S558" i="1" s="1"/>
  <c r="U558" i="1" s="1"/>
  <c r="L562" i="1"/>
  <c r="P562" i="1" s="1"/>
  <c r="R562" i="1" s="1"/>
  <c r="T562" i="1" s="1"/>
  <c r="O562" i="1"/>
  <c r="S562" i="1" s="1"/>
  <c r="U562" i="1" s="1"/>
  <c r="P576" i="1"/>
  <c r="R576" i="1" s="1"/>
  <c r="T576" i="1" s="1"/>
  <c r="O576" i="1"/>
  <c r="S576" i="1" s="1"/>
  <c r="U576" i="1" s="1"/>
  <c r="P609" i="1"/>
  <c r="R609" i="1" s="1"/>
  <c r="T609" i="1" s="1"/>
  <c r="O627" i="1"/>
  <c r="S627" i="1" s="1"/>
  <c r="U627" i="1" s="1"/>
  <c r="L627" i="1"/>
  <c r="P627" i="1" s="1"/>
  <c r="R627" i="1" s="1"/>
  <c r="T627" i="1" s="1"/>
  <c r="P702" i="1"/>
  <c r="R702" i="1" s="1"/>
  <c r="T702" i="1" s="1"/>
  <c r="O702" i="1"/>
  <c r="S702" i="1" s="1"/>
  <c r="U702" i="1" s="1"/>
  <c r="O726" i="1"/>
  <c r="S726" i="1" s="1"/>
  <c r="U726" i="1" s="1"/>
  <c r="O171" i="1"/>
  <c r="S171" i="1" s="1"/>
  <c r="U171" i="1" s="1"/>
  <c r="P174" i="1"/>
  <c r="R174" i="1" s="1"/>
  <c r="T174" i="1" s="1"/>
  <c r="P300" i="1"/>
  <c r="R300" i="1" s="1"/>
  <c r="T300" i="1" s="1"/>
  <c r="O181" i="1"/>
  <c r="S181" i="1" s="1"/>
  <c r="U181" i="1" s="1"/>
  <c r="O542" i="1"/>
  <c r="S542" i="1" s="1"/>
  <c r="U542" i="1" s="1"/>
  <c r="P566" i="1"/>
  <c r="R566" i="1" s="1"/>
  <c r="T566" i="1" s="1"/>
  <c r="P314" i="1"/>
  <c r="R314" i="1" s="1"/>
  <c r="T314" i="1" s="1"/>
  <c r="O148" i="1"/>
  <c r="S148" i="1" s="1"/>
  <c r="U148" i="1" s="1"/>
  <c r="P44" i="1"/>
  <c r="R44" i="1" s="1"/>
  <c r="T44" i="1" s="1"/>
  <c r="P82" i="1"/>
  <c r="R82" i="1" s="1"/>
  <c r="T82" i="1" s="1"/>
  <c r="P84" i="1"/>
  <c r="R84" i="1" s="1"/>
  <c r="T84" i="1" s="1"/>
  <c r="P113" i="1"/>
  <c r="R113" i="1" s="1"/>
  <c r="T113" i="1" s="1"/>
  <c r="P123" i="1"/>
  <c r="R123" i="1" s="1"/>
  <c r="T123" i="1" s="1"/>
  <c r="P137" i="1"/>
  <c r="R137" i="1" s="1"/>
  <c r="T137" i="1" s="1"/>
  <c r="P145" i="1"/>
  <c r="R145" i="1" s="1"/>
  <c r="T145" i="1" s="1"/>
  <c r="P153" i="1"/>
  <c r="R153" i="1" s="1"/>
  <c r="T153" i="1" s="1"/>
  <c r="O180" i="1"/>
  <c r="S180" i="1" s="1"/>
  <c r="U180" i="1" s="1"/>
  <c r="P187" i="1"/>
  <c r="R187" i="1" s="1"/>
  <c r="T187" i="1" s="1"/>
  <c r="P225" i="1"/>
  <c r="R225" i="1" s="1"/>
  <c r="T225" i="1" s="1"/>
  <c r="P230" i="1"/>
  <c r="R230" i="1" s="1"/>
  <c r="T230" i="1" s="1"/>
  <c r="P232" i="1"/>
  <c r="R232" i="1" s="1"/>
  <c r="T232" i="1" s="1"/>
  <c r="L337" i="1"/>
  <c r="P337" i="1" s="1"/>
  <c r="R337" i="1" s="1"/>
  <c r="T337" i="1" s="1"/>
  <c r="O337" i="1"/>
  <c r="S337" i="1" s="1"/>
  <c r="U337" i="1" s="1"/>
  <c r="L339" i="1"/>
  <c r="P339" i="1" s="1"/>
  <c r="R339" i="1" s="1"/>
  <c r="T339" i="1" s="1"/>
  <c r="O339" i="1"/>
  <c r="S339" i="1" s="1"/>
  <c r="U339" i="1" s="1"/>
  <c r="P352" i="1"/>
  <c r="R352" i="1" s="1"/>
  <c r="T352" i="1" s="1"/>
  <c r="L368" i="1"/>
  <c r="P368" i="1" s="1"/>
  <c r="R368" i="1" s="1"/>
  <c r="T368" i="1" s="1"/>
  <c r="O368" i="1"/>
  <c r="S368" i="1" s="1"/>
  <c r="U368" i="1" s="1"/>
  <c r="L464" i="1"/>
  <c r="P464" i="1" s="1"/>
  <c r="R464" i="1" s="1"/>
  <c r="T464" i="1" s="1"/>
  <c r="O464" i="1"/>
  <c r="S464" i="1" s="1"/>
  <c r="U464" i="1" s="1"/>
  <c r="L481" i="1"/>
  <c r="P481" i="1" s="1"/>
  <c r="R481" i="1" s="1"/>
  <c r="T481" i="1" s="1"/>
  <c r="O481" i="1"/>
  <c r="S481" i="1" s="1"/>
  <c r="U481" i="1" s="1"/>
  <c r="L485" i="1"/>
  <c r="P485" i="1" s="1"/>
  <c r="R485" i="1" s="1"/>
  <c r="T485" i="1" s="1"/>
  <c r="O485" i="1"/>
  <c r="S485" i="1" s="1"/>
  <c r="U485" i="1" s="1"/>
  <c r="L487" i="1"/>
  <c r="P487" i="1" s="1"/>
  <c r="R487" i="1" s="1"/>
  <c r="T487" i="1" s="1"/>
  <c r="O487" i="1"/>
  <c r="S487" i="1" s="1"/>
  <c r="U487" i="1" s="1"/>
  <c r="L489" i="1"/>
  <c r="P489" i="1" s="1"/>
  <c r="R489" i="1" s="1"/>
  <c r="T489" i="1" s="1"/>
  <c r="O489" i="1"/>
  <c r="S489" i="1" s="1"/>
  <c r="U489" i="1" s="1"/>
  <c r="L493" i="1"/>
  <c r="P493" i="1" s="1"/>
  <c r="R493" i="1" s="1"/>
  <c r="T493" i="1" s="1"/>
  <c r="O493" i="1"/>
  <c r="S493" i="1" s="1"/>
  <c r="U493" i="1" s="1"/>
  <c r="P508" i="1"/>
  <c r="R508" i="1" s="1"/>
  <c r="T508" i="1" s="1"/>
  <c r="P520" i="1"/>
  <c r="R520" i="1" s="1"/>
  <c r="T520" i="1" s="1"/>
  <c r="O523" i="1"/>
  <c r="S523" i="1" s="1"/>
  <c r="U523" i="1" s="1"/>
  <c r="P551" i="1"/>
  <c r="R551" i="1" s="1"/>
  <c r="T551" i="1" s="1"/>
  <c r="O551" i="1"/>
  <c r="S551" i="1" s="1"/>
  <c r="U551" i="1" s="1"/>
  <c r="L570" i="1"/>
  <c r="P570" i="1" s="1"/>
  <c r="R570" i="1" s="1"/>
  <c r="T570" i="1" s="1"/>
  <c r="O570" i="1"/>
  <c r="S570" i="1" s="1"/>
  <c r="U570" i="1" s="1"/>
  <c r="L635" i="1"/>
  <c r="P635" i="1" s="1"/>
  <c r="R635" i="1" s="1"/>
  <c r="T635" i="1" s="1"/>
  <c r="O635" i="1"/>
  <c r="S635" i="1" s="1"/>
  <c r="U635" i="1" s="1"/>
  <c r="P660" i="1"/>
  <c r="R660" i="1" s="1"/>
  <c r="T660" i="1" s="1"/>
  <c r="O660" i="1"/>
  <c r="S660" i="1" s="1"/>
  <c r="U660" i="1" s="1"/>
  <c r="P679" i="1"/>
  <c r="R679" i="1" s="1"/>
  <c r="T679" i="1" s="1"/>
  <c r="O679" i="1"/>
  <c r="S679" i="1" s="1"/>
  <c r="U679" i="1" s="1"/>
  <c r="O689" i="1"/>
  <c r="S689" i="1" s="1"/>
  <c r="U689" i="1" s="1"/>
  <c r="P689" i="1"/>
  <c r="R689" i="1" s="1"/>
  <c r="T689" i="1" s="1"/>
  <c r="O719" i="1"/>
  <c r="S719" i="1" s="1"/>
  <c r="U719" i="1" s="1"/>
  <c r="P99" i="1"/>
  <c r="R99" i="1" s="1"/>
  <c r="T99" i="1" s="1"/>
  <c r="P107" i="1"/>
  <c r="R107" i="1" s="1"/>
  <c r="T107" i="1" s="1"/>
  <c r="P117" i="1"/>
  <c r="R117" i="1" s="1"/>
  <c r="T117" i="1" s="1"/>
  <c r="O124" i="1"/>
  <c r="S124" i="1" s="1"/>
  <c r="U124" i="1" s="1"/>
  <c r="P136" i="1"/>
  <c r="R136" i="1" s="1"/>
  <c r="T136" i="1" s="1"/>
  <c r="P162" i="1"/>
  <c r="R162" i="1" s="1"/>
  <c r="T162" i="1" s="1"/>
  <c r="P167" i="1"/>
  <c r="R167" i="1" s="1"/>
  <c r="T167" i="1" s="1"/>
  <c r="P169" i="1"/>
  <c r="R169" i="1" s="1"/>
  <c r="T169" i="1" s="1"/>
  <c r="P203" i="1"/>
  <c r="R203" i="1" s="1"/>
  <c r="T203" i="1" s="1"/>
  <c r="P211" i="1"/>
  <c r="R211" i="1" s="1"/>
  <c r="T211" i="1" s="1"/>
  <c r="P226" i="1"/>
  <c r="R226" i="1" s="1"/>
  <c r="T226" i="1" s="1"/>
  <c r="P229" i="1"/>
  <c r="R229" i="1" s="1"/>
  <c r="T229" i="1" s="1"/>
  <c r="O533" i="1"/>
  <c r="S533" i="1" s="1"/>
  <c r="U533" i="1" s="1"/>
  <c r="P535" i="1"/>
  <c r="R535" i="1" s="1"/>
  <c r="T535" i="1" s="1"/>
  <c r="O626" i="1"/>
  <c r="S626" i="1" s="1"/>
  <c r="U626" i="1" s="1"/>
  <c r="P644" i="1"/>
  <c r="R644" i="1" s="1"/>
  <c r="T644" i="1" s="1"/>
  <c r="P645" i="1"/>
  <c r="R645" i="1" s="1"/>
  <c r="T645" i="1" s="1"/>
  <c r="L673" i="1"/>
  <c r="P673" i="1" s="1"/>
  <c r="R673" i="1" s="1"/>
  <c r="T673" i="1" s="1"/>
  <c r="O673" i="1"/>
  <c r="S673" i="1" s="1"/>
  <c r="U673" i="1" s="1"/>
  <c r="P586" i="1"/>
  <c r="R586" i="1" s="1"/>
  <c r="T586" i="1" s="1"/>
  <c r="O586" i="1"/>
  <c r="S586" i="1" s="1"/>
  <c r="U586" i="1" s="1"/>
  <c r="L720" i="1"/>
  <c r="P720" i="1" s="1"/>
  <c r="R720" i="1" s="1"/>
  <c r="T720" i="1" s="1"/>
  <c r="O720" i="1"/>
  <c r="S720" i="1" s="1"/>
  <c r="U720" i="1" s="1"/>
  <c r="P730" i="1"/>
  <c r="R730" i="1" s="1"/>
  <c r="T730" i="1" s="1"/>
  <c r="P269" i="1"/>
  <c r="R269" i="1" s="1"/>
  <c r="T269" i="1" s="1"/>
  <c r="O335" i="1"/>
  <c r="S335" i="1" s="1"/>
  <c r="U335" i="1" s="1"/>
  <c r="P695" i="1"/>
  <c r="R695" i="1" s="1"/>
  <c r="T695" i="1" s="1"/>
  <c r="P691" i="1"/>
  <c r="R691" i="1" s="1"/>
  <c r="T691" i="1" s="1"/>
  <c r="L582" i="1"/>
  <c r="P582" i="1" s="1"/>
  <c r="R582" i="1" s="1"/>
  <c r="T582" i="1" s="1"/>
  <c r="O582" i="1"/>
  <c r="S582" i="1" s="1"/>
  <c r="U582" i="1" s="1"/>
  <c r="L593" i="1"/>
  <c r="P593" i="1" s="1"/>
  <c r="R593" i="1" s="1"/>
  <c r="T593" i="1" s="1"/>
  <c r="O593" i="1"/>
  <c r="S593" i="1" s="1"/>
  <c r="U593" i="1" s="1"/>
  <c r="P722" i="1"/>
  <c r="R722" i="1" s="1"/>
  <c r="T722" i="1" s="1"/>
  <c r="O629" i="1"/>
  <c r="S629" i="1" s="1"/>
  <c r="U629" i="1" s="1"/>
  <c r="O650" i="1"/>
  <c r="S650" i="1" s="1"/>
  <c r="U650" i="1" s="1"/>
  <c r="O651" i="1"/>
  <c r="S651" i="1" s="1"/>
  <c r="U651" i="1" s="1"/>
  <c r="P653" i="1"/>
  <c r="R653" i="1" s="1"/>
  <c r="T653" i="1" s="1"/>
  <c r="P656" i="1"/>
  <c r="R656" i="1" s="1"/>
  <c r="T656" i="1" s="1"/>
  <c r="P688" i="1"/>
  <c r="R688" i="1" s="1"/>
  <c r="T688" i="1" s="1"/>
  <c r="P585" i="1"/>
  <c r="R585" i="1" s="1"/>
  <c r="T585" i="1" s="1"/>
  <c r="P723" i="1"/>
  <c r="R723" i="1" s="1"/>
  <c r="T723" i="1" s="1"/>
  <c r="O731" i="1"/>
  <c r="S731" i="1" s="1"/>
  <c r="U731" i="1" s="1"/>
  <c r="O638" i="1"/>
  <c r="S638" i="1" s="1"/>
  <c r="U638" i="1" s="1"/>
  <c r="O687" i="1"/>
  <c r="S687" i="1" s="1"/>
  <c r="U687" i="1" s="1"/>
  <c r="P588" i="1"/>
  <c r="R588" i="1" s="1"/>
  <c r="T588" i="1" s="1"/>
  <c r="P186" i="1"/>
  <c r="R186" i="1" s="1"/>
  <c r="T186" i="1" s="1"/>
  <c r="O186" i="1"/>
  <c r="S186" i="1" s="1"/>
  <c r="U186" i="1" s="1"/>
  <c r="L728" i="1"/>
  <c r="P728" i="1" s="1"/>
  <c r="R728" i="1" s="1"/>
  <c r="T728" i="1" s="1"/>
  <c r="O728" i="1"/>
  <c r="S728" i="1" s="1"/>
  <c r="U728" i="1" s="1"/>
  <c r="L735" i="1"/>
  <c r="P735" i="1" s="1"/>
  <c r="R735" i="1" s="1"/>
  <c r="T735" i="1" s="1"/>
  <c r="O735" i="1"/>
  <c r="S735" i="1" s="1"/>
  <c r="U735" i="1" s="1"/>
  <c r="L221" i="1"/>
  <c r="P221" i="1" s="1"/>
  <c r="R221" i="1" s="1"/>
  <c r="T221" i="1" s="1"/>
  <c r="O221" i="1"/>
  <c r="S221" i="1" s="1"/>
  <c r="U221" i="1" s="1"/>
  <c r="L345" i="1"/>
  <c r="P345" i="1" s="1"/>
  <c r="R345" i="1" s="1"/>
  <c r="T345" i="1" s="1"/>
  <c r="O345" i="1"/>
  <c r="S345" i="1" s="1"/>
  <c r="U345" i="1" s="1"/>
  <c r="L122" i="1"/>
  <c r="P122" i="1" s="1"/>
  <c r="R122" i="1" s="1"/>
  <c r="T122" i="1" s="1"/>
  <c r="O122" i="1"/>
  <c r="S122" i="1" s="1"/>
  <c r="U122" i="1" s="1"/>
  <c r="O366" i="1"/>
  <c r="S366" i="1" s="1"/>
  <c r="U366" i="1" s="1"/>
  <c r="P366" i="1"/>
  <c r="R366" i="1" s="1"/>
  <c r="T366" i="1" s="1"/>
  <c r="O374" i="1"/>
  <c r="S374" i="1" s="1"/>
  <c r="U374" i="1" s="1"/>
  <c r="P374" i="1"/>
  <c r="R374" i="1" s="1"/>
  <c r="T374" i="1" s="1"/>
  <c r="O498" i="1"/>
  <c r="S498" i="1" s="1"/>
  <c r="U498" i="1" s="1"/>
  <c r="P498" i="1"/>
  <c r="R498" i="1" s="1"/>
  <c r="T498" i="1" s="1"/>
  <c r="P546" i="1"/>
  <c r="R546" i="1" s="1"/>
  <c r="T546" i="1" s="1"/>
  <c r="P120" i="1"/>
  <c r="R120" i="1" s="1"/>
  <c r="T120" i="1" s="1"/>
  <c r="O120" i="1"/>
  <c r="S120" i="1" s="1"/>
  <c r="U120" i="1" s="1"/>
  <c r="O256" i="1"/>
  <c r="S256" i="1" s="1"/>
  <c r="U256" i="1" s="1"/>
  <c r="P256" i="1"/>
  <c r="R256" i="1" s="1"/>
  <c r="T256" i="1" s="1"/>
  <c r="L290" i="1"/>
  <c r="P290" i="1" s="1"/>
  <c r="R290" i="1" s="1"/>
  <c r="T290" i="1" s="1"/>
  <c r="O290" i="1"/>
  <c r="S290" i="1" s="1"/>
  <c r="U290" i="1" s="1"/>
  <c r="O657" i="1"/>
  <c r="S657" i="1" s="1"/>
  <c r="U657" i="1" s="1"/>
  <c r="L657" i="1"/>
  <c r="P657" i="1" s="1"/>
  <c r="R657" i="1" s="1"/>
  <c r="T657" i="1" s="1"/>
  <c r="O649" i="1"/>
  <c r="S649" i="1" s="1"/>
  <c r="U649" i="1" s="1"/>
  <c r="L649" i="1"/>
  <c r="P649" i="1" s="1"/>
  <c r="R649" i="1" s="1"/>
  <c r="T649" i="1" s="1"/>
  <c r="L633" i="1"/>
  <c r="P633" i="1" s="1"/>
  <c r="R633" i="1" s="1"/>
  <c r="T633" i="1" s="1"/>
  <c r="O633" i="1"/>
  <c r="S633" i="1" s="1"/>
  <c r="U633" i="1" s="1"/>
  <c r="O647" i="1"/>
  <c r="S647" i="1" s="1"/>
  <c r="U647" i="1" s="1"/>
  <c r="L647" i="1"/>
  <c r="P647" i="1" s="1"/>
  <c r="R647" i="1" s="1"/>
  <c r="T647" i="1" s="1"/>
  <c r="L670" i="1"/>
  <c r="P670" i="1" s="1"/>
  <c r="R670" i="1" s="1"/>
  <c r="T670" i="1" s="1"/>
  <c r="O670" i="1"/>
  <c r="S670" i="1" s="1"/>
  <c r="U670" i="1" s="1"/>
  <c r="P676" i="1"/>
  <c r="R676" i="1" s="1"/>
  <c r="T676" i="1" s="1"/>
  <c r="O676" i="1"/>
  <c r="S676" i="1" s="1"/>
  <c r="U676" i="1" s="1"/>
  <c r="L685" i="1"/>
  <c r="P685" i="1" s="1"/>
  <c r="R685" i="1" s="1"/>
  <c r="T685" i="1" s="1"/>
  <c r="O685" i="1"/>
  <c r="S685" i="1" s="1"/>
  <c r="U685" i="1" s="1"/>
  <c r="L667" i="1"/>
  <c r="P667" i="1" s="1"/>
  <c r="R667" i="1" s="1"/>
  <c r="T667" i="1" s="1"/>
  <c r="O667" i="1"/>
  <c r="S667" i="1" s="1"/>
  <c r="U667" i="1" s="1"/>
  <c r="L687" i="1"/>
  <c r="P687" i="1" s="1"/>
  <c r="R687" i="1" s="1"/>
  <c r="T687" i="1" s="1"/>
  <c r="P658" i="1"/>
  <c r="R658" i="1" s="1"/>
  <c r="T658" i="1" s="1"/>
  <c r="O656" i="1"/>
  <c r="S656" i="1" s="1"/>
  <c r="U656" i="1" s="1"/>
  <c r="L625" i="1"/>
  <c r="P625" i="1" s="1"/>
  <c r="R625" i="1" s="1"/>
  <c r="T625" i="1" s="1"/>
  <c r="O625" i="1"/>
  <c r="S625" i="1" s="1"/>
  <c r="U625" i="1" s="1"/>
  <c r="O639" i="1"/>
  <c r="S639" i="1" s="1"/>
  <c r="U639" i="1" s="1"/>
  <c r="P639" i="1"/>
  <c r="R639" i="1" s="1"/>
  <c r="T639" i="1" s="1"/>
  <c r="L663" i="1"/>
  <c r="P663" i="1" s="1"/>
  <c r="R663" i="1" s="1"/>
  <c r="T663" i="1" s="1"/>
  <c r="O663" i="1"/>
  <c r="S663" i="1" s="1"/>
  <c r="U663" i="1" s="1"/>
  <c r="L690" i="1"/>
  <c r="P690" i="1" s="1"/>
  <c r="R690" i="1" s="1"/>
  <c r="T690" i="1" s="1"/>
  <c r="O690" i="1"/>
  <c r="S690" i="1" s="1"/>
  <c r="U690" i="1" s="1"/>
  <c r="P589" i="1"/>
  <c r="R589" i="1" s="1"/>
  <c r="T589" i="1" s="1"/>
  <c r="O589" i="1"/>
  <c r="S589" i="1" s="1"/>
  <c r="U589" i="1" s="1"/>
  <c r="P597" i="1"/>
  <c r="R597" i="1" s="1"/>
  <c r="T597" i="1" s="1"/>
  <c r="O597" i="1"/>
  <c r="S597" i="1" s="1"/>
  <c r="U597" i="1" s="1"/>
  <c r="L624" i="1"/>
  <c r="P624" i="1" s="1"/>
  <c r="R624" i="1" s="1"/>
  <c r="T624" i="1" s="1"/>
  <c r="O624" i="1"/>
  <c r="S624" i="1" s="1"/>
  <c r="U624" i="1" s="1"/>
  <c r="P636" i="1"/>
  <c r="R636" i="1" s="1"/>
  <c r="T636" i="1" s="1"/>
  <c r="P651" i="1"/>
  <c r="R651" i="1" s="1"/>
  <c r="T651" i="1" s="1"/>
  <c r="L654" i="1"/>
  <c r="P654" i="1" s="1"/>
  <c r="R654" i="1" s="1"/>
  <c r="T654" i="1" s="1"/>
  <c r="O654" i="1"/>
  <c r="S654" i="1" s="1"/>
  <c r="U654" i="1" s="1"/>
  <c r="L674" i="1"/>
  <c r="P674" i="1" s="1"/>
  <c r="R674" i="1" s="1"/>
  <c r="T674" i="1" s="1"/>
  <c r="O674" i="1"/>
  <c r="S674" i="1" s="1"/>
  <c r="U674" i="1" s="1"/>
  <c r="O682" i="1"/>
  <c r="S682" i="1" s="1"/>
  <c r="U682" i="1" s="1"/>
  <c r="P682" i="1"/>
  <c r="R682" i="1" s="1"/>
  <c r="T682" i="1" s="1"/>
  <c r="L587" i="1"/>
  <c r="P587" i="1" s="1"/>
  <c r="R587" i="1" s="1"/>
  <c r="T587" i="1" s="1"/>
  <c r="O587" i="1"/>
  <c r="S587" i="1" s="1"/>
  <c r="U587" i="1" s="1"/>
  <c r="L591" i="1"/>
  <c r="P591" i="1" s="1"/>
  <c r="R591" i="1" s="1"/>
  <c r="T591" i="1" s="1"/>
  <c r="O591" i="1"/>
  <c r="S591" i="1" s="1"/>
  <c r="U591" i="1" s="1"/>
  <c r="L595" i="1"/>
  <c r="P595" i="1" s="1"/>
  <c r="R595" i="1" s="1"/>
  <c r="T595" i="1" s="1"/>
  <c r="O595" i="1"/>
  <c r="S595" i="1" s="1"/>
  <c r="U595" i="1" s="1"/>
  <c r="L706" i="1"/>
  <c r="P706" i="1" s="1"/>
  <c r="R706" i="1" s="1"/>
  <c r="T706" i="1" s="1"/>
  <c r="O706" i="1"/>
  <c r="S706" i="1" s="1"/>
  <c r="U706" i="1" s="1"/>
  <c r="L705" i="1"/>
  <c r="P705" i="1" s="1"/>
  <c r="R705" i="1" s="1"/>
  <c r="T705" i="1" s="1"/>
  <c r="O705" i="1"/>
  <c r="S705" i="1" s="1"/>
  <c r="U705" i="1" s="1"/>
  <c r="P710" i="1"/>
  <c r="R710" i="1" s="1"/>
  <c r="T710" i="1" s="1"/>
  <c r="O710" i="1"/>
  <c r="S710" i="1" s="1"/>
  <c r="U710" i="1" s="1"/>
  <c r="L724" i="1"/>
  <c r="P724" i="1" s="1"/>
  <c r="R724" i="1" s="1"/>
  <c r="T724" i="1" s="1"/>
  <c r="O724" i="1"/>
  <c r="S724" i="1" s="1"/>
  <c r="U724" i="1" s="1"/>
  <c r="O714" i="1"/>
  <c r="S714" i="1" s="1"/>
  <c r="U714" i="1" s="1"/>
  <c r="P714" i="1"/>
  <c r="R714" i="1" s="1"/>
  <c r="T714" i="1" s="1"/>
  <c r="P713" i="1"/>
  <c r="R713" i="1" s="1"/>
  <c r="T713" i="1" s="1"/>
  <c r="O713" i="1"/>
  <c r="S713" i="1" s="1"/>
  <c r="U713" i="1" s="1"/>
  <c r="P718" i="1"/>
  <c r="R718" i="1" s="1"/>
  <c r="T718" i="1" s="1"/>
  <c r="O718" i="1"/>
  <c r="S718" i="1" s="1"/>
  <c r="U718" i="1" s="1"/>
  <c r="O723" i="1"/>
  <c r="S723" i="1" s="1"/>
  <c r="U723" i="1" s="1"/>
  <c r="U700" i="1" l="1"/>
  <c r="Z700" i="1" s="1"/>
  <c r="Z719" i="1"/>
  <c r="Z723" i="1"/>
  <c r="Z726" i="1"/>
  <c r="Z683" i="1"/>
  <c r="Z668" i="1"/>
  <c r="Z667" i="1"/>
  <c r="Z676" i="1"/>
  <c r="Z709" i="1"/>
  <c r="Z655" i="1"/>
  <c r="Z699" i="1"/>
  <c r="Z682" i="1"/>
  <c r="Z707" i="1"/>
  <c r="Z714" i="1"/>
  <c r="Z696" i="1"/>
  <c r="Z685" i="1"/>
  <c r="Z687" i="1"/>
  <c r="Z693" i="1"/>
  <c r="Z698" i="1"/>
  <c r="Z715" i="1"/>
  <c r="Z704" i="1"/>
  <c r="Z716" i="1"/>
  <c r="Z717" i="1"/>
  <c r="Z694" i="1"/>
  <c r="Z712" i="1"/>
  <c r="Z718" i="1"/>
  <c r="Z710" i="1"/>
  <c r="Z706" i="1"/>
  <c r="Z654" i="1"/>
  <c r="Z663" i="1"/>
  <c r="Z657" i="1"/>
  <c r="Z735" i="1"/>
  <c r="Z650" i="1"/>
  <c r="Z720" i="1"/>
  <c r="Z673" i="1"/>
  <c r="Z689" i="1"/>
  <c r="Z660" i="1"/>
  <c r="Z702" i="1"/>
  <c r="Z684" i="1"/>
  <c r="Z678" i="1"/>
  <c r="Z703" i="1"/>
  <c r="Z711" i="1"/>
  <c r="Z686" i="1"/>
  <c r="Z692" i="1"/>
  <c r="Z738" i="1"/>
  <c r="Z739" i="1"/>
  <c r="Z680" i="1"/>
  <c r="Z688" i="1"/>
  <c r="Z695" i="1"/>
  <c r="Z665" i="1"/>
  <c r="Z722" i="1"/>
  <c r="Z652" i="1"/>
  <c r="Z729" i="1"/>
  <c r="Z691" i="1"/>
  <c r="Z713" i="1"/>
  <c r="Z724" i="1"/>
  <c r="Z705" i="1"/>
  <c r="Z690" i="1"/>
  <c r="Z656" i="1"/>
  <c r="Z647" i="1"/>
  <c r="Z649" i="1"/>
  <c r="Z728" i="1"/>
  <c r="Z679" i="1"/>
  <c r="Z677" i="1"/>
  <c r="Z708" i="1"/>
  <c r="Z737" i="1"/>
  <c r="Z669" i="1"/>
  <c r="Z731" i="1"/>
  <c r="Z646" i="1"/>
  <c r="Z733" i="1"/>
  <c r="Z666" i="1"/>
  <c r="Z648" i="1"/>
  <c r="Z644" i="1"/>
  <c r="Z658" i="1"/>
  <c r="Z730" i="1"/>
  <c r="Z674" i="1"/>
  <c r="Z664" i="1"/>
  <c r="Z645" i="1"/>
  <c r="Z670" i="1"/>
  <c r="Z651" i="1"/>
  <c r="Z734" i="1"/>
  <c r="Z727" i="1"/>
  <c r="Z732" i="1"/>
  <c r="Z662" i="1"/>
  <c r="Z659" i="1"/>
  <c r="Z653" i="1"/>
  <c r="Z736" i="1"/>
  <c r="Z672" i="1"/>
  <c r="Z671" i="1"/>
  <c r="AA180" i="7"/>
  <c r="AA135" i="7"/>
  <c r="AA14" i="7"/>
  <c r="AA95" i="7"/>
  <c r="AA145" i="7"/>
  <c r="AA24" i="7"/>
  <c r="AA55" i="7"/>
  <c r="AA140" i="7"/>
  <c r="AA166" i="7"/>
  <c r="AA177" i="7"/>
  <c r="AA16" i="7"/>
  <c r="AA32" i="7"/>
  <c r="AA64" i="7"/>
  <c r="AA183" i="7"/>
  <c r="AA149" i="7"/>
  <c r="AA51" i="7"/>
  <c r="AA185" i="7"/>
  <c r="AA127" i="7"/>
  <c r="AA199" i="7"/>
  <c r="AA42" i="7"/>
  <c r="AA15" i="7"/>
  <c r="AA65" i="7"/>
  <c r="AA165" i="7"/>
  <c r="AA164" i="7"/>
  <c r="AA72" i="7"/>
  <c r="AA189" i="7"/>
  <c r="AA35" i="7"/>
  <c r="AA44" i="7"/>
  <c r="AA68" i="7"/>
  <c r="AA188" i="7"/>
  <c r="AA192" i="7"/>
  <c r="AA85" i="7"/>
  <c r="AA77" i="7"/>
  <c r="AA9" i="7"/>
  <c r="AA37" i="7"/>
  <c r="AA201" i="7"/>
  <c r="AA13" i="7"/>
  <c r="AA182" i="7"/>
  <c r="AA3" i="7"/>
  <c r="AA174" i="7"/>
  <c r="AA195" i="7"/>
  <c r="AA83" i="7"/>
  <c r="AA103" i="7"/>
  <c r="AA168" i="7"/>
  <c r="AA178" i="7"/>
  <c r="T604" i="1"/>
  <c r="Z604" i="1" s="1"/>
  <c r="Z697" i="1"/>
  <c r="T315" i="1"/>
  <c r="Z315" i="1" s="1"/>
  <c r="T675" i="1"/>
  <c r="Z675" i="1" s="1"/>
  <c r="Z411" i="1"/>
  <c r="AA22" i="7"/>
  <c r="AA6" i="7"/>
  <c r="AA53" i="7"/>
  <c r="AA193" i="7"/>
  <c r="AA56" i="7"/>
  <c r="AA11" i="7"/>
  <c r="AA73" i="7"/>
  <c r="AA202" i="7"/>
  <c r="AA41" i="7"/>
  <c r="AA98" i="7"/>
  <c r="AA36" i="7"/>
  <c r="AA79" i="7"/>
  <c r="AA161" i="7"/>
  <c r="AA60" i="7"/>
  <c r="AA187" i="7"/>
  <c r="AA173" i="7"/>
  <c r="AA191" i="7"/>
  <c r="AA147" i="7"/>
  <c r="AA74" i="7"/>
  <c r="AA23" i="7"/>
  <c r="AA67" i="7"/>
  <c r="AA40" i="7"/>
  <c r="AA179" i="7"/>
  <c r="AA175" i="7"/>
  <c r="AA27" i="7"/>
  <c r="AA139" i="7"/>
  <c r="AA78" i="7"/>
  <c r="AA102" i="7"/>
  <c r="AA62" i="7"/>
  <c r="AA91" i="7"/>
  <c r="AA118" i="7"/>
  <c r="AA181" i="7"/>
  <c r="AA54" i="7"/>
  <c r="AA58" i="7"/>
  <c r="AA30" i="7"/>
  <c r="AA5" i="7"/>
  <c r="AA21" i="7"/>
  <c r="AA52" i="7"/>
  <c r="AA126" i="7"/>
  <c r="AA176" i="7"/>
  <c r="AA115" i="7"/>
  <c r="AA170" i="7"/>
  <c r="AA81" i="7"/>
  <c r="AA87" i="7"/>
  <c r="AA99" i="7"/>
  <c r="AA59" i="7"/>
  <c r="AA49" i="7"/>
  <c r="AA142" i="7"/>
  <c r="AA146" i="7"/>
  <c r="AA12" i="7"/>
  <c r="AA33" i="7"/>
  <c r="AA169" i="7"/>
  <c r="AA160" i="7"/>
  <c r="AA39" i="7"/>
  <c r="AA194" i="7"/>
  <c r="AA97" i="7"/>
  <c r="AA18" i="7"/>
  <c r="AA143" i="7"/>
  <c r="AA133" i="7"/>
  <c r="AA125" i="7"/>
  <c r="AA7" i="7"/>
  <c r="AA57" i="7"/>
  <c r="AA45" i="7"/>
  <c r="AA17" i="7"/>
  <c r="AA4" i="7"/>
  <c r="AA31" i="7"/>
  <c r="AA158" i="7"/>
  <c r="AA8" i="7"/>
  <c r="AA110" i="7"/>
  <c r="AA48" i="7"/>
  <c r="AA28" i="7"/>
  <c r="AA34" i="7"/>
  <c r="AA25" i="7"/>
  <c r="AA66" i="7"/>
  <c r="AA19" i="7"/>
  <c r="AA98" i="6"/>
  <c r="AA106" i="6"/>
  <c r="AA96" i="6"/>
  <c r="AA91" i="6"/>
  <c r="AA104" i="6"/>
  <c r="AA79" i="6"/>
  <c r="AA22" i="6"/>
  <c r="AA71" i="6"/>
  <c r="AA31" i="6"/>
  <c r="AA27" i="6"/>
  <c r="AA42" i="6"/>
  <c r="AA25" i="6"/>
  <c r="AA6" i="6"/>
  <c r="AA57" i="6"/>
  <c r="AA66" i="6"/>
  <c r="AA201" i="6"/>
  <c r="AA107" i="6"/>
  <c r="AA126" i="6"/>
  <c r="AA114" i="6"/>
  <c r="AA51" i="6"/>
  <c r="AA72" i="6"/>
  <c r="AA40" i="6"/>
  <c r="AA123" i="6"/>
  <c r="AA86" i="6"/>
  <c r="AA29" i="6"/>
  <c r="AA18" i="6"/>
  <c r="AA85" i="6"/>
  <c r="AA47" i="6"/>
  <c r="AA95" i="6"/>
  <c r="AA122" i="6"/>
  <c r="AA37" i="6"/>
  <c r="AA118" i="6"/>
  <c r="AA23" i="6"/>
  <c r="AA87" i="6"/>
  <c r="AA63" i="6"/>
  <c r="AA105" i="6"/>
  <c r="AA34" i="6"/>
  <c r="AA92" i="6"/>
  <c r="AA93" i="6"/>
  <c r="AA62" i="6"/>
  <c r="AA83" i="6"/>
  <c r="AA7" i="6"/>
  <c r="AA28" i="6"/>
  <c r="AA77" i="6"/>
  <c r="AA113" i="6"/>
  <c r="AA41" i="6"/>
  <c r="AA24" i="6"/>
  <c r="AA112" i="6"/>
  <c r="AA39" i="6"/>
  <c r="AA119" i="6"/>
  <c r="AA44" i="6"/>
  <c r="AA19" i="6"/>
  <c r="AA108" i="6"/>
  <c r="AA36" i="6"/>
  <c r="AA132" i="6"/>
  <c r="AA138" i="6"/>
  <c r="AA133" i="6"/>
  <c r="AA84" i="6"/>
  <c r="AA80" i="6"/>
  <c r="AA102" i="6"/>
  <c r="AA56" i="6"/>
  <c r="AA33" i="6"/>
  <c r="AA125" i="6"/>
  <c r="AA45" i="6"/>
  <c r="AA70" i="6"/>
  <c r="AA96" i="7"/>
  <c r="AA50" i="7"/>
  <c r="AA113" i="7"/>
  <c r="AA93" i="7"/>
  <c r="AA88" i="7"/>
  <c r="AA121" i="7"/>
  <c r="AA38" i="7"/>
  <c r="AA123" i="7"/>
  <c r="AA105" i="7"/>
  <c r="AA137" i="7"/>
  <c r="AA112" i="7"/>
  <c r="AA100" i="7"/>
  <c r="AA198" i="7"/>
  <c r="AA101" i="7"/>
  <c r="AA197" i="7"/>
  <c r="AA29" i="7"/>
  <c r="AA46" i="7"/>
  <c r="AA84" i="7"/>
  <c r="AA80" i="7"/>
  <c r="AA162" i="7"/>
  <c r="AA116" i="7"/>
  <c r="AA108" i="7"/>
  <c r="AA109" i="7"/>
  <c r="AA163" i="7"/>
  <c r="AA196" i="7"/>
  <c r="AA61" i="7"/>
  <c r="AA10" i="6"/>
  <c r="AA100" i="6"/>
  <c r="AA121" i="6"/>
  <c r="AA49" i="6"/>
  <c r="AA64" i="6"/>
  <c r="AA30" i="6"/>
  <c r="AA134" i="6"/>
  <c r="AA120" i="6"/>
  <c r="AA94" i="6"/>
  <c r="AA59" i="6"/>
  <c r="AA128" i="6"/>
  <c r="AA115" i="6"/>
  <c r="AA78" i="6"/>
  <c r="AA9" i="6"/>
  <c r="AA82" i="6"/>
  <c r="AA111" i="6"/>
  <c r="AA60" i="6"/>
  <c r="AA15" i="6"/>
  <c r="AA20" i="6"/>
  <c r="AA53" i="6"/>
  <c r="AA54" i="6"/>
  <c r="AA11" i="6"/>
  <c r="AA48" i="6"/>
  <c r="AA130" i="6"/>
  <c r="AA74" i="6"/>
  <c r="AA46" i="6"/>
  <c r="AA110" i="6"/>
  <c r="Z8" i="1"/>
  <c r="Z10" i="1"/>
  <c r="Z11" i="1"/>
  <c r="Z242" i="1"/>
  <c r="Z92" i="1"/>
  <c r="Z71" i="1"/>
  <c r="AA200" i="7"/>
  <c r="AA156" i="7"/>
  <c r="AA75" i="7"/>
  <c r="AA138" i="7"/>
  <c r="AA144" i="7"/>
  <c r="AA71" i="7"/>
  <c r="AA190" i="7"/>
  <c r="AA82" i="7"/>
  <c r="AA129" i="7"/>
  <c r="AA154" i="7"/>
  <c r="AA132" i="7"/>
  <c r="AA104" i="7"/>
  <c r="AA47" i="7"/>
  <c r="AA152" i="7"/>
  <c r="AA148" i="7"/>
  <c r="AA124" i="7"/>
  <c r="AA63" i="7"/>
  <c r="AA117" i="7"/>
  <c r="AA141" i="7"/>
  <c r="AA76" i="7"/>
  <c r="AA10" i="7"/>
  <c r="AA128" i="7"/>
  <c r="AA92" i="7"/>
  <c r="AA20" i="7"/>
  <c r="AA89" i="7"/>
  <c r="AA150" i="7"/>
  <c r="Z15" i="1"/>
  <c r="Z17" i="1"/>
  <c r="Z4" i="1"/>
  <c r="AA101" i="6"/>
  <c r="AA26" i="6"/>
  <c r="AA50" i="6"/>
  <c r="AA21" i="6"/>
  <c r="AA129" i="6"/>
  <c r="AA12" i="6"/>
  <c r="AA117" i="6"/>
  <c r="AA90" i="6"/>
  <c r="AA75" i="6"/>
  <c r="AA17" i="6"/>
  <c r="AA14" i="6"/>
  <c r="AA5" i="6"/>
  <c r="AA127" i="6"/>
  <c r="AA38" i="6"/>
  <c r="AA68" i="6"/>
  <c r="AA4" i="6"/>
  <c r="Z569" i="1"/>
  <c r="Z450" i="1"/>
  <c r="Z285" i="1"/>
  <c r="Z579" i="1"/>
  <c r="AA81" i="6"/>
  <c r="AA13" i="6"/>
  <c r="AA35" i="6"/>
  <c r="AA3" i="6"/>
  <c r="X43" i="10"/>
  <c r="X56" i="10"/>
  <c r="X3" i="10"/>
  <c r="X70" i="10"/>
  <c r="X6" i="10"/>
  <c r="X15" i="10"/>
  <c r="X23" i="10"/>
  <c r="X16" i="10"/>
  <c r="X5" i="10"/>
  <c r="X36" i="10"/>
  <c r="X54" i="10"/>
  <c r="X22" i="10"/>
  <c r="X58" i="10"/>
  <c r="X50" i="10"/>
  <c r="X72" i="10"/>
  <c r="X8" i="10"/>
  <c r="X53" i="10"/>
  <c r="X37" i="10"/>
  <c r="X75" i="10"/>
  <c r="X35" i="10"/>
  <c r="X52" i="10"/>
  <c r="X25" i="10"/>
  <c r="X46" i="10"/>
  <c r="X42" i="10"/>
  <c r="X32" i="10"/>
  <c r="X59" i="10"/>
  <c r="X11" i="10"/>
  <c r="X47" i="10"/>
  <c r="X73" i="10"/>
  <c r="X38" i="10"/>
  <c r="X7" i="10"/>
  <c r="X69" i="10"/>
  <c r="X62" i="10"/>
  <c r="X30" i="10"/>
  <c r="X74" i="10"/>
  <c r="X66" i="10"/>
  <c r="X55" i="10"/>
  <c r="X24" i="10"/>
  <c r="X77" i="10"/>
  <c r="X61" i="10"/>
  <c r="X13" i="10"/>
  <c r="X27" i="10"/>
  <c r="X2" i="10"/>
  <c r="X48" i="10"/>
  <c r="X41" i="10"/>
  <c r="X9" i="10"/>
  <c r="X39" i="10"/>
  <c r="X26" i="10"/>
  <c r="X42" i="8"/>
  <c r="X65" i="8"/>
  <c r="X52" i="8"/>
  <c r="X2" i="8"/>
  <c r="X61" i="8"/>
  <c r="X86" i="8"/>
  <c r="X78" i="8"/>
  <c r="X18" i="8"/>
  <c r="X21" i="8"/>
  <c r="X7" i="8"/>
  <c r="X58" i="8"/>
  <c r="X70" i="8"/>
  <c r="X66" i="8"/>
  <c r="X33" i="8"/>
  <c r="X44" i="8"/>
  <c r="X28" i="8"/>
  <c r="X50" i="8"/>
  <c r="X81" i="8"/>
  <c r="X83" i="8"/>
  <c r="X62" i="8"/>
  <c r="X79" i="8"/>
  <c r="X17" i="8"/>
  <c r="X64" i="8"/>
  <c r="X12" i="8"/>
  <c r="X63" i="8"/>
  <c r="X4" i="8"/>
  <c r="X37" i="8"/>
  <c r="X92" i="8"/>
  <c r="X77" i="8"/>
  <c r="X55" i="8"/>
  <c r="X40" i="8"/>
  <c r="X41" i="8"/>
  <c r="X72" i="8"/>
  <c r="X68" i="8"/>
  <c r="X89" i="8"/>
  <c r="X38" i="8"/>
  <c r="X93" i="8"/>
  <c r="X69" i="8"/>
  <c r="X49" i="8"/>
  <c r="X29" i="8"/>
  <c r="X45" i="8"/>
  <c r="X30" i="8"/>
  <c r="X5" i="8"/>
  <c r="X46" i="8"/>
  <c r="X71" i="8"/>
  <c r="X31" i="8"/>
  <c r="X96" i="8"/>
  <c r="X67" i="8"/>
  <c r="X47" i="8"/>
  <c r="X27" i="8"/>
  <c r="X87" i="8"/>
  <c r="X11" i="8"/>
  <c r="X59" i="8"/>
  <c r="X39" i="8"/>
  <c r="X94" i="8"/>
  <c r="X85" i="8"/>
  <c r="X43" i="8"/>
  <c r="X23" i="8"/>
  <c r="X13" i="8"/>
  <c r="X74" i="8"/>
  <c r="X54" i="8"/>
  <c r="X34" i="8"/>
  <c r="X90" i="8"/>
  <c r="X14" i="8"/>
  <c r="X10" i="8"/>
  <c r="X26" i="8"/>
  <c r="X91" i="8"/>
  <c r="X9" i="8"/>
  <c r="AA88" i="6"/>
  <c r="Z116" i="1"/>
  <c r="Z453" i="1"/>
  <c r="Z182" i="1"/>
  <c r="Z81" i="1"/>
  <c r="Z408" i="1"/>
  <c r="Z88" i="1"/>
  <c r="Z565" i="1"/>
  <c r="Z253" i="1"/>
  <c r="Z455" i="1"/>
  <c r="Z632" i="1"/>
  <c r="Z360" i="1"/>
  <c r="Z226" i="1"/>
  <c r="Z56" i="1"/>
  <c r="Z399" i="1"/>
  <c r="Z254" i="1"/>
  <c r="Z246" i="1"/>
  <c r="Z320" i="1"/>
  <c r="Z336" i="1"/>
  <c r="Z222" i="1"/>
  <c r="Z547" i="1"/>
  <c r="Z382" i="1"/>
  <c r="Z187" i="1"/>
  <c r="Z119" i="1"/>
  <c r="Z529" i="1"/>
  <c r="Z243" i="1"/>
  <c r="Z322" i="1"/>
  <c r="Z324" i="1"/>
  <c r="Z283" i="1"/>
  <c r="Z102" i="1"/>
  <c r="Z169" i="1"/>
  <c r="Z629" i="1"/>
  <c r="Z431" i="1"/>
  <c r="Z388" i="1"/>
  <c r="Z511" i="1"/>
  <c r="Z638" i="1"/>
  <c r="Z310" i="1"/>
  <c r="Z375" i="1"/>
  <c r="Z143" i="1"/>
  <c r="Z73" i="1"/>
  <c r="Z185" i="1"/>
  <c r="Z568" i="1"/>
  <c r="Z42" i="1"/>
  <c r="Z264" i="1"/>
  <c r="Z344" i="1"/>
  <c r="Z252" i="1"/>
  <c r="Z541" i="1"/>
  <c r="Z574" i="1"/>
  <c r="Z214" i="1"/>
  <c r="Z460" i="1"/>
  <c r="Z525" i="1"/>
  <c r="Z611" i="1"/>
  <c r="Z407" i="1"/>
  <c r="Z532" i="1"/>
  <c r="Z117" i="1"/>
  <c r="Z488" i="1"/>
  <c r="Z385" i="1"/>
  <c r="Z319" i="1"/>
  <c r="Z251" i="1"/>
  <c r="Z516" i="1"/>
  <c r="Z161" i="1"/>
  <c r="Z610" i="1"/>
  <c r="Z613" i="1"/>
  <c r="Z13" i="1"/>
  <c r="Z236" i="1"/>
  <c r="Z592" i="1"/>
  <c r="Z501" i="1"/>
  <c r="Z462" i="1"/>
  <c r="Z140" i="1"/>
  <c r="Z126" i="1"/>
  <c r="Z528" i="1"/>
  <c r="Z553" i="1"/>
  <c r="Z521" i="1"/>
  <c r="Z149" i="1"/>
  <c r="Z566" i="1"/>
  <c r="Z153" i="1"/>
  <c r="Z403" i="1"/>
  <c r="Z359" i="1"/>
  <c r="Z526" i="1"/>
  <c r="Z612" i="1"/>
  <c r="Z96" i="1"/>
  <c r="Z94" i="1"/>
  <c r="Z78" i="1"/>
  <c r="Z157" i="1"/>
  <c r="Z531" i="1"/>
  <c r="Z602" i="1"/>
  <c r="Z291" i="1"/>
  <c r="Z152" i="1"/>
  <c r="Z83" i="1"/>
  <c r="Z34" i="1"/>
  <c r="Z225" i="1"/>
  <c r="Z465" i="1"/>
  <c r="Z523" i="1"/>
  <c r="Z333" i="1"/>
  <c r="Z607" i="1"/>
  <c r="Z405" i="1"/>
  <c r="Z467" i="1"/>
  <c r="Z557" i="1"/>
  <c r="Z166" i="1"/>
  <c r="Z425" i="1"/>
  <c r="Z444" i="1"/>
  <c r="Z491" i="1"/>
  <c r="Z416" i="1"/>
  <c r="Z365" i="1"/>
  <c r="Z564" i="1"/>
  <c r="Z22" i="1"/>
  <c r="Z401" i="1"/>
  <c r="Z158" i="1"/>
  <c r="Z415" i="1"/>
  <c r="Z269" i="1"/>
  <c r="Z203" i="1"/>
  <c r="Z276" i="1"/>
  <c r="Z258" i="1"/>
  <c r="Z584" i="1"/>
  <c r="Z537" i="1"/>
  <c r="Z114" i="1"/>
  <c r="Z381" i="1"/>
  <c r="Z58" i="1"/>
  <c r="Z172" i="1"/>
  <c r="Z151" i="1"/>
  <c r="Z440" i="1"/>
  <c r="Z296" i="1"/>
  <c r="Z554" i="1"/>
  <c r="Z139" i="1"/>
  <c r="Z270" i="1"/>
  <c r="Z162" i="1"/>
  <c r="Z300" i="1"/>
  <c r="Z231" i="1"/>
  <c r="Z39" i="1"/>
  <c r="Z427" i="1"/>
  <c r="Z318" i="1"/>
  <c r="Z76" i="1"/>
  <c r="Z355" i="1"/>
  <c r="Z466" i="1"/>
  <c r="Z367" i="1"/>
  <c r="Z165" i="1"/>
  <c r="Z62" i="1"/>
  <c r="Z38" i="1"/>
  <c r="Z637" i="1"/>
  <c r="Z432" i="1"/>
  <c r="Z167" i="1"/>
  <c r="Z636" i="1"/>
  <c r="Z325" i="1"/>
  <c r="Z548" i="1"/>
  <c r="Z33" i="1"/>
  <c r="Z480" i="1"/>
  <c r="Z74" i="1"/>
  <c r="Z91" i="1"/>
  <c r="Z412" i="1"/>
  <c r="Z223" i="1"/>
  <c r="Z409" i="1"/>
  <c r="Z31" i="1"/>
  <c r="Z168" i="1"/>
  <c r="Z386" i="1"/>
  <c r="Z213" i="1"/>
  <c r="Z47" i="1"/>
  <c r="Z323" i="1"/>
  <c r="Z571" i="1"/>
  <c r="Z205" i="1"/>
  <c r="Z293" i="1"/>
  <c r="Z484" i="1"/>
  <c r="Z107" i="1"/>
  <c r="Z342" i="1"/>
  <c r="Z160" i="1"/>
  <c r="Z418" i="1"/>
  <c r="Z51" i="1"/>
  <c r="Z298" i="1"/>
  <c r="Z346" i="1"/>
  <c r="Z138" i="1"/>
  <c r="Z572" i="1"/>
  <c r="Z441" i="1"/>
  <c r="Z70" i="1"/>
  <c r="Z35" i="1"/>
  <c r="Z419" i="1"/>
  <c r="Z457" i="1"/>
  <c r="Z316" i="1"/>
  <c r="Z330" i="1"/>
  <c r="Z202" i="1"/>
  <c r="Z192" i="1"/>
  <c r="Z191" i="1"/>
  <c r="Z606" i="1"/>
  <c r="Z60" i="1"/>
  <c r="Z237" i="1"/>
  <c r="Z26" i="1"/>
  <c r="Z14" i="1"/>
  <c r="Z87" i="1"/>
  <c r="Z5" i="1"/>
  <c r="Z9" i="1"/>
  <c r="Z442" i="1"/>
  <c r="Z150" i="1"/>
  <c r="Z28" i="1"/>
  <c r="Z396" i="1"/>
  <c r="Z183" i="1"/>
  <c r="Z326" i="1"/>
  <c r="Z287" i="1"/>
  <c r="Z86" i="1"/>
  <c r="Z433" i="1"/>
  <c r="Z546" i="1"/>
  <c r="Z335" i="1"/>
  <c r="Z163" i="1"/>
  <c r="Z164" i="1"/>
  <c r="Z247" i="1"/>
  <c r="Z292" i="1"/>
  <c r="Z80" i="1"/>
  <c r="Z515" i="1"/>
  <c r="Z494" i="1"/>
  <c r="Z284" i="1"/>
  <c r="Z207" i="1"/>
  <c r="Z18" i="1"/>
  <c r="Z389" i="1"/>
  <c r="Z448" i="1"/>
  <c r="Z99" i="1"/>
  <c r="Z508" i="1"/>
  <c r="Z180" i="1"/>
  <c r="Z82" i="1"/>
  <c r="Z174" i="1"/>
  <c r="Z248" i="1"/>
  <c r="Z121" i="1"/>
  <c r="Z219" i="1"/>
  <c r="Z199" i="1"/>
  <c r="Z331" i="1"/>
  <c r="Z142" i="1"/>
  <c r="Z443" i="1"/>
  <c r="Z422" i="1"/>
  <c r="Z438" i="1"/>
  <c r="Z19" i="1"/>
  <c r="Z147" i="1"/>
  <c r="Z44" i="1"/>
  <c r="Z380" i="1"/>
  <c r="Z204" i="1"/>
  <c r="Z57" i="1"/>
  <c r="Z146" i="1"/>
  <c r="Z506" i="1"/>
  <c r="Z37" i="1"/>
  <c r="Z97" i="1"/>
  <c r="Z274" i="1"/>
  <c r="Z486" i="1"/>
  <c r="Z468" i="1"/>
  <c r="Z212" i="1"/>
  <c r="Z299" i="1"/>
  <c r="Z424" i="1"/>
  <c r="Z41" i="1"/>
  <c r="Z363" i="1"/>
  <c r="Z482" i="1"/>
  <c r="Z383" i="1"/>
  <c r="Z101" i="1"/>
  <c r="Z103" i="1"/>
  <c r="Z471" i="1"/>
  <c r="Z198" i="1"/>
  <c r="Z459" i="1"/>
  <c r="Z136" i="1"/>
  <c r="Z216" i="1"/>
  <c r="Z220" i="1"/>
  <c r="Z614" i="1"/>
  <c r="Z478" i="1"/>
  <c r="Z429" i="1"/>
  <c r="Z503" i="1"/>
  <c r="Z410" i="1"/>
  <c r="Z406" i="1"/>
  <c r="Z295" i="1"/>
  <c r="Z536" i="1"/>
  <c r="Z594" i="1"/>
  <c r="Z12" i="1"/>
  <c r="Z3" i="1"/>
  <c r="Z577" i="1"/>
  <c r="Z6" i="1"/>
  <c r="Z349" i="1"/>
  <c r="Z249" i="1"/>
  <c r="Z25" i="1"/>
  <c r="Z397" i="1"/>
  <c r="Z29" i="1"/>
  <c r="Z343" i="1"/>
  <c r="Z512" i="1"/>
  <c r="Z615" i="1"/>
  <c r="Z426" i="1"/>
  <c r="Z50" i="1"/>
  <c r="Z628" i="1"/>
  <c r="Z567" i="1"/>
  <c r="Z384" i="1"/>
  <c r="Z534" i="1"/>
  <c r="Z454" i="1"/>
  <c r="Z586" i="1"/>
  <c r="Z635" i="1"/>
  <c r="Z551" i="1"/>
  <c r="Z446" i="1"/>
  <c r="Z125" i="1"/>
  <c r="Z334" i="1"/>
  <c r="Z317" i="1"/>
  <c r="Z263" i="1"/>
  <c r="Z493" i="1"/>
  <c r="Z487" i="1"/>
  <c r="Z481" i="1"/>
  <c r="Z368" i="1"/>
  <c r="Z510" i="1"/>
  <c r="Z505" i="1"/>
  <c r="Z500" i="1"/>
  <c r="Z189" i="1"/>
  <c r="Z279" i="1"/>
  <c r="Z109" i="1"/>
  <c r="Z377" i="1"/>
  <c r="Z573" i="1"/>
  <c r="Z631" i="1"/>
  <c r="Z63" i="1"/>
  <c r="Z190" i="1"/>
  <c r="Z357" i="1"/>
  <c r="Z257" i="1"/>
  <c r="Z533" i="1"/>
  <c r="Z232" i="1"/>
  <c r="Z123" i="1"/>
  <c r="Z530" i="1"/>
  <c r="Z588" i="1"/>
  <c r="Z229" i="1"/>
  <c r="Z301" i="1"/>
  <c r="Z373" i="1"/>
  <c r="Z79" i="1"/>
  <c r="Z451" i="1"/>
  <c r="Z575" i="1"/>
  <c r="Z608" i="1"/>
  <c r="Z341" i="1"/>
  <c r="Z179" i="1"/>
  <c r="Z100" i="1"/>
  <c r="Z48" i="1"/>
  <c r="Z469" i="1"/>
  <c r="Z379" i="1"/>
  <c r="Z20" i="1"/>
  <c r="Z145" i="1"/>
  <c r="Z171" i="1"/>
  <c r="Z278" i="1"/>
  <c r="Z289" i="1"/>
  <c r="Z77" i="1"/>
  <c r="Z327" i="1"/>
  <c r="Z509" i="1"/>
  <c r="Z447" i="1"/>
  <c r="Z436" i="1"/>
  <c r="Z402" i="1"/>
  <c r="Z417" i="1"/>
  <c r="Z395" i="1"/>
  <c r="Z259" i="1"/>
  <c r="Z387" i="1"/>
  <c r="Z52" i="1"/>
  <c r="Z141" i="1"/>
  <c r="Z98" i="1"/>
  <c r="Z7" i="1"/>
  <c r="Z495" i="1"/>
  <c r="Z400" i="1"/>
  <c r="Z224" i="1"/>
  <c r="Z524" i="1"/>
  <c r="Z309" i="1"/>
  <c r="Z195" i="1"/>
  <c r="Z112" i="1"/>
  <c r="Z545" i="1"/>
  <c r="Z461" i="1"/>
  <c r="Z483" i="1"/>
  <c r="Z353" i="1"/>
  <c r="Z623" i="1"/>
  <c r="Z311" i="1"/>
  <c r="Z250" i="1"/>
  <c r="Z32" i="1"/>
  <c r="Z542" i="1"/>
  <c r="Z178" i="1"/>
  <c r="Z627" i="1"/>
  <c r="Z356" i="1"/>
  <c r="Z404" i="1"/>
  <c r="Z262" i="1"/>
  <c r="Z445" i="1"/>
  <c r="Z622" i="1"/>
  <c r="Z376" i="1"/>
  <c r="Z16" i="1"/>
  <c r="Z514" i="1"/>
  <c r="Z617" i="1"/>
  <c r="Z394" i="1"/>
  <c r="Z93" i="1"/>
  <c r="Z596" i="1"/>
  <c r="Z439" i="1"/>
  <c r="Z297" i="1"/>
  <c r="Z585" i="1"/>
  <c r="Z156" i="1"/>
  <c r="Z233" i="1"/>
  <c r="Z423" i="1"/>
  <c r="Z272" i="1"/>
  <c r="Z206" i="1"/>
  <c r="Z581" i="1"/>
  <c r="Z124" i="1"/>
  <c r="Z477" i="1"/>
  <c r="Z452" i="1"/>
  <c r="Z626" i="1"/>
  <c r="Z105" i="1"/>
  <c r="Z144" i="1"/>
  <c r="Z27" i="1"/>
  <c r="Z598" i="1"/>
  <c r="Z421" i="1"/>
  <c r="Z64" i="1"/>
  <c r="Z642" i="1"/>
  <c r="Z420" i="1"/>
  <c r="Z115" i="1"/>
  <c r="Z211" i="1"/>
  <c r="Z520" i="1"/>
  <c r="Z84" i="1"/>
  <c r="Z314" i="1"/>
  <c r="Z181" i="1"/>
  <c r="Z135" i="1"/>
  <c r="Z458" i="1"/>
  <c r="Z378" i="1"/>
  <c r="Z321" i="1"/>
  <c r="Z201" i="1"/>
  <c r="Z40" i="1"/>
  <c r="Z361" i="1"/>
  <c r="Z600" i="1"/>
  <c r="Z502" i="1"/>
  <c r="Z108" i="1"/>
  <c r="Z106" i="1"/>
  <c r="Z286" i="1"/>
  <c r="Z437" i="1"/>
  <c r="Z630" i="1"/>
  <c r="Z313" i="1"/>
  <c r="Z188" i="1"/>
  <c r="Z129" i="1"/>
  <c r="Z543" i="1"/>
  <c r="Z61" i="1"/>
  <c r="Z53" i="1"/>
  <c r="Z391" i="1"/>
  <c r="Z519" i="1"/>
  <c r="Z170" i="1"/>
  <c r="Z540" i="1"/>
  <c r="Z504" i="1"/>
  <c r="Z230" i="1"/>
  <c r="Z113" i="1"/>
  <c r="Z587" i="1"/>
  <c r="Z290" i="1"/>
  <c r="Z120" i="1"/>
  <c r="Z609" i="1"/>
  <c r="Z398" i="1"/>
  <c r="Z54" i="1"/>
  <c r="Z490" i="1"/>
  <c r="Z456" i="1"/>
  <c r="Z340" i="1"/>
  <c r="Z527" i="1"/>
  <c r="Z200" i="1"/>
  <c r="Z590" i="1"/>
  <c r="Z265" i="1"/>
  <c r="Z550" i="1"/>
  <c r="Z522" i="1"/>
  <c r="Z499" i="1"/>
  <c r="Z72" i="1"/>
  <c r="Z273" i="1"/>
  <c r="Z369" i="1"/>
  <c r="Z228" i="1"/>
  <c r="Z618" i="1"/>
  <c r="Z591" i="1"/>
  <c r="Z489" i="1"/>
  <c r="Z485" i="1"/>
  <c r="Z464" i="1"/>
  <c r="Z137" i="1"/>
  <c r="Z576" i="1"/>
  <c r="Z558" i="1"/>
  <c r="Z552" i="1"/>
  <c r="Z605" i="1"/>
  <c r="Z507" i="1"/>
  <c r="Z583" i="1"/>
  <c r="Z49" i="1"/>
  <c r="Z245" i="1"/>
  <c r="Z66" i="1"/>
  <c r="Z549" i="1"/>
  <c r="Z354" i="1"/>
  <c r="Z428" i="1"/>
  <c r="Z474" i="1"/>
  <c r="Z210" i="1"/>
  <c r="Z358" i="1"/>
  <c r="Z332" i="1"/>
  <c r="Z364" i="1"/>
  <c r="Z118" i="1"/>
  <c r="Z234" i="1"/>
  <c r="Z255" i="1"/>
  <c r="Z603" i="1"/>
  <c r="Z643" i="1"/>
  <c r="Z463" i="1"/>
  <c r="Z75" i="1"/>
  <c r="Z208" i="1"/>
  <c r="Z288" i="1"/>
  <c r="Z634" i="1"/>
  <c r="Z95" i="1"/>
  <c r="Z36" i="1"/>
  <c r="Z430" i="1"/>
  <c r="Z338" i="1"/>
  <c r="Z227" i="1"/>
  <c r="Z241" i="1"/>
  <c r="Z271" i="1"/>
  <c r="Z266" i="1"/>
  <c r="Z235" i="1"/>
  <c r="Z390" i="1"/>
  <c r="Z59" i="1"/>
  <c r="Z55" i="1"/>
  <c r="Z479" i="1"/>
  <c r="Z595" i="1"/>
  <c r="Z582" i="1"/>
  <c r="Z535" i="1"/>
  <c r="Z570" i="1"/>
  <c r="Z337" i="1"/>
  <c r="Z148" i="1"/>
  <c r="Z470" i="1"/>
  <c r="Z362" i="1"/>
  <c r="Z563" i="1"/>
  <c r="Z640" i="1"/>
  <c r="Z513" i="1"/>
  <c r="Z347" i="1"/>
  <c r="Z184" i="1"/>
  <c r="Z30" i="1"/>
  <c r="Z268" i="1"/>
  <c r="Z312" i="1"/>
  <c r="Z127" i="1"/>
  <c r="Z277" i="1"/>
  <c r="Z294" i="1"/>
  <c r="Z639" i="1"/>
  <c r="Z366" i="1"/>
  <c r="Z593" i="1"/>
  <c r="Z267" i="1"/>
  <c r="Z244" i="1"/>
  <c r="Z620" i="1"/>
  <c r="Z616" i="1"/>
  <c r="Z176" i="1"/>
  <c r="Z130" i="1"/>
  <c r="Z498" i="1"/>
  <c r="Z104" i="1"/>
  <c r="Z555" i="1"/>
  <c r="Z209" i="1"/>
  <c r="Z275" i="1"/>
  <c r="Z624" i="1"/>
  <c r="Z597" i="1"/>
  <c r="Z374" i="1"/>
  <c r="Z339" i="1"/>
  <c r="Z562" i="1"/>
  <c r="Z556" i="1"/>
  <c r="Z544" i="1"/>
  <c r="Z619" i="1"/>
  <c r="Z578" i="1"/>
  <c r="Z492" i="1"/>
  <c r="Z472" i="1"/>
  <c r="Z177" i="1"/>
  <c r="Z159" i="1"/>
  <c r="Z85" i="1"/>
  <c r="Z352" i="1"/>
  <c r="Z561" i="1"/>
  <c r="Z449" i="1"/>
  <c r="Z370" i="1"/>
  <c r="Z215" i="1"/>
  <c r="Z193" i="1"/>
  <c r="Z173" i="1"/>
  <c r="Z128" i="1"/>
  <c r="Z280" i="1"/>
  <c r="Z633" i="1"/>
  <c r="Z122" i="1"/>
  <c r="Z221" i="1"/>
  <c r="Z589" i="1"/>
  <c r="Z625" i="1"/>
  <c r="Z256" i="1"/>
  <c r="Z345" i="1"/>
  <c r="Z1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3" authorId="0" shapeId="0" xr:uid="{D563B434-CE98-4276-9BAE-EBDE93AFCCD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" authorId="0" shapeId="0" xr:uid="{CF744681-35AE-43A8-8B36-1542DE1F008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" authorId="0" shapeId="0" xr:uid="{566839F4-2F09-49D8-AB5F-28A6AD8C182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" authorId="0" shapeId="0" xr:uid="{89A0C348-7BD6-4C0E-AF2D-87B9D793AD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" authorId="0" shapeId="0" xr:uid="{4291B888-F144-4D11-A731-B1A3BE44B0D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" authorId="0" shapeId="0" xr:uid="{94355011-2179-4122-A51D-4EB8C2C6D11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" authorId="0" shapeId="0" xr:uid="{9FA8F67F-5EE0-492C-8903-7DD17ADE104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" authorId="0" shapeId="0" xr:uid="{B9FCA84B-15C1-4B85-BBF2-EB263DC8341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" authorId="0" shapeId="0" xr:uid="{08944797-5051-4D53-A623-90069A9FF51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" authorId="0" shapeId="0" xr:uid="{96527F0C-85DE-499E-98C5-F78BDBB3E92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" authorId="0" shapeId="0" xr:uid="{A19EEAB8-2249-4C67-BA6C-236F0A544A9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" authorId="0" shapeId="0" xr:uid="{A81920C2-0BDE-4909-8C82-B7B62FD036C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" authorId="0" shapeId="0" xr:uid="{2ADB1CF3-67D9-4E5F-96DE-C52E912C627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" authorId="0" shapeId="0" xr:uid="{DC8E426A-25E7-4309-B4CF-C2BDA9A512D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" authorId="0" shapeId="0" xr:uid="{2021E231-2DD0-4737-8456-66FD79D7265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" authorId="0" shapeId="0" xr:uid="{C2CA7322-D188-49C8-97E2-0203044485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" authorId="0" shapeId="0" xr:uid="{DFE8FA6F-1ABE-4FBA-838A-01EB469AF5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" authorId="0" shapeId="0" xr:uid="{64197D9B-CC62-4BCF-9F83-8EE4B026326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1" authorId="0" shapeId="0" xr:uid="{6B087F65-EF76-4100-A696-BD578EC07D5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2" authorId="0" shapeId="0" xr:uid="{EA98B64F-9A27-4171-89F2-02F26CCBB59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3" authorId="0" shapeId="0" xr:uid="{33485822-2266-4A9A-9F5A-6349351146C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4" authorId="0" shapeId="0" xr:uid="{FCAC5580-F6A0-4CD0-907B-4E89334F3D3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5" authorId="0" shapeId="0" xr:uid="{A12B2D32-3EBA-4E8E-8205-A7AB32EE404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6" authorId="0" shapeId="0" xr:uid="{0F89B481-3C97-4E9C-834E-756DC195F76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7" authorId="0" shapeId="0" xr:uid="{D3B6BA81-1036-48BB-B05B-E629ACE896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8" authorId="0" shapeId="0" xr:uid="{721BA8DB-3B8B-4755-B9E5-EA992B69C65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9" authorId="0" shapeId="0" xr:uid="{A83B38E2-3CE3-41E3-9B09-CEEA080C969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0" authorId="0" shapeId="0" xr:uid="{99E410E8-A68D-4C32-A7ED-CB6BB6B0548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1" authorId="0" shapeId="0" xr:uid="{C7DF47F7-B2E9-4B28-817A-32324830769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2" authorId="0" shapeId="0" xr:uid="{147C20CC-6F1C-4123-BBBA-3D3924CD455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3" authorId="0" shapeId="0" xr:uid="{0B57B47F-02DC-4414-8BCA-FA5D2C11972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4" authorId="0" shapeId="0" xr:uid="{F929A898-B90D-425C-8445-62FA7A1EC3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5" authorId="0" shapeId="0" xr:uid="{398A4EE5-3716-4FA9-A5AB-87F4BF29663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6" authorId="0" shapeId="0" xr:uid="{8A65C546-43BD-4116-B7C3-F841F9FAC3F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7" authorId="0" shapeId="0" xr:uid="{73615A4C-BA57-4C01-86F4-1F5301F994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8" authorId="0" shapeId="0" xr:uid="{1A64E3E4-55F1-476E-86E8-A1EF1ADDC75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9" authorId="0" shapeId="0" xr:uid="{546A95CC-605B-4B10-B770-4EB96041AA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0" authorId="0" shapeId="0" xr:uid="{98FBF9EF-2364-4498-B379-73E609DDCE3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1" authorId="0" shapeId="0" xr:uid="{45ACF262-1FA2-4464-8505-F4A70E9F390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2" authorId="0" shapeId="0" xr:uid="{9446AED1-AF94-4D7C-9632-51E323E96A1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3" authorId="0" shapeId="0" xr:uid="{12819BCE-6392-40DD-B35B-6F2418E1A3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4" authorId="0" shapeId="0" xr:uid="{37F79EC6-A31D-427F-9962-A8FDE8C190D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5" authorId="0" shapeId="0" xr:uid="{81A49897-5F7A-4639-AD74-10303CE91F3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6" authorId="0" shapeId="0" xr:uid="{DED983E5-26BC-4C82-B1B2-0137F8FF5BA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7" authorId="0" shapeId="0" xr:uid="{721C226F-9F2B-4E43-9759-91B0EE5473F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8" authorId="0" shapeId="0" xr:uid="{571756F2-E0B7-4520-8BA5-B8D49F35C5C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9" authorId="0" shapeId="0" xr:uid="{08190066-D502-4EC3-97EB-D8B21B5F6CD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0" authorId="0" shapeId="0" xr:uid="{4C143D72-FD08-4324-BA9B-9A331B5D7E7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1" authorId="0" shapeId="0" xr:uid="{00F869D1-442E-42D3-AB83-D7DD744A72E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2" authorId="0" shapeId="0" xr:uid="{9CAB8A6B-277B-47C9-BABE-4E2EC6CF0A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3" authorId="0" shapeId="0" xr:uid="{BE76456F-21CD-4598-ABD4-FE1FBE19540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4" authorId="0" shapeId="0" xr:uid="{084D309C-5FEF-4F8B-9AB6-F995025500D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5" authorId="0" shapeId="0" xr:uid="{74505FFD-4AC6-4033-93AB-4616675FDC5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6" authorId="0" shapeId="0" xr:uid="{5421F293-9040-4D61-95DF-C0024C6CF16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7" authorId="0" shapeId="0" xr:uid="{8BC726F3-E9C9-4884-AC66-BE77C454626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8" authorId="0" shapeId="0" xr:uid="{B9F30762-D63E-4B90-A1EE-68D510D77D2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9" authorId="0" shapeId="0" xr:uid="{2F08AEFB-0D62-41FE-85D6-C593EEE1F10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0" authorId="0" shapeId="0" xr:uid="{38025F27-D30B-437E-B7EA-0CD38511747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1" authorId="0" shapeId="0" xr:uid="{9863980D-6695-4B87-A6A1-0B6176814E8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2" authorId="0" shapeId="0" xr:uid="{BF5B9267-6DE8-4C29-BC09-46ECB38AA49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3" authorId="0" shapeId="0" xr:uid="{87AFBC89-5ECF-49E8-AD7C-437A536471A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4" authorId="0" shapeId="0" xr:uid="{F4EA6C1E-6AEC-4EF3-A650-70D4FBDAAE3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5" authorId="0" shapeId="0" xr:uid="{F6782F9A-B35F-48A8-9C3A-F4C58903D5D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6" authorId="0" shapeId="0" xr:uid="{C4866AED-8B06-414E-85DD-9F3F0CF1087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7" authorId="0" shapeId="0" xr:uid="{E4669A87-189F-4794-8BD4-F2C0345911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8" authorId="0" shapeId="0" xr:uid="{E2239798-72C8-44E1-BEC4-039D1DF9697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9" authorId="0" shapeId="0" xr:uid="{BFB61A02-D8BE-4969-B863-4F48326C0FB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0" authorId="0" shapeId="0" xr:uid="{26C8B83D-46D7-4767-9E4F-97938609BFC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1" authorId="0" shapeId="0" xr:uid="{2DE6D776-1AFF-4305-BB39-6112F8674F9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2" authorId="0" shapeId="0" xr:uid="{FFE24C27-5AEE-43CE-9B9E-6BBDAA56FAE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3" authorId="0" shapeId="0" xr:uid="{04EEBADC-A87E-4831-81B2-CC6D1C51676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4" authorId="0" shapeId="0" xr:uid="{E164B473-B7EE-47A6-AA48-D6E933AF57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5" authorId="0" shapeId="0" xr:uid="{6F50A9F0-AA5C-4461-BB71-8F30C4ADFCF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6" authorId="0" shapeId="0" xr:uid="{C94258E0-CCA1-40DB-811E-5A3E5AB0C2E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7" authorId="0" shapeId="0" xr:uid="{21037C1D-2122-42A0-871F-07F92E97B9C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8" authorId="0" shapeId="0" xr:uid="{C1366B6B-0933-49EE-B91F-F67A297D5A6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9" authorId="0" shapeId="0" xr:uid="{114E3F1D-957E-429C-BAEC-46357BEAA68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0" authorId="0" shapeId="0" xr:uid="{011989F4-FB7A-475E-ADB6-93B56554C98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1" authorId="0" shapeId="0" xr:uid="{124A5780-8EDC-43DF-A212-1C008B911F6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2" authorId="0" shapeId="0" xr:uid="{44772DD9-0FB6-46F6-AED8-A81245BBC6D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3" authorId="0" shapeId="0" xr:uid="{1053AB00-782A-45EB-A2AB-1FD461357B5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4" authorId="0" shapeId="0" xr:uid="{AF8728B8-4491-43A8-8DFD-A1D8F514E13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5" authorId="0" shapeId="0" xr:uid="{89EBE128-DB18-4050-BC0C-72A944CE5AB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6" authorId="0" shapeId="0" xr:uid="{7B87099C-9FED-440A-BB62-E5787D60BDB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7" authorId="0" shapeId="0" xr:uid="{3EA179C8-54CC-4EE0-B916-EA2435EDC3B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8" authorId="0" shapeId="0" xr:uid="{C06A7FDA-8C46-4823-838B-5B7EE4D1DA9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9" authorId="0" shapeId="0" xr:uid="{CE84B715-2915-4135-A9FD-4ABEE111C01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0" authorId="0" shapeId="0" xr:uid="{D28EDE17-7D03-4B8C-8572-D542508CB58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1" authorId="0" shapeId="0" xr:uid="{C9065393-279D-46CA-ABA2-70D3D702B1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2" authorId="0" shapeId="0" xr:uid="{9076B815-5211-4EDF-A4D7-460DA65D164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3" authorId="0" shapeId="0" xr:uid="{0F42375E-F109-4D00-986C-D767DA0EAD8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4" authorId="0" shapeId="0" xr:uid="{F3FD70FE-7F83-4974-9CE0-5221C0A8E76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5" authorId="0" shapeId="0" xr:uid="{B67CD888-D238-4844-995A-EFA0ADAE906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6" authorId="0" shapeId="0" xr:uid="{60443A5C-04A9-41BB-B66A-9AECEB7ED4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7" authorId="0" shapeId="0" xr:uid="{4CBE0EDF-319F-4CC7-9105-B9C52C9E599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8" authorId="0" shapeId="0" xr:uid="{437B31AE-D5C5-4944-B637-20995CFD3CF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9" authorId="0" shapeId="0" xr:uid="{653E40A7-C42F-4067-9171-4178604E3A4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0" authorId="0" shapeId="0" xr:uid="{F7536F7D-8CC8-4178-88A5-15E34EB8421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1" authorId="0" shapeId="0" xr:uid="{7EDCD030-289F-4030-908F-4C9DB4700F5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2" authorId="0" shapeId="0" xr:uid="{740477BF-9CD0-46F5-B372-3C8B75B8FB1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3" authorId="0" shapeId="0" xr:uid="{12C1BD1C-1EC1-4081-945F-4B0D3CDE78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4" authorId="0" shapeId="0" xr:uid="{EB722DF4-78F6-4A45-A610-61B5EDD0FCC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5" authorId="0" shapeId="0" xr:uid="{C1715373-77C5-4ABA-A7BA-2D85AD4CAF1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6" authorId="0" shapeId="0" xr:uid="{30998508-86A6-4270-9B80-9C04A2C4654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7" authorId="0" shapeId="0" xr:uid="{5B5D2940-3630-4AE6-95D9-6A0D7C59F3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8" authorId="0" shapeId="0" xr:uid="{652791F8-6028-4045-BC12-444D56549CC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9" authorId="0" shapeId="0" xr:uid="{C15895FA-D000-43E5-AACB-21E3BF9FB7E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0" authorId="0" shapeId="0" xr:uid="{D66B360A-8AE0-49B3-88F5-374880ABD1B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1" authorId="0" shapeId="0" xr:uid="{454EC2BF-0DDD-4746-88F5-BD0F8091D6E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2" authorId="0" shapeId="0" xr:uid="{C6D09A00-8350-4C32-8D28-25BE47ED02D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3" authorId="0" shapeId="0" xr:uid="{4A814EA5-E252-4137-B336-195550AC2A8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4" authorId="0" shapeId="0" xr:uid="{3CC80FEC-A4B9-434F-80E0-9426544DB59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5" authorId="0" shapeId="0" xr:uid="{1C565E5D-6436-4477-982D-B9C4BC9C822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6" authorId="0" shapeId="0" xr:uid="{7BFB5086-699D-440D-9CD7-27E4FDD8E65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7" authorId="0" shapeId="0" xr:uid="{84FEC084-D5EC-4038-9ABF-2CCBA4BAB0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8" authorId="0" shapeId="0" xr:uid="{2FDBFB41-D0AF-4616-A0CC-E74B90C84AF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9" authorId="0" shapeId="0" xr:uid="{EE12F1D9-E93D-4095-99B7-FB4EBBE0828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0" authorId="0" shapeId="0" xr:uid="{2EE191C9-0CBF-4982-9149-54A35F7CAD4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1" authorId="0" shapeId="0" xr:uid="{1FD2E6EF-915C-4999-AFF5-92EA8AE6414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2" authorId="0" shapeId="0" xr:uid="{08FEB5A0-DDA4-4932-925D-85CF717409B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3" authorId="0" shapeId="0" xr:uid="{A07558F1-182C-420C-BAD5-938A1649C41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4" authorId="0" shapeId="0" xr:uid="{2B810858-7692-4DEB-9BF3-C4B4351868A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5" authorId="0" shapeId="0" xr:uid="{21AEC2B6-3C6E-4CC3-BF56-239B124365C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6" authorId="0" shapeId="0" xr:uid="{CDBFFBAB-94BF-4E5D-B4EB-457AF0ED6E3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7" authorId="0" shapeId="0" xr:uid="{A8267608-EB27-4AF6-A387-5262489471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8" authorId="0" shapeId="0" xr:uid="{BBF079A8-63F1-40A6-BDDA-E6B6B6F91E6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9" authorId="0" shapeId="0" xr:uid="{8E5C9802-8A9F-4406-8F2B-3F6DE251F16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0" authorId="0" shapeId="0" xr:uid="{655EB4DB-2A6E-4086-8BD8-7CAB5929DEE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1" authorId="0" shapeId="0" xr:uid="{E5769895-AFA1-44C7-84CE-9219E3B8504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2" authorId="0" shapeId="0" xr:uid="{9E9AD600-36DF-48DC-A35E-3F6FA5F061D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3" authorId="0" shapeId="0" xr:uid="{5C059F54-01E5-4B20-8A08-3783C03D6AC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4" authorId="0" shapeId="0" xr:uid="{88634F09-9227-4281-8E1B-6AD703C8385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5" authorId="0" shapeId="0" xr:uid="{AC274C26-7707-435F-9062-5C57F1A2720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8" authorId="0" shapeId="0" xr:uid="{DC5073E6-9C93-46DF-B2AD-9C4B382ADC3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1" authorId="0" shapeId="0" xr:uid="{152B46AE-AA80-4274-AC9C-58643168804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2" authorId="0" shapeId="0" xr:uid="{35343E51-5644-4A59-A51C-3CFAD7B351F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3" authorId="0" shapeId="0" xr:uid="{A1E6C0AE-A5A0-4608-882B-9E515E74469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" authorId="0" shapeId="0" xr:uid="{4C2DAF7D-42BD-4565-8F0C-0FD3CD2BA11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" authorId="0" shapeId="0" xr:uid="{35617DAC-BDCE-4169-ACB0-044F550C105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" authorId="0" shapeId="0" xr:uid="{16DC8A29-0F08-40B5-A029-36D02CAA722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" authorId="0" shapeId="0" xr:uid="{20BD126E-20AE-4E35-A689-B8B124665B9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" authorId="0" shapeId="0" xr:uid="{711F1C5A-A2EF-44E1-8E37-C3FE510BCE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" authorId="0" shapeId="0" xr:uid="{E81760E1-7ACC-460C-9FE8-EAF4872F303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" authorId="0" shapeId="0" xr:uid="{8AC9C10B-198B-45DA-A6B6-7FDD5B37226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" authorId="0" shapeId="0" xr:uid="{FDD952C7-0016-467D-AA5B-F998E8E2A1F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" authorId="0" shapeId="0" xr:uid="{62526C6D-138F-474B-B5B0-E3BEA79EAC7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" authorId="0" shapeId="0" xr:uid="{E573E96F-516F-4AAA-A602-EA7B2A259FC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" authorId="0" shapeId="0" xr:uid="{1FB620D5-76BA-4888-BA9A-CA166A9FB6D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" authorId="0" shapeId="0" xr:uid="{F68E6A35-C46C-4B58-8EBE-DB0EC519E5C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" authorId="0" shapeId="0" xr:uid="{653D5E71-00EE-4152-B1C3-0EE85B0CFF2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" authorId="0" shapeId="0" xr:uid="{11432437-1AA5-4C77-8A47-1CE152A67C5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" authorId="0" shapeId="0" xr:uid="{137CBF72-2BF7-47C1-9934-54AA4AF34A7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" authorId="0" shapeId="0" xr:uid="{6EB1CF88-F5DF-40B3-B9D9-C80DB158224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" authorId="0" shapeId="0" xr:uid="{9BEFCECE-D00B-4C05-9F58-C3FF9A5696F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1" authorId="0" shapeId="0" xr:uid="{8B6060B5-89CF-49DC-B7A6-5C58A7CC289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2" authorId="0" shapeId="0" xr:uid="{7A3C6215-938A-40B6-A36A-6DB96ED7C3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3" authorId="0" shapeId="0" xr:uid="{30860758-6A6D-4EA2-A6E1-99913F55364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4" authorId="0" shapeId="0" xr:uid="{7DD75B45-BF3C-4462-B682-5A929247F2B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5" authorId="0" shapeId="0" xr:uid="{20138699-1AC5-4DC8-8D5A-C00D147C7C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6" authorId="0" shapeId="0" xr:uid="{750CCFB8-50AE-4763-A1A5-7C7803CF3B5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7" authorId="0" shapeId="0" xr:uid="{891EA924-2E3C-4368-BBC1-0FF6DBFE3C5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8" authorId="0" shapeId="0" xr:uid="{1A06AA51-B0C0-4F51-817B-70EE22328F0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9" authorId="0" shapeId="0" xr:uid="{5E1F985B-800E-4FDA-A32A-1D9E0779BCF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0" authorId="0" shapeId="0" xr:uid="{7AC5315F-BFA1-40D2-9048-122105D047A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1" authorId="0" shapeId="0" xr:uid="{38016637-1824-4E78-A6F8-9722C41F708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2" authorId="0" shapeId="0" xr:uid="{CDDEE3C5-8C39-4850-965C-5DBAAE9A449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3" authorId="0" shapeId="0" xr:uid="{B40521B5-166A-429D-B92D-19F102AC25C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4" authorId="0" shapeId="0" xr:uid="{5B2FBADD-B683-4ED2-976B-17E7D66DFAD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5" authorId="0" shapeId="0" xr:uid="{18852E65-5974-44A8-B81D-AB28CE3489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6" authorId="0" shapeId="0" xr:uid="{AC05CCE5-A021-4ACD-8607-F74F2A4D5D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7" authorId="0" shapeId="0" xr:uid="{9A1D97E9-F674-4D24-9741-8F916452AB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8" authorId="0" shapeId="0" xr:uid="{884223B2-F867-4381-AAF6-D8D0BA403C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9" authorId="0" shapeId="0" xr:uid="{9D901BC3-A55F-48F9-B1C5-72F61252E0A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0" authorId="0" shapeId="0" xr:uid="{2D89292A-3EA0-4AB0-8037-4CA719ABDF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1" authorId="0" shapeId="0" xr:uid="{C769FFC0-B8AD-4DC7-B090-F59436B5BBC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2" authorId="0" shapeId="0" xr:uid="{3F06B7FC-B9BC-4FFC-B2D8-FF8D3A21040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3" authorId="0" shapeId="0" xr:uid="{EB3D3ECF-3DBA-48B3-BCDF-AD4A183577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4" authorId="0" shapeId="0" xr:uid="{8BA9CDA7-3BE2-4A34-8C6B-34D15A508EA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5" authorId="0" shapeId="0" xr:uid="{19425038-4E30-40EC-8445-B13CDD6C73A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6" authorId="0" shapeId="0" xr:uid="{2356AB17-933D-4C92-9ED9-493564D7EBA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7" authorId="0" shapeId="0" xr:uid="{8C73D2E2-921F-4003-A5B0-9283BA63C5F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8" authorId="0" shapeId="0" xr:uid="{86C20A93-8F60-45FC-9F3C-B8A3BF65C85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9" authorId="0" shapeId="0" xr:uid="{65E60D88-002B-4A06-9598-1852E9CBD9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0" authorId="0" shapeId="0" xr:uid="{F2CC7E87-D5D0-41D8-A86D-F6F4D32F1E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1" authorId="0" shapeId="0" xr:uid="{F01CF3A7-3098-4FB6-902D-587743ADDB4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2" authorId="0" shapeId="0" xr:uid="{1A93F2E5-BFEA-4A41-B7F4-F4DB5BFF9E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3" authorId="0" shapeId="0" xr:uid="{7A87F043-5F0F-4E21-9292-94FE53D7EA5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4" authorId="0" shapeId="0" xr:uid="{09BBFA31-AFCC-4158-AB86-D92F54172D1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5" authorId="0" shapeId="0" xr:uid="{78019480-ED55-4B0D-A286-4F379A931D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6" authorId="0" shapeId="0" xr:uid="{4FAFCDBF-3C1D-4C3E-9367-DC4138DB12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7" authorId="0" shapeId="0" xr:uid="{BC32200B-A4E0-4F53-89E2-01C48ECC702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8" authorId="0" shapeId="0" xr:uid="{8700F30F-2AF5-4500-A679-B5F2E90F243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9" authorId="0" shapeId="0" xr:uid="{BDD39E27-D8AD-4694-BB37-5CFA15570A3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0" authorId="0" shapeId="0" xr:uid="{3F6ADA90-D470-4B24-90A4-EA1BB953E3C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1" authorId="0" shapeId="0" xr:uid="{E7629F58-FC69-409B-A8D7-D23CE716E74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2" authorId="0" shapeId="0" xr:uid="{41C06AF4-019C-40DA-9EA6-C59B9F32DCB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3" authorId="0" shapeId="0" xr:uid="{A2B33BB0-6CEB-4A71-ADE0-B2850EA072A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4" authorId="0" shapeId="0" xr:uid="{E3D14B8E-9B8E-4B55-846B-054F076E556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5" authorId="0" shapeId="0" xr:uid="{0ACBC098-3E85-4F79-87CF-1785AAF23A6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6" authorId="0" shapeId="0" xr:uid="{8C8FC1B7-AAA6-4565-94C5-27897148A3E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7" authorId="0" shapeId="0" xr:uid="{CBC2C7BC-7ACD-4539-9AB2-69E529607B2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8" authorId="0" shapeId="0" xr:uid="{EBB26532-4963-4D8F-AC86-FD445EAC612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0" authorId="0" shapeId="0" xr:uid="{1861F4BE-4634-4FBC-9624-DF4CCD01736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1" authorId="0" shapeId="0" xr:uid="{2D413F20-17D0-4FA1-9800-ABEF1AEE37F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2" authorId="0" shapeId="0" xr:uid="{BDBDBBB4-79CF-4035-B41D-FC1231836CB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3" authorId="0" shapeId="0" xr:uid="{57FA2535-7039-4343-A3CE-F77F8249F2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4" authorId="0" shapeId="0" xr:uid="{4494EA05-B91F-4953-BF97-AA52588BF03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5" authorId="0" shapeId="0" xr:uid="{D225EF26-4D0B-48EA-BA08-A848C4BDB89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6" authorId="0" shapeId="0" xr:uid="{C1C6DF00-B957-4D07-B32E-08F74A45EEC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7" authorId="0" shapeId="0" xr:uid="{8273BF7D-1777-41DB-B347-3599CA9D8DA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8" authorId="0" shapeId="0" xr:uid="{9056E1F6-DBF8-4A8C-A189-FC86AD0A585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9" authorId="0" shapeId="0" xr:uid="{029B78D8-FC57-4B71-B066-2E8DF9CA3BA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0" authorId="0" shapeId="0" xr:uid="{1A69ACEC-29A8-4310-B59E-B9AED923617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1" authorId="0" shapeId="0" xr:uid="{F9FAA383-9EB1-41D3-9EEF-2F3E41FADAB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2" authorId="0" shapeId="0" xr:uid="{DD313D93-F524-41EF-AED5-65683B4A410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3" authorId="0" shapeId="0" xr:uid="{46CD1E58-502C-4DD6-84B4-7E3B5E238E1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4" authorId="0" shapeId="0" xr:uid="{63BEBEC5-635B-4E29-8126-B81759F7D4E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5" authorId="0" shapeId="0" xr:uid="{2C5ED9BE-D411-4128-B1FE-2F8FD3402F3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6" authorId="0" shapeId="0" xr:uid="{179E8254-F1B5-4E2A-912A-573DED6F0EF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7" authorId="0" shapeId="0" xr:uid="{9CC0A13F-F890-4B49-BDE3-0143DA5CE3E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8" authorId="0" shapeId="0" xr:uid="{0779408A-36C0-4605-A9E4-737DB3E9D22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9" authorId="0" shapeId="0" xr:uid="{36B69A31-F77A-435D-AF02-1D9D516A13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0" authorId="0" shapeId="0" xr:uid="{CCDD9CD7-D2F6-4F38-82F3-C422C2AD78A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1" authorId="0" shapeId="0" xr:uid="{12ABE1F0-D8A4-44D0-88C7-EEC3CF43B82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2" authorId="0" shapeId="0" xr:uid="{0D163ECF-3870-4F60-8CC2-1A7FE419F67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3" authorId="0" shapeId="0" xr:uid="{F2B899F4-4D2D-47CF-B639-1DAD3A86F92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4" authorId="0" shapeId="0" xr:uid="{8F89C17A-0564-48C2-A729-E0FCAAC4428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5" authorId="0" shapeId="0" xr:uid="{B48D3053-771B-4304-AD63-098F70D18DD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6" authorId="0" shapeId="0" xr:uid="{C585A8B8-C62D-44A6-9C12-00878E400BA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7" authorId="0" shapeId="0" xr:uid="{F4B786E2-B667-45B0-AB8E-59C738F92AD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8" authorId="0" shapeId="0" xr:uid="{3D3E17E8-D417-4AD2-9878-F6D61CE111C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9" authorId="0" shapeId="0" xr:uid="{7B097768-923A-4ACC-8751-A78E89918D2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0" authorId="0" shapeId="0" xr:uid="{297B9335-9860-4374-BBC8-8301456A171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1" authorId="0" shapeId="0" xr:uid="{0B036DD2-5921-4782-9DCA-F85ABBFBB99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2" authorId="0" shapeId="0" xr:uid="{8F36DD56-A381-4E50-A6F3-9EB2230875E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3" authorId="0" shapeId="0" xr:uid="{AA6543B1-2701-4CA6-8B6D-602EF0F8AC3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4" authorId="0" shapeId="0" xr:uid="{2C5BF8A4-D715-4B9E-A8EF-F818E75CBCD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5" authorId="0" shapeId="0" xr:uid="{9D5C3ED9-1884-46CC-A97A-43EFA458696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6" authorId="0" shapeId="0" xr:uid="{12521736-1CEE-4776-BF94-F063B762B69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7" authorId="0" shapeId="0" xr:uid="{C609B555-8E86-4F43-BE8B-6830391CBE4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8" authorId="0" shapeId="0" xr:uid="{8438CFE5-D72E-4B70-8C2B-67CD6C04687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9" authorId="0" shapeId="0" xr:uid="{5905A1C5-8065-474E-B1DE-147374C09ED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0" authorId="0" shapeId="0" xr:uid="{D9A409B5-8623-4441-B372-CE5063FFF2F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1" authorId="0" shapeId="0" xr:uid="{4B9C1964-9ED7-4103-8ECF-828D221308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2" authorId="0" shapeId="0" xr:uid="{66C022C7-347C-49C7-932C-B1A5CCE5D0B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3" authorId="0" shapeId="0" xr:uid="{E9AAAFD7-E986-4597-B813-1425AFADE61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4" authorId="0" shapeId="0" xr:uid="{9B68341B-DE74-4078-A1FE-7883206E5C3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5" authorId="0" shapeId="0" xr:uid="{02C79FFF-1633-4589-A0BB-7212026E571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6" authorId="0" shapeId="0" xr:uid="{4CED2AE0-01E0-4EB9-9922-6A5D5848687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7" authorId="0" shapeId="0" xr:uid="{92031119-EE44-4E8F-9778-3302CA20AC3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8" authorId="0" shapeId="0" xr:uid="{E949F16B-C315-4AB2-BC5B-CB35C413289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9" authorId="0" shapeId="0" xr:uid="{6B1DAD6A-805A-4375-8B19-7BA4AF5972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0" authorId="0" shapeId="0" xr:uid="{C5D274AD-D6E0-44C6-A4BA-14EF129005E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1" authorId="0" shapeId="0" xr:uid="{82C9B3E8-EC04-4D8E-A36F-138C9346C0E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2" authorId="0" shapeId="0" xr:uid="{D92CC47C-FDF0-4D06-A79B-76B603E436D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3" authorId="0" shapeId="0" xr:uid="{3BEE657E-F031-4864-92F5-257AC067AC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4" authorId="0" shapeId="0" xr:uid="{155EBED1-7DAE-4976-AF41-93FB2C964D9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5" authorId="0" shapeId="0" xr:uid="{1B6FF9AE-8DA7-4222-B79F-69D8B7D1A6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6" authorId="0" shapeId="0" xr:uid="{2B4617C3-630D-4071-8A5E-50127D6B32B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7" authorId="0" shapeId="0" xr:uid="{16AC5EF7-9B0A-4147-8D01-6C301AED0A4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8" authorId="0" shapeId="0" xr:uid="{0E3F9E1C-D435-4BE8-9268-2E41D27AAC2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9" authorId="0" shapeId="0" xr:uid="{74A0FD9A-82E5-4726-A0F2-04677E11717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0" authorId="0" shapeId="0" xr:uid="{8580DDE8-6ABC-4FA5-896E-3D7E42F1768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1" authorId="0" shapeId="0" xr:uid="{FB7C96A8-81BB-4A5B-B93D-D086DC4D305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2" authorId="0" shapeId="0" xr:uid="{95D076CA-FAFA-4EDE-9F37-6573A543ABE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3" authorId="0" shapeId="0" xr:uid="{077554EE-F8CE-4A63-AFC7-4A6D8E3D8C3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4" authorId="0" shapeId="0" xr:uid="{5EEB0B68-78AF-4E83-AD6F-985A2A9AE1C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5" authorId="0" shapeId="0" xr:uid="{7C2CDDD1-2A88-4F04-BB1F-8A565D5EF6C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7" authorId="0" shapeId="0" xr:uid="{8144A897-45B6-4DC9-99C8-69D8FAE2CB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8" authorId="0" shapeId="0" xr:uid="{688A2042-64F2-44C3-A130-A96F7DC0B2A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9" authorId="0" shapeId="0" xr:uid="{026C9E33-6D4C-4D46-BEE6-9A249A8F00D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0" authorId="0" shapeId="0" xr:uid="{5E1D34CE-B859-4BA9-BF5B-9A11456AC26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1" authorId="0" shapeId="0" xr:uid="{E3859012-8D09-426A-AD82-22EFB1BC8B6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2" authorId="0" shapeId="0" xr:uid="{2299957D-F346-45D1-A856-CF4A1B5AC7A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3" authorId="0" shapeId="0" xr:uid="{1571AE09-37F3-4414-A5C8-111029AD30A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4" authorId="0" shapeId="0" xr:uid="{8254F712-C648-4B68-AEED-EA43752144B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5" authorId="0" shapeId="0" xr:uid="{16403A3C-9C63-42A8-8213-D5E7A731F85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6" authorId="0" shapeId="0" xr:uid="{2D98ED1E-F664-4049-8E53-31C01E388BB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7" authorId="0" shapeId="0" xr:uid="{0A095C79-7AC4-432E-B94D-00B560BDF46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8" authorId="0" shapeId="0" xr:uid="{CC52AF3C-CF3D-426A-A846-412C89A25D2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9" authorId="0" shapeId="0" xr:uid="{687066A7-E179-41BD-A7A8-7D26EAAA068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0" authorId="0" shapeId="0" xr:uid="{0AD82EE3-D6DC-4324-9852-A84C853DEBB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1" authorId="0" shapeId="0" xr:uid="{972B2E9D-4961-407E-9399-CBDA7AA084F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2" authorId="0" shapeId="0" xr:uid="{36AEBC26-D5E1-49C9-AEE8-1C668B43C79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3" authorId="0" shapeId="0" xr:uid="{00AB17D6-27CD-481B-B5D7-B609D35B76D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4" authorId="0" shapeId="0" xr:uid="{40B4B855-D5EA-4AA6-AE5D-12052114DA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5" authorId="0" shapeId="0" xr:uid="{34EC706B-866E-4F1C-90A3-39B32327028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6" authorId="0" shapeId="0" xr:uid="{90CA20F3-309A-4E21-89EB-5F241481076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7" authorId="0" shapeId="0" xr:uid="{CAF2EED5-4B49-4E87-A96D-F166ABCCFD1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8" authorId="0" shapeId="0" xr:uid="{0165E836-A120-4697-9C7C-6DE39FB81A3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9" authorId="0" shapeId="0" xr:uid="{FA74CE0D-E535-43FA-9A43-E36168462AE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0" authorId="0" shapeId="0" xr:uid="{1BEA4A19-803C-445B-A4FD-44142696782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1" authorId="0" shapeId="0" xr:uid="{9C2F030B-8C93-4AA7-B3E4-5ECD4C85B1A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2" authorId="0" shapeId="0" xr:uid="{8E55BD7C-EA72-4C78-97FA-9A59587655B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3" authorId="0" shapeId="0" xr:uid="{B99F0630-0770-4625-A133-237A414C33B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4" authorId="0" shapeId="0" xr:uid="{A538351A-289B-48AE-B371-E3994373EF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5" authorId="0" shapeId="0" xr:uid="{9B49D737-B1B1-4BAA-A1FA-7B67F3E4484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6" authorId="0" shapeId="0" xr:uid="{6656D71D-5EBE-4BEB-B0E2-0273354E635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7" authorId="0" shapeId="0" xr:uid="{6B3E975A-63FD-4702-8F85-C6C5D6C6F10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8" authorId="0" shapeId="0" xr:uid="{936746D9-4822-4F98-B3D9-9BEF78CFA2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9" authorId="0" shapeId="0" xr:uid="{F2E8742A-1E8D-487E-8C47-33E4C3952FB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0" authorId="0" shapeId="0" xr:uid="{B758A065-1879-449F-B9DB-5328B13E211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1" authorId="0" shapeId="0" xr:uid="{122F6C90-5F35-42D4-8C39-7A02164724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2" authorId="0" shapeId="0" xr:uid="{2C5ADD72-7E22-4173-8A5D-535FC4C1D39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3" authorId="0" shapeId="0" xr:uid="{89A8259A-893F-4994-AE36-0225BB26DF9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4" authorId="0" shapeId="0" xr:uid="{C26D39B5-6579-4F8E-81F8-E6ABFB80CC2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5" authorId="0" shapeId="0" xr:uid="{B3DCE700-A8EB-4F3E-914A-018A39565CA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6" authorId="0" shapeId="0" xr:uid="{CFA018C3-2E28-4DF9-BBF5-2E457F48F43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7" authorId="0" shapeId="0" xr:uid="{B7B48DAD-7076-4D38-AE2A-91E79AA0B33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8" authorId="0" shapeId="0" xr:uid="{CDD58B9B-15E2-4353-A70E-381629466BB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9" authorId="0" shapeId="0" xr:uid="{043A3A5B-7E9C-4F31-8906-C78D38E13B1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0" authorId="0" shapeId="0" xr:uid="{9089261F-B369-498A-B78D-68D4712B450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1" authorId="0" shapeId="0" xr:uid="{9EE731AD-4936-468A-AA35-E214BAF86E6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2" authorId="0" shapeId="0" xr:uid="{0DAB524C-C7EA-4772-9879-8B486E23FF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3" authorId="0" shapeId="0" xr:uid="{68501CA7-0808-459E-8318-7A0BF4C1BBE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4" authorId="0" shapeId="0" xr:uid="{50BEF298-38CB-4061-B1BF-42B2E239993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5" authorId="0" shapeId="0" xr:uid="{BCCA8644-6ED9-4F20-B497-535227403C7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6" authorId="0" shapeId="0" xr:uid="{0FD21B17-9D33-4776-86C0-85161A86EA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7" authorId="0" shapeId="0" xr:uid="{E0090DF8-78F5-428D-9FCC-17748B8E0E4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8" authorId="0" shapeId="0" xr:uid="{A35391F3-1ECC-47B3-962E-CBA9C40D4F7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9" authorId="0" shapeId="0" xr:uid="{F1511394-8F5A-49F5-88B1-A9866E787F7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0" authorId="0" shapeId="0" xr:uid="{6C751250-EBF8-456A-B31B-5B3A360DF2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1" authorId="0" shapeId="0" xr:uid="{E673902A-6A43-4902-83B7-A137341C21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2" authorId="0" shapeId="0" xr:uid="{C2132369-208B-480E-87FE-2BC7E27CBE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3" authorId="0" shapeId="0" xr:uid="{9FF8AE3C-C8ED-4288-8550-F5290F940FD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4" authorId="0" shapeId="0" xr:uid="{4C1429D4-CCCF-49BC-B7FF-61BB202758E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5" authorId="0" shapeId="0" xr:uid="{CC35E3D6-2B7B-4676-94D0-0167C7A76EE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6" authorId="0" shapeId="0" xr:uid="{DC5C0110-A9F6-4D23-AD1C-BF068D9E867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7" authorId="0" shapeId="0" xr:uid="{A8F0E58B-E7B1-4167-BBE5-DD153F0A80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8" authorId="0" shapeId="0" xr:uid="{FDFB95FD-7398-4067-8974-2821A331218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9" authorId="0" shapeId="0" xr:uid="{00AE2F65-B333-416C-8239-519DA5B5DE2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0" authorId="0" shapeId="0" xr:uid="{3F936DBF-9445-4BBD-9097-247ECB2675F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1" authorId="0" shapeId="0" xr:uid="{D2B5A8BF-8723-45B9-91B4-708EBF110A7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2" authorId="0" shapeId="0" xr:uid="{19E61E2C-CEB2-49A9-A518-EE3461F6583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</commentList>
</comments>
</file>

<file path=xl/sharedStrings.xml><?xml version="1.0" encoding="utf-8"?>
<sst xmlns="http://schemas.openxmlformats.org/spreadsheetml/2006/main" count="3504" uniqueCount="620">
  <si>
    <t>TOTAL MAT.COST</t>
  </si>
  <si>
    <t>RS</t>
  </si>
  <si>
    <t>CS-SS316/FG-SS316</t>
  </si>
  <si>
    <t>0.5 150 CS-SS316/FG-SS316</t>
  </si>
  <si>
    <t>0.75 150 CS-SS316/FG-SS316</t>
  </si>
  <si>
    <t>1 150 CS-SS316/FG-SS316</t>
  </si>
  <si>
    <t>1  1/4</t>
  </si>
  <si>
    <t>1.25 150 CS-SS316/FG-SS316</t>
  </si>
  <si>
    <t>1  1/2</t>
  </si>
  <si>
    <t>1.5 150 CS-SS316/FG-SS316</t>
  </si>
  <si>
    <t>2 150 CS-SS316/FG-SS316</t>
  </si>
  <si>
    <t>2  1/2</t>
  </si>
  <si>
    <t>2.5 150 CS-SS316/FG-SS316</t>
  </si>
  <si>
    <t>3 150 CS-SS316/FG-SS316</t>
  </si>
  <si>
    <t>4 150 CS-SS316/FG-SS316</t>
  </si>
  <si>
    <t>5 150 CS-SS316/FG-SS316</t>
  </si>
  <si>
    <t>6 150 CS-SS316/FG-SS316</t>
  </si>
  <si>
    <t>8 150 CS-SS316/FG-SS316</t>
  </si>
  <si>
    <t>10 150 CS-SS316/FG-SS316</t>
  </si>
  <si>
    <t>12 150 CS-SS316/FG-SS316</t>
  </si>
  <si>
    <t>14 150 CS-SS316/FG-SS316</t>
  </si>
  <si>
    <t>16 150 CS-SS316/FG-SS316</t>
  </si>
  <si>
    <t>18 150 CS-SS316/FG-SS316</t>
  </si>
  <si>
    <t>20 150 CS-SS316/FG-SS316</t>
  </si>
  <si>
    <t>24 150 CS-SS316/FG-SS316</t>
  </si>
  <si>
    <t xml:space="preserve">  </t>
  </si>
  <si>
    <t>CS-SS316/FG</t>
  </si>
  <si>
    <t>0.5 150 CS-SS316/FG</t>
  </si>
  <si>
    <t>0.75 150 CS-SS316/FG</t>
  </si>
  <si>
    <t>1 150 CS-SS316/FG</t>
  </si>
  <si>
    <t>1.25 150 CS-SS316/FG</t>
  </si>
  <si>
    <t>1.5 150 CS-SS316/FG</t>
  </si>
  <si>
    <t>2 150 CS-SS316/FG</t>
  </si>
  <si>
    <t>2.5 150 CS-SS316/FG</t>
  </si>
  <si>
    <t>3 150 CS-SS316/FG</t>
  </si>
  <si>
    <t>4 150 CS-SS316/FG</t>
  </si>
  <si>
    <t>5 150 CS-SS316/FG</t>
  </si>
  <si>
    <t>6 150 CS-SS316/FG</t>
  </si>
  <si>
    <t>8 150 CS-SS316/FG</t>
  </si>
  <si>
    <t>10 150 CS-SS316/FG</t>
  </si>
  <si>
    <t>12 150 CS-SS316/FG</t>
  </si>
  <si>
    <t>14 150 CS-SS316/FG</t>
  </si>
  <si>
    <t>16 150 CS-SS316/FG</t>
  </si>
  <si>
    <t>18 150 CS-SS316/FG</t>
  </si>
  <si>
    <t>20 150 CS-SS316/FG</t>
  </si>
  <si>
    <t>24 150 CS-SS316/FG</t>
  </si>
  <si>
    <t>SS316-SS16/FG-SS16</t>
  </si>
  <si>
    <t>0.5 150 SS316-SS16/FG-SS16</t>
  </si>
  <si>
    <t>0.75 150 SS316-SS16/FG-SS16</t>
  </si>
  <si>
    <t>1 150 SS316-SS16/FG-SS16</t>
  </si>
  <si>
    <t>1.25 150 SS316-SS16/FG-SS16</t>
  </si>
  <si>
    <t>1.5 150 SS316-SS16/FG-SS16</t>
  </si>
  <si>
    <t>2 150 SS316-SS16/FG-SS16</t>
  </si>
  <si>
    <t>2.5 150 SS316-SS16/FG-SS16</t>
  </si>
  <si>
    <t>3 150 SS316-SS16/FG-SS16</t>
  </si>
  <si>
    <t>4 150 SS316-SS16/FG-SS16</t>
  </si>
  <si>
    <t>5 150 SS316-SS16/FG-SS16</t>
  </si>
  <si>
    <t>6 150 SS316-SS16/FG-SS16</t>
  </si>
  <si>
    <t>8 150 SS316-SS16/FG-SS16</t>
  </si>
  <si>
    <t>10 150 SS316-SS16/FG-SS16</t>
  </si>
  <si>
    <t>12 150 SS316-SS16/FG-SS16</t>
  </si>
  <si>
    <t>14 150 SS316-SS16/FG-SS16</t>
  </si>
  <si>
    <t>16 150 SS316-SS16/FG-SS16</t>
  </si>
  <si>
    <t>18 150 SS316-SS16/FG-SS16</t>
  </si>
  <si>
    <t>20 150 SS316-SS16/FG-SS16</t>
  </si>
  <si>
    <t>24 150 SS316-SS16/FG-SS16</t>
  </si>
  <si>
    <t>CS-SS304/FG-SS304</t>
  </si>
  <si>
    <t>0.5 150 CS-SS304/FG-SS304</t>
  </si>
  <si>
    <t>0.75 150 CS-SS304/FG-SS304</t>
  </si>
  <si>
    <t>1 150 CS-SS304/FG-SS304</t>
  </si>
  <si>
    <t>1.25 150 CS-SS304/FG-SS304</t>
  </si>
  <si>
    <t>1.5 150 CS-SS304/FG-SS304</t>
  </si>
  <si>
    <t>2 150 CS-SS304/FG-SS304</t>
  </si>
  <si>
    <t>2.5 150 CS-SS304/FG-SS304</t>
  </si>
  <si>
    <t>3 150 CS-SS304/FG-SS304</t>
  </si>
  <si>
    <t>4 150 CS-SS304/FG-SS304</t>
  </si>
  <si>
    <t>5 150 CS-SS304/FG-SS304</t>
  </si>
  <si>
    <t>6 150 CS-SS304/FG-SS304</t>
  </si>
  <si>
    <t>8 150 CS-SS304/FG-SS304</t>
  </si>
  <si>
    <t>10 150 CS-SS304/FG-SS304</t>
  </si>
  <si>
    <t>12 150 CS-SS304/FG-SS304</t>
  </si>
  <si>
    <t>14 150 CS-SS304/FG-SS304</t>
  </si>
  <si>
    <t>16 150 CS-SS304/FG-SS304</t>
  </si>
  <si>
    <t>18 150 CS-SS304/FG-SS304</t>
  </si>
  <si>
    <t>20 150 CS-SS304/FG-SS304</t>
  </si>
  <si>
    <t>24 150 CS-SS304/FG-SS304</t>
  </si>
  <si>
    <t>CS-SS304/FG</t>
  </si>
  <si>
    <t>0.5 150 CS-SS304/FG</t>
  </si>
  <si>
    <t>0.75 150 CS-SS304/FG</t>
  </si>
  <si>
    <t>1 150 CS-SS304/FG</t>
  </si>
  <si>
    <t>1.25 150 CS-SS304/FG</t>
  </si>
  <si>
    <t>1.5 150 CS-SS304/FG</t>
  </si>
  <si>
    <t>2 150 CS-SS304/FG</t>
  </si>
  <si>
    <t>2.5 150 CS-SS304/FG</t>
  </si>
  <si>
    <t>3 150 CS-SS304/FG</t>
  </si>
  <si>
    <t>4 150 CS-SS304/FG</t>
  </si>
  <si>
    <t>5 150 CS-SS304/FG</t>
  </si>
  <si>
    <t>6 150 CS-SS304/FG</t>
  </si>
  <si>
    <t>8 150 CS-SS304/FG</t>
  </si>
  <si>
    <t>10 150 CS-SS304/FG</t>
  </si>
  <si>
    <t>12 150 CS-SS304/FG</t>
  </si>
  <si>
    <t>14 150 CS-SS304/FG</t>
  </si>
  <si>
    <t>16 150 CS-SS304/FG</t>
  </si>
  <si>
    <t>18 150 CS-SS304/FG</t>
  </si>
  <si>
    <t>20 150 CS-SS304/FG</t>
  </si>
  <si>
    <t>24 150 CS-SS304/FG</t>
  </si>
  <si>
    <t>SS304-SS304/FG-SS04</t>
  </si>
  <si>
    <t>0.5 150 SS304-SS304/FG-SS04</t>
  </si>
  <si>
    <t>0.75 150 SS304-SS304/FG-SS04</t>
  </si>
  <si>
    <t>1 150 SS304-SS304/FG-SS04</t>
  </si>
  <si>
    <t>1.25 150 SS304-SS304/FG-SS04</t>
  </si>
  <si>
    <t>1.5 150 SS304-SS304/FG-SS04</t>
  </si>
  <si>
    <t>2 150 SS304-SS304/FG-SS04</t>
  </si>
  <si>
    <t>2.5 150 SS304-SS304/FG-SS04</t>
  </si>
  <si>
    <t>3 150 SS304-SS304/FG-SS04</t>
  </si>
  <si>
    <t>4 150 SS304-SS304/FG-SS04</t>
  </si>
  <si>
    <t>5 150 SS304-SS304/FG-SS04</t>
  </si>
  <si>
    <t>6 150 SS304-SS304/FG-SS04</t>
  </si>
  <si>
    <t>8 150 SS304-SS304/FG-SS04</t>
  </si>
  <si>
    <t>10 150 SS304-SS304/FG-SS04</t>
  </si>
  <si>
    <t>12 150 SS304-SS304/FG-SS04</t>
  </si>
  <si>
    <t>14 150 SS304-SS304/FG-SS04</t>
  </si>
  <si>
    <t>16 150 SS304-SS304/FG-SS04</t>
  </si>
  <si>
    <t>18 150 SS304-SS304/FG-SS04</t>
  </si>
  <si>
    <t>20 150 SS304-SS304/FG-SS04</t>
  </si>
  <si>
    <t>24 150 SS304-SS304/FG-SS04</t>
  </si>
  <si>
    <t>CS-SS316/PTFE-SS316</t>
  </si>
  <si>
    <t>0.5 150 CS-SS316/PTFE-SS316</t>
  </si>
  <si>
    <t>0.75 150 CS-SS316/PTFE-SS316</t>
  </si>
  <si>
    <t>1 150 CS-SS316/PTFE-SS316</t>
  </si>
  <si>
    <t>1.25 150 CS-SS316/PTFE-SS316</t>
  </si>
  <si>
    <t>1.5 150 CS-SS316/PTFE-SS316</t>
  </si>
  <si>
    <t>2 150 CS-SS316/PTFE-SS316</t>
  </si>
  <si>
    <t>2.5 150 CS-SS316/PTFE-SS316</t>
  </si>
  <si>
    <t>3 150 CS-SS316/PTFE-SS316</t>
  </si>
  <si>
    <t>4 150 CS-SS316/PTFE-SS316</t>
  </si>
  <si>
    <t>5 150 CS-SS316/PTFE-SS316</t>
  </si>
  <si>
    <t>6 150 CS-SS316/PTFE-SS316</t>
  </si>
  <si>
    <t>8 150 CS-SS316/PTFE-SS316</t>
  </si>
  <si>
    <t>10 150 CS-SS316/PTFE-SS316</t>
  </si>
  <si>
    <t>12 150 CS-SS316/PTFE-SS316</t>
  </si>
  <si>
    <t>14 150 CS-SS316/PTFE-SS316</t>
  </si>
  <si>
    <t>16 150 CS-SS316/PTFE-SS316</t>
  </si>
  <si>
    <t>18 150 CS-SS316/PTFE-SS316</t>
  </si>
  <si>
    <t>20 150 CS-SS316/PTFE-SS316</t>
  </si>
  <si>
    <t>24 150 CS-SS316/PTFE-SS316</t>
  </si>
  <si>
    <t>CS-SS316/PTFE</t>
  </si>
  <si>
    <t>0.5 150 CS-SS316/PTFE</t>
  </si>
  <si>
    <t>0.75 150 CS-SS316/PTFE</t>
  </si>
  <si>
    <t>1 150 CS-SS316/PTFE</t>
  </si>
  <si>
    <t>1.25 150 CS-SS316/PTFE</t>
  </si>
  <si>
    <t>1.5 150 CS-SS316/PTFE</t>
  </si>
  <si>
    <t>2 150 CS-SS316/PTFE</t>
  </si>
  <si>
    <t>2.5 150 CS-SS316/PTFE</t>
  </si>
  <si>
    <t>3 150 CS-SS316/PTFE</t>
  </si>
  <si>
    <t>4 150 CS-SS316/PTFE</t>
  </si>
  <si>
    <t>5 150 CS-SS316/PTFE</t>
  </si>
  <si>
    <t>6 150 CS-SS316/PTFE</t>
  </si>
  <si>
    <t>8 150 CS-SS316/PTFE</t>
  </si>
  <si>
    <t>10 150 CS-SS316/PTFE</t>
  </si>
  <si>
    <t>12 150 CS-SS316/PTFE</t>
  </si>
  <si>
    <t>14 150 CS-SS316/PTFE</t>
  </si>
  <si>
    <t>16 150 CS-SS316/PTFE</t>
  </si>
  <si>
    <t>18 150 CS-SS316/PTFE</t>
  </si>
  <si>
    <t>20 150 CS-SS316/PTFE</t>
  </si>
  <si>
    <t>24 150 CS-SS316/PTFE</t>
  </si>
  <si>
    <t>0.5 300 CS-SS316/FG-SS316</t>
  </si>
  <si>
    <t>0.75 300 CS-SS316/FG-SS316</t>
  </si>
  <si>
    <t>1 300 CS-SS316/FG-SS316</t>
  </si>
  <si>
    <t>1.25 300 CS-SS316/FG-SS316</t>
  </si>
  <si>
    <t>1.5 300 CS-SS316/FG-SS316</t>
  </si>
  <si>
    <t>2 300 CS-SS316/FG-SS316</t>
  </si>
  <si>
    <t>2.5 300 CS-SS316/FG-SS316</t>
  </si>
  <si>
    <t>3 300 CS-SS316/FG-SS316</t>
  </si>
  <si>
    <t>4 300 CS-SS316/FG-SS316</t>
  </si>
  <si>
    <t>5 300 CS-SS316/FG-SS316</t>
  </si>
  <si>
    <t>6 300 CS-SS316/FG-SS316</t>
  </si>
  <si>
    <t>8 300 CS-SS316/FG-SS316</t>
  </si>
  <si>
    <t>10 300 CS-SS316/FG-SS316</t>
  </si>
  <si>
    <t>12 300 CS-SS316/FG-SS316</t>
  </si>
  <si>
    <t>14 300 CS-SS316/FG-SS316</t>
  </si>
  <si>
    <t>16 300 CS-SS316/FG-SS316</t>
  </si>
  <si>
    <t>18 300 CS-SS316/FG-SS316</t>
  </si>
  <si>
    <t>20 300 CS-SS316/FG-SS316</t>
  </si>
  <si>
    <t>24 300 CS-SS316/FG-SS316</t>
  </si>
  <si>
    <t>0.5 300 CS-SS316/FG</t>
  </si>
  <si>
    <t>0.75 300 CS-SS316/FG</t>
  </si>
  <si>
    <t>1 300 CS-SS316/FG</t>
  </si>
  <si>
    <t>1.25 300 CS-SS316/FG</t>
  </si>
  <si>
    <t>1.5 300 CS-SS316/FG</t>
  </si>
  <si>
    <t>2 300 CS-SS316/FG</t>
  </si>
  <si>
    <t>2.5 300 CS-SS316/FG</t>
  </si>
  <si>
    <t>3 300 CS-SS316/FG</t>
  </si>
  <si>
    <t>4 300 CS-SS316/FG</t>
  </si>
  <si>
    <t>5 300 CS-SS316/FG</t>
  </si>
  <si>
    <t>6 300 CS-SS316/FG</t>
  </si>
  <si>
    <t>8 300 CS-SS316/FG</t>
  </si>
  <si>
    <t>10 300 CS-SS316/FG</t>
  </si>
  <si>
    <t>12 300 CS-SS316/FG</t>
  </si>
  <si>
    <t>14 300 CS-SS316/FG</t>
  </si>
  <si>
    <t>16 300 CS-SS316/FG</t>
  </si>
  <si>
    <t>18 300 CS-SS316/FG</t>
  </si>
  <si>
    <t>20 300 CS-SS316/FG</t>
  </si>
  <si>
    <t>24 300 CS-SS316/FG</t>
  </si>
  <si>
    <t>0.5 300 SS316-SS16/FG-SS16</t>
  </si>
  <si>
    <t>0.75 300 SS316-SS16/FG-SS16</t>
  </si>
  <si>
    <t>1 300 SS316-SS16/FG-SS16</t>
  </si>
  <si>
    <t>1.25 300 SS316-SS16/FG-SS16</t>
  </si>
  <si>
    <t>1.5 300 SS316-SS16/FG-SS16</t>
  </si>
  <si>
    <t>2 300 SS316-SS16/FG-SS16</t>
  </si>
  <si>
    <t>2.5 300 SS316-SS16/FG-SS16</t>
  </si>
  <si>
    <t>3 300 SS316-SS16/FG-SS16</t>
  </si>
  <si>
    <t>4 300 SS316-SS16/FG-SS16</t>
  </si>
  <si>
    <t>5 300 SS316-SS16/FG-SS16</t>
  </si>
  <si>
    <t>6 300 SS316-SS16/FG-SS16</t>
  </si>
  <si>
    <t>8 300 SS316-SS16/FG-SS16</t>
  </si>
  <si>
    <t>10 300 SS316-SS16/FG-SS16</t>
  </si>
  <si>
    <t>12 300 SS316-SS16/FG-SS16</t>
  </si>
  <si>
    <t>14 300 SS316-SS16/FG-SS16</t>
  </si>
  <si>
    <t>16 300 SS316-SS16/FG-SS16</t>
  </si>
  <si>
    <t>18 300 SS316-SS16/FG-SS16</t>
  </si>
  <si>
    <t>20 300 SS316-SS16/FG-SS16</t>
  </si>
  <si>
    <t>24 300 SS316-SS16/FG-SS16</t>
  </si>
  <si>
    <t>0.5 300 CS-SS304/FG-SS304</t>
  </si>
  <si>
    <t>0.75 300 CS-SS304/FG-SS304</t>
  </si>
  <si>
    <t>1 300 CS-SS304/FG-SS304</t>
  </si>
  <si>
    <t>1.25 300 CS-SS304/FG-SS304</t>
  </si>
  <si>
    <t>1.5 300 CS-SS304/FG-SS304</t>
  </si>
  <si>
    <t>2 300 CS-SS304/FG-SS304</t>
  </si>
  <si>
    <t>2.5 300 CS-SS304/FG-SS304</t>
  </si>
  <si>
    <t>3 300 CS-SS304/FG-SS304</t>
  </si>
  <si>
    <t>4 300 CS-SS304/FG-SS304</t>
  </si>
  <si>
    <t>5 300 CS-SS304/FG-SS304</t>
  </si>
  <si>
    <t>6 300 CS-SS304/FG-SS304</t>
  </si>
  <si>
    <t>8 300 CS-SS304/FG-SS304</t>
  </si>
  <si>
    <t>10 300 CS-SS304/FG-SS304</t>
  </si>
  <si>
    <t>12 300 CS-SS304/FG-SS304</t>
  </si>
  <si>
    <t>14 300 CS-SS304/FG-SS304</t>
  </si>
  <si>
    <t>16 300 CS-SS304/FG-SS304</t>
  </si>
  <si>
    <t>18 300 CS-SS304/FG-SS304</t>
  </si>
  <si>
    <t>20 300 CS-SS304/FG-SS304</t>
  </si>
  <si>
    <t>24 300 CS-SS304/FG-SS304</t>
  </si>
  <si>
    <t>0.5 300 SS304-SS304/FG-SS04</t>
  </si>
  <si>
    <t>0.75 300 SS304-SS304/FG-SS04</t>
  </si>
  <si>
    <t>1 300 SS304-SS304/FG-SS04</t>
  </si>
  <si>
    <t>1.25 300 SS304-SS304/FG-SS04</t>
  </si>
  <si>
    <t>1.5 300 SS304-SS304/FG-SS04</t>
  </si>
  <si>
    <t>2 300 SS304-SS304/FG-SS04</t>
  </si>
  <si>
    <t>2.5 300 SS304-SS304/FG-SS04</t>
  </si>
  <si>
    <t>3 300 SS304-SS304/FG-SS04</t>
  </si>
  <si>
    <t>4 300 SS304-SS304/FG-SS04</t>
  </si>
  <si>
    <t>5 300 SS304-SS304/FG-SS04</t>
  </si>
  <si>
    <t>6 300 SS304-SS304/FG-SS04</t>
  </si>
  <si>
    <t>8 300 SS304-SS304/FG-SS04</t>
  </si>
  <si>
    <t>10 300 SS304-SS304/FG-SS04</t>
  </si>
  <si>
    <t>12 300 SS304-SS304/FG-SS04</t>
  </si>
  <si>
    <t>14 300 SS304-SS304/FG-SS04</t>
  </si>
  <si>
    <t>16 300 SS304-SS304/FG-SS04</t>
  </si>
  <si>
    <t>18 300 SS304-SS304/FG-SS04</t>
  </si>
  <si>
    <t>20 300 SS304-SS304/FG-SS04</t>
  </si>
  <si>
    <t>24 300 SS304-SS304/FG-SS04</t>
  </si>
  <si>
    <t>0.5 300 CS-SS316/PTFE-SS316</t>
  </si>
  <si>
    <t>0.75 300 CS-SS316/PTFE-SS316</t>
  </si>
  <si>
    <t>1 300 CS-SS316/PTFE-SS316</t>
  </si>
  <si>
    <t>1.25 300 CS-SS316/PTFE-SS316</t>
  </si>
  <si>
    <t>1.5 300 CS-SS316/PTFE-SS316</t>
  </si>
  <si>
    <t>2 300 CS-SS316/PTFE-SS316</t>
  </si>
  <si>
    <t>2.5 300 CS-SS316/PTFE-SS316</t>
  </si>
  <si>
    <t>3 300 CS-SS316/PTFE-SS316</t>
  </si>
  <si>
    <t>4 300 CS-SS316/PTFE-SS316</t>
  </si>
  <si>
    <t>5 300 CS-SS316/PTFE-SS316</t>
  </si>
  <si>
    <t>6 300 CS-SS316/PTFE-SS316</t>
  </si>
  <si>
    <t>8 300 CS-SS316/PTFE-SS316</t>
  </si>
  <si>
    <t>10 300 CS-SS316/PTFE-SS316</t>
  </si>
  <si>
    <t>12 300 CS-SS316/PTFE-SS316</t>
  </si>
  <si>
    <t>14 300 CS-SS316/PTFE-SS316</t>
  </si>
  <si>
    <t>16 300 CS-SS316/PTFE-SS316</t>
  </si>
  <si>
    <t>18 300 CS-SS316/PTFE-SS316</t>
  </si>
  <si>
    <t>20 300 CS-SS316/PTFE-SS316</t>
  </si>
  <si>
    <t>24 300 CS-SS316/PTFE-SS316</t>
  </si>
  <si>
    <t>0.5 600 CS-SS316/FG-SS316</t>
  </si>
  <si>
    <t>0.75 600 CS-SS316/FG-SS316</t>
  </si>
  <si>
    <t>1 600 CS-SS316/FG-SS316</t>
  </si>
  <si>
    <t>1.25 600 CS-SS316/FG-SS316</t>
  </si>
  <si>
    <t>1.5 600 CS-SS316/FG-SS316</t>
  </si>
  <si>
    <t>2 600 CS-SS316/FG-SS316</t>
  </si>
  <si>
    <t>2.5 600 CS-SS316/FG-SS316</t>
  </si>
  <si>
    <t>3 600 CS-SS316/FG-SS316</t>
  </si>
  <si>
    <t>4 600 CS-SS316/FG-SS316</t>
  </si>
  <si>
    <t>5 600 CS-SS316/FG-SS316</t>
  </si>
  <si>
    <t>6 600 CS-SS316/FG-SS316</t>
  </si>
  <si>
    <t>8 600 CS-SS316/FG-SS316</t>
  </si>
  <si>
    <t>10 600 CS-SS316/FG-SS316</t>
  </si>
  <si>
    <t>12 600 CS-SS316/FG-SS316</t>
  </si>
  <si>
    <t>14 600 CS-SS316/FG-SS316</t>
  </si>
  <si>
    <t>16 600 CS-SS316/FG-SS316</t>
  </si>
  <si>
    <t>18 600 CS-SS316/FG-SS316</t>
  </si>
  <si>
    <t>20 600 CS-SS316/FG-SS316</t>
  </si>
  <si>
    <t>24 600 CS-SS316/FG-SS316</t>
  </si>
  <si>
    <t>0.5 600 CS-SS316/FG</t>
  </si>
  <si>
    <t>0.75 600 CS-SS316/FG</t>
  </si>
  <si>
    <t>1 600 CS-SS316/FG</t>
  </si>
  <si>
    <t>1.25 600 CS-SS316/FG</t>
  </si>
  <si>
    <t>1.5 600 CS-SS316/FG</t>
  </si>
  <si>
    <t>2 600 CS-SS316/FG</t>
  </si>
  <si>
    <t>2.5 600 CS-SS316/FG</t>
  </si>
  <si>
    <t>3 600 CS-SS316/FG</t>
  </si>
  <si>
    <t>4 600 CS-SS316/FG</t>
  </si>
  <si>
    <t>5 600 CS-SS316/FG</t>
  </si>
  <si>
    <t>6 600 CS-SS316/FG</t>
  </si>
  <si>
    <t>8 600 CS-SS316/FG</t>
  </si>
  <si>
    <t>10 600 CS-SS316/FG</t>
  </si>
  <si>
    <t>12 600 CS-SS316/FG</t>
  </si>
  <si>
    <t>14 600 CS-SS316/FG</t>
  </si>
  <si>
    <t>16 600 CS-SS316/FG</t>
  </si>
  <si>
    <t>18 600 CS-SS316/FG</t>
  </si>
  <si>
    <t>20 600 CS-SS316/FG</t>
  </si>
  <si>
    <t>24 600 CS-SS316/FG</t>
  </si>
  <si>
    <t>0.5 600 SS316-SS16/FG-SS16</t>
  </si>
  <si>
    <t>0.75 600 SS316-SS16/FG-SS16</t>
  </si>
  <si>
    <t>1 600 SS316-SS16/FG-SS16</t>
  </si>
  <si>
    <t>1.25 600 SS316-SS16/FG-SS16</t>
  </si>
  <si>
    <t>1.5 600 SS316-SS16/FG-SS16</t>
  </si>
  <si>
    <t>2 600 SS316-SS16/FG-SS16</t>
  </si>
  <si>
    <t>2.5 600 SS316-SS16/FG-SS16</t>
  </si>
  <si>
    <t>3 600 SS316-SS16/FG-SS16</t>
  </si>
  <si>
    <t>4 600 SS316-SS16/FG-SS16</t>
  </si>
  <si>
    <t>5 600 SS316-SS16/FG-SS16</t>
  </si>
  <si>
    <t>6 600 SS316-SS16/FG-SS16</t>
  </si>
  <si>
    <t>8 600 SS316-SS16/FG-SS16</t>
  </si>
  <si>
    <t>10 600 SS316-SS16/FG-SS16</t>
  </si>
  <si>
    <t>12 600 SS316-SS16/FG-SS16</t>
  </si>
  <si>
    <t>14 600 SS316-SS16/FG-SS16</t>
  </si>
  <si>
    <t>16 600 SS316-SS16/FG-SS16</t>
  </si>
  <si>
    <t>18 600 SS316-SS16/FG-SS16</t>
  </si>
  <si>
    <t>20 600 SS316-SS16/FG-SS16</t>
  </si>
  <si>
    <t>24 600 SS316-SS16/FG-SS16</t>
  </si>
  <si>
    <t>0.5 600 CS-SS304/FG-SS304</t>
  </si>
  <si>
    <t>0.75 600 CS-SS304/FG-SS304</t>
  </si>
  <si>
    <t>1 600 CS-SS304/FG-SS304</t>
  </si>
  <si>
    <t>1.25 600 CS-SS304/FG-SS304</t>
  </si>
  <si>
    <t>1.5 600 CS-SS304/FG-SS304</t>
  </si>
  <si>
    <t>2 600 CS-SS304/FG-SS304</t>
  </si>
  <si>
    <t>2.5 600 CS-SS304/FG-SS304</t>
  </si>
  <si>
    <t>3 600 CS-SS304/FG-SS304</t>
  </si>
  <si>
    <t>4 600 CS-SS304/FG-SS304</t>
  </si>
  <si>
    <t>5 600 CS-SS304/FG-SS304</t>
  </si>
  <si>
    <t>6 600 CS-SS304/FG-SS304</t>
  </si>
  <si>
    <t>8 600 CS-SS304/FG-SS304</t>
  </si>
  <si>
    <t>10 600 CS-SS304/FG-SS304</t>
  </si>
  <si>
    <t>12 600 CS-SS304/FG-SS304</t>
  </si>
  <si>
    <t>14 600 CS-SS304/FG-SS304</t>
  </si>
  <si>
    <t>16 600 CS-SS304/FG-SS304</t>
  </si>
  <si>
    <t>18 600 CS-SS304/FG-SS304</t>
  </si>
  <si>
    <t>20 600 CS-SS304/FG-SS304</t>
  </si>
  <si>
    <t>24 600 CS-SS304/FG-SS304</t>
  </si>
  <si>
    <t>0.5 600 CS-SS304/FG</t>
  </si>
  <si>
    <t>0.75 600 CS-SS304/FG</t>
  </si>
  <si>
    <t>1 600 CS-SS304/FG</t>
  </si>
  <si>
    <t>1.25 600 CS-SS304/FG</t>
  </si>
  <si>
    <t>1.5 600 CS-SS304/FG</t>
  </si>
  <si>
    <t>2 600 CS-SS304/FG</t>
  </si>
  <si>
    <t>2.5 600 CS-SS304/FG</t>
  </si>
  <si>
    <t>3 600 CS-SS304/FG</t>
  </si>
  <si>
    <t>4 600 CS-SS304/FG</t>
  </si>
  <si>
    <t>5 600 CS-SS304/FG</t>
  </si>
  <si>
    <t>6 600 CS-SS304/FG</t>
  </si>
  <si>
    <t>8 600 CS-SS304/FG</t>
  </si>
  <si>
    <t>10 600 CS-SS304/FG</t>
  </si>
  <si>
    <t>12 600 CS-SS304/FG</t>
  </si>
  <si>
    <t>14 600 CS-SS304/FG</t>
  </si>
  <si>
    <t>16 600 CS-SS304/FG</t>
  </si>
  <si>
    <t>18 600 CS-SS304/FG</t>
  </si>
  <si>
    <t>20 600 CS-SS304/FG</t>
  </si>
  <si>
    <t>24 600 CS-SS304/FG</t>
  </si>
  <si>
    <t>0.5 600 SS304-SS304/FG-SS04</t>
  </si>
  <si>
    <t>0.75 600 SS304-SS304/FG-SS04</t>
  </si>
  <si>
    <t>1 600 SS304-SS304/FG-SS04</t>
  </si>
  <si>
    <t>1.25 600 SS304-SS304/FG-SS04</t>
  </si>
  <si>
    <t>1.5 600 SS304-SS304/FG-SS04</t>
  </si>
  <si>
    <t>2 600 SS304-SS304/FG-SS04</t>
  </si>
  <si>
    <t>2.5 600 SS304-SS304/FG-SS04</t>
  </si>
  <si>
    <t>3 600 SS304-SS304/FG-SS04</t>
  </si>
  <si>
    <t>4 600 SS304-SS304/FG-SS04</t>
  </si>
  <si>
    <t>5 600 SS304-SS304/FG-SS04</t>
  </si>
  <si>
    <t>6 600 SS304-SS304/FG-SS04</t>
  </si>
  <si>
    <t>8 600 SS304-SS304/FG-SS04</t>
  </si>
  <si>
    <t>10 600 SS304-SS304/FG-SS04</t>
  </si>
  <si>
    <t>12 600 SS304-SS304/FG-SS04</t>
  </si>
  <si>
    <t>14 600 SS304-SS304/FG-SS04</t>
  </si>
  <si>
    <t>16 600 SS304-SS304/FG-SS04</t>
  </si>
  <si>
    <t>18 600 SS304-SS304/FG-SS04</t>
  </si>
  <si>
    <t>20 600 SS304-SS304/FG-SS04</t>
  </si>
  <si>
    <t>24 600 SS304-SS304/FG-SS04</t>
  </si>
  <si>
    <t>0.5 900 CS-SS316/FG-SS316</t>
  </si>
  <si>
    <t>0.75 900 CS-SS316/FG-SS316</t>
  </si>
  <si>
    <t>1 900 CS-SS316/FG-SS316</t>
  </si>
  <si>
    <t>1.25 900 CS-SS316/FG-SS316</t>
  </si>
  <si>
    <t>1.5 900 CS-SS316/FG-SS316</t>
  </si>
  <si>
    <t>2 900 CS-SS316/FG-SS316</t>
  </si>
  <si>
    <t>2.5 900 CS-SS316/FG-SS316</t>
  </si>
  <si>
    <t>3 900 CS-SS316/FG-SS316</t>
  </si>
  <si>
    <t>4 900 CS-SS316/FG-SS316</t>
  </si>
  <si>
    <t>5 900 CS-SS316/FG-SS316</t>
  </si>
  <si>
    <t>6 900 CS-SS316/FG-SS316</t>
  </si>
  <si>
    <t>8 900 CS-SS316/FG-SS316</t>
  </si>
  <si>
    <t>10 900 CS-SS316/FG-SS316</t>
  </si>
  <si>
    <t>12 900 CS-SS316/FG-SS316</t>
  </si>
  <si>
    <t>14 900 CS-SS316/FG-SS316</t>
  </si>
  <si>
    <t>16 900 CS-SS316/FG-SS316</t>
  </si>
  <si>
    <t>18 900 CS-SS316/FG-SS316</t>
  </si>
  <si>
    <t>20 900 CS-SS316/FG-SS316</t>
  </si>
  <si>
    <t>24 900 CS-SS316/FG-SS316</t>
  </si>
  <si>
    <t>0.5 900 CS-SS316/FG</t>
  </si>
  <si>
    <t>0.75 900 CS-SS316/FG</t>
  </si>
  <si>
    <t>1 900 CS-SS316/FG</t>
  </si>
  <si>
    <t>1.25 900 CS-SS316/FG</t>
  </si>
  <si>
    <t>1.5 900 CS-SS316/FG</t>
  </si>
  <si>
    <t>2 900 CS-SS316/FG</t>
  </si>
  <si>
    <t>2.5 900 CS-SS316/FG</t>
  </si>
  <si>
    <t>3 900 CS-SS316/FG</t>
  </si>
  <si>
    <t>4 900 CS-SS316/FG</t>
  </si>
  <si>
    <t>5 900 CS-SS316/FG</t>
  </si>
  <si>
    <t>6 900 CS-SS316/FG</t>
  </si>
  <si>
    <t>8 900 CS-SS316/FG</t>
  </si>
  <si>
    <t>10 900 CS-SS316/FG</t>
  </si>
  <si>
    <t>12 900 CS-SS316/FG</t>
  </si>
  <si>
    <t>14 900 CS-SS316/FG</t>
  </si>
  <si>
    <t>16 900 CS-SS316/FG</t>
  </si>
  <si>
    <t>18 900 CS-SS316/FG</t>
  </si>
  <si>
    <t>20 900 CS-SS316/FG</t>
  </si>
  <si>
    <t>24 900 CS-SS316/FG</t>
  </si>
  <si>
    <t>0.5 900 SS316-SS16/FG-SS16</t>
  </si>
  <si>
    <t>0.75 900 SS316-SS16/FG-SS16</t>
  </si>
  <si>
    <t>1 900 SS316-SS16/FG-SS16</t>
  </si>
  <si>
    <t>1.25 900 SS316-SS16/FG-SS16</t>
  </si>
  <si>
    <t>1.5 900 SS316-SS16/FG-SS16</t>
  </si>
  <si>
    <t>2 900 SS316-SS16/FG-SS16</t>
  </si>
  <si>
    <t>2.5 900 SS316-SS16/FG-SS16</t>
  </si>
  <si>
    <t>3 900 SS316-SS16/FG-SS16</t>
  </si>
  <si>
    <t>4 900 SS316-SS16/FG-SS16</t>
  </si>
  <si>
    <t>5 900 SS316-SS16/FG-SS16</t>
  </si>
  <si>
    <t>6 900 SS316-SS16/FG-SS16</t>
  </si>
  <si>
    <t>8 900 SS316-SS16/FG-SS16</t>
  </si>
  <si>
    <t>10 900 SS316-SS16/FG-SS16</t>
  </si>
  <si>
    <t>12 900 SS316-SS16/FG-SS16</t>
  </si>
  <si>
    <t>14 900 SS316-SS16/FG-SS16</t>
  </si>
  <si>
    <t>16 900 SS316-SS16/FG-SS16</t>
  </si>
  <si>
    <t>18 900 SS316-SS16/FG-SS16</t>
  </si>
  <si>
    <t>20 900 SS316-SS16/FG-SS16</t>
  </si>
  <si>
    <t>24 900 SS316-SS16/FG-SS16</t>
  </si>
  <si>
    <t>0.5 900 CS-SS304/FG-SS304</t>
  </si>
  <si>
    <t>0.75 900 CS-SS304/FG-SS304</t>
  </si>
  <si>
    <t>1 900 CS-SS304/FG-SS304</t>
  </si>
  <si>
    <t>1.25 900 CS-SS304/FG-SS304</t>
  </si>
  <si>
    <t>1.5 900 CS-SS304/FG-SS304</t>
  </si>
  <si>
    <t>2 900 CS-SS304/FG-SS304</t>
  </si>
  <si>
    <t>2.5 900 CS-SS304/FG-SS304</t>
  </si>
  <si>
    <t>3 900 CS-SS304/FG-SS304</t>
  </si>
  <si>
    <t>4 900 CS-SS304/FG-SS304</t>
  </si>
  <si>
    <t>5 900 CS-SS304/FG-SS304</t>
  </si>
  <si>
    <t>6 900 CS-SS304/FG-SS304</t>
  </si>
  <si>
    <t>8 900 CS-SS304/FG-SS304</t>
  </si>
  <si>
    <t>10 900 CS-SS304/FG-SS304</t>
  </si>
  <si>
    <t>12 900 CS-SS304/FG-SS304</t>
  </si>
  <si>
    <t>14 900 CS-SS304/FG-SS304</t>
  </si>
  <si>
    <t>16 900 CS-SS304/FG-SS304</t>
  </si>
  <si>
    <t>18 900 CS-SS304/FG-SS304</t>
  </si>
  <si>
    <t>20 900 CS-SS304/FG-SS304</t>
  </si>
  <si>
    <t>24 900 CS-SS304/FG-SS304</t>
  </si>
  <si>
    <t>0.5 900 CS-SS304/FG</t>
  </si>
  <si>
    <t>0.75 900 CS-SS304/FG</t>
  </si>
  <si>
    <t>1 900 CS-SS304/FG</t>
  </si>
  <si>
    <t>1.25 900 CS-SS304/FG</t>
  </si>
  <si>
    <t>1.5 900 CS-SS304/FG</t>
  </si>
  <si>
    <t>2 900 CS-SS304/FG</t>
  </si>
  <si>
    <t>2.5 900 CS-SS304/FG</t>
  </si>
  <si>
    <t>3 900 CS-SS304/FG</t>
  </si>
  <si>
    <t>4 900 CS-SS304/FG</t>
  </si>
  <si>
    <t>5 900 CS-SS304/FG</t>
  </si>
  <si>
    <t>6 900 CS-SS304/FG</t>
  </si>
  <si>
    <t>8 900 CS-SS304/FG</t>
  </si>
  <si>
    <t>10 900 CS-SS304/FG</t>
  </si>
  <si>
    <t>12 900 CS-SS304/FG</t>
  </si>
  <si>
    <t>14 900 CS-SS304/FG</t>
  </si>
  <si>
    <t>16 900 CS-SS304/FG</t>
  </si>
  <si>
    <t>18 900 CS-SS304/FG</t>
  </si>
  <si>
    <t>20 900 CS-SS304/FG</t>
  </si>
  <si>
    <t>24 900 CS-SS304/FG</t>
  </si>
  <si>
    <t>0.5 900 SS304-SS304/FG-SS04</t>
  </si>
  <si>
    <t>0.75 900 SS304-SS304/FG-SS04</t>
  </si>
  <si>
    <t>1 900 SS304-SS304/FG-SS04</t>
  </si>
  <si>
    <t>1.25 900 SS304-SS304/FG-SS04</t>
  </si>
  <si>
    <t>1.5 900 SS304-SS304/FG-SS04</t>
  </si>
  <si>
    <t>2 900 SS304-SS304/FG-SS04</t>
  </si>
  <si>
    <t>2.5 900 SS304-SS304/FG-SS04</t>
  </si>
  <si>
    <t>3 900 SS304-SS304/FG-SS04</t>
  </si>
  <si>
    <t>4 900 SS304-SS304/FG-SS04</t>
  </si>
  <si>
    <t>5 900 SS304-SS304/FG-SS04</t>
  </si>
  <si>
    <t>6 900 SS304-SS304/FG-SS04</t>
  </si>
  <si>
    <t>8 900 SS304-SS304/FG-SS04</t>
  </si>
  <si>
    <t>10 900 SS304-SS304/FG-SS04</t>
  </si>
  <si>
    <t>12 900 SS304-SS304/FG-SS04</t>
  </si>
  <si>
    <t>14 900 SS304-SS304/FG-SS04</t>
  </si>
  <si>
    <t>16 900 SS304-SS304/FG-SS04</t>
  </si>
  <si>
    <t>18 900 SS304-SS304/FG-SS04</t>
  </si>
  <si>
    <t>20 900 SS304-SS304/FG-SS04</t>
  </si>
  <si>
    <t>24 900 SS304-SS304/FG-SS04</t>
  </si>
  <si>
    <t>0.5 1500 SS316-SS16/FG-SS16</t>
  </si>
  <si>
    <t>0.75 1500 SS316-SS16/FG-SS16</t>
  </si>
  <si>
    <t>1 1500 SS316-SS16/FG-SS16</t>
  </si>
  <si>
    <t>1.25 1500 SS316-SS16/FG-SS16</t>
  </si>
  <si>
    <t>1.5 1500 SS316-SS16/FG-SS16</t>
  </si>
  <si>
    <t>2 1500 SS316-SS16/FG-SS16</t>
  </si>
  <si>
    <t>2.5 1500 SS316-SS16/FG-SS16</t>
  </si>
  <si>
    <t>3 1500 SS316-SS16/FG-SS16</t>
  </si>
  <si>
    <t>4 1500 SS316-SS16/FG-SS16</t>
  </si>
  <si>
    <t>5 1500 SS316-SS16/FG-SS16</t>
  </si>
  <si>
    <t>6 1500 SS316-SS16/FG-SS16</t>
  </si>
  <si>
    <t>8 1500 SS316-SS16/FG-SS16</t>
  </si>
  <si>
    <t>10 1500 SS316-SS16/FG-SS16</t>
  </si>
  <si>
    <t>12 1500 SS316-SS16/FG-SS16</t>
  </si>
  <si>
    <t>14 1500 SS316-SS16/FG-SS16</t>
  </si>
  <si>
    <t>16 1500 SS316-SS16/FG-SS16</t>
  </si>
  <si>
    <t>18 1500 SS316-SS16/FG-SS16</t>
  </si>
  <si>
    <t>20 1500 SS316-SS16/FG-SS16</t>
  </si>
  <si>
    <t>24 1500 SS316-SS16/FG-SS16</t>
  </si>
  <si>
    <t>QTY IN PC'S</t>
  </si>
  <si>
    <t>ID</t>
  </si>
  <si>
    <t>OD</t>
  </si>
  <si>
    <t>CS OR</t>
  </si>
  <si>
    <t>SS316</t>
  </si>
  <si>
    <t>SS304</t>
  </si>
  <si>
    <t>1/2</t>
  </si>
  <si>
    <t>IR ID</t>
  </si>
  <si>
    <t>OR OD</t>
  </si>
  <si>
    <t>31.8</t>
  </si>
  <si>
    <t>47.8</t>
  </si>
  <si>
    <t>54.1</t>
  </si>
  <si>
    <t>INNER RING  ID</t>
  </si>
  <si>
    <t>SPIRAL ID</t>
  </si>
  <si>
    <t>SPIRAL OD</t>
  </si>
  <si>
    <t>OUTER RING  OD</t>
  </si>
  <si>
    <t>MD</t>
  </si>
  <si>
    <t>Filler    NO</t>
  </si>
  <si>
    <t>STRIP    NO</t>
  </si>
  <si>
    <t xml:space="preserve"> Filler  VAL.</t>
  </si>
  <si>
    <t>STRIP  VAL.</t>
  </si>
  <si>
    <t>Filler  WT</t>
  </si>
  <si>
    <t>STRIP  WT</t>
  </si>
  <si>
    <t>QTY</t>
  </si>
  <si>
    <t>STRIP  COST</t>
  </si>
  <si>
    <t>Filler  COST</t>
  </si>
  <si>
    <t>OUTER RING R WT</t>
  </si>
  <si>
    <t>OR COST</t>
  </si>
  <si>
    <t>IR WT</t>
  </si>
  <si>
    <t>IR COST</t>
  </si>
  <si>
    <t>MM</t>
  </si>
  <si>
    <t>KG</t>
  </si>
  <si>
    <t>NO.</t>
  </si>
  <si>
    <t>RS.</t>
  </si>
  <si>
    <t>NO I/R</t>
  </si>
  <si>
    <t>PTFE</t>
  </si>
  <si>
    <t>CS-SS316L/FG-SS316L</t>
  </si>
  <si>
    <t>22"</t>
  </si>
  <si>
    <t>SS316-SS16/PTFE-SS16</t>
  </si>
  <si>
    <t>CS-SS304/PTFE-SS304</t>
  </si>
  <si>
    <t>FW IR</t>
  </si>
  <si>
    <t>FW OR</t>
  </si>
  <si>
    <t>Sr.No.</t>
  </si>
  <si>
    <t>SIZE</t>
  </si>
  <si>
    <t>316 IR/CS OR</t>
  </si>
  <si>
    <t>26"</t>
  </si>
  <si>
    <t>150A</t>
  </si>
  <si>
    <t>150B</t>
  </si>
  <si>
    <t>300A</t>
  </si>
  <si>
    <t>300B</t>
  </si>
  <si>
    <t>600A</t>
  </si>
  <si>
    <t>600B</t>
  </si>
  <si>
    <t>900A</t>
  </si>
  <si>
    <t>900B</t>
  </si>
  <si>
    <t>28"</t>
  </si>
  <si>
    <t>30"</t>
  </si>
  <si>
    <t>32"</t>
  </si>
  <si>
    <t>34"</t>
  </si>
  <si>
    <t>36"</t>
  </si>
  <si>
    <t>38"</t>
  </si>
  <si>
    <t>40"</t>
  </si>
  <si>
    <t>42"</t>
  </si>
  <si>
    <t>44"</t>
  </si>
  <si>
    <t>46"</t>
  </si>
  <si>
    <t>48"</t>
  </si>
  <si>
    <t>50"</t>
  </si>
  <si>
    <t>52"</t>
  </si>
  <si>
    <t>54"</t>
  </si>
  <si>
    <t>56"</t>
  </si>
  <si>
    <t>58"</t>
  </si>
  <si>
    <t>60"</t>
  </si>
  <si>
    <t>316 IR/316 OR</t>
  </si>
  <si>
    <t>IR ID: 804 X IR OD: 824 X SE OD: 874 X 4.5MM TH</t>
  </si>
  <si>
    <t>24"</t>
  </si>
  <si>
    <t>IR ID: 1344, SE ID:1360,SE OD:1390,OR OD:1444</t>
  </si>
  <si>
    <t>825 IR/CS OR</t>
  </si>
  <si>
    <t>8"PN16</t>
  </si>
  <si>
    <t>321 IR/OR</t>
  </si>
  <si>
    <t>FWIR</t>
  </si>
  <si>
    <t>FWOR</t>
  </si>
  <si>
    <t>IR OD</t>
  </si>
  <si>
    <t>SE OD</t>
  </si>
  <si>
    <t>GR OD</t>
  </si>
  <si>
    <t>304 IR/304 OR</t>
  </si>
  <si>
    <t>CS SS316 FG SS316</t>
  </si>
  <si>
    <t>CS SS304 FG SS304</t>
  </si>
  <si>
    <t>CS SS316L FG SS316L</t>
  </si>
  <si>
    <t>SS304-SS304/FG-SS304</t>
  </si>
  <si>
    <t>RATING</t>
  </si>
  <si>
    <t>`</t>
  </si>
  <si>
    <t>SIZE/RATING</t>
  </si>
  <si>
    <t>CS-SS304/FG-CS</t>
  </si>
  <si>
    <t>SS304-SS304/FG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</si>
</sst>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0.000"/>
    <numFmt numFmtId="167" formatCode="0.0"/>
    <numFmt numFmtId="168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color indexed="12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8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FF"/>
      <name val="Calibri"/>
      <family val="2"/>
    </font>
    <font>
      <b/>
      <sz val="16"/>
      <color rgb="FFFF0000"/>
      <name val="Times New Roman"/>
      <family val="1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4" fillId="0" borderId="0"/>
    <xf numFmtId="0" fontId="14" fillId="0" borderId="0"/>
    <xf numFmtId="0" fontId="2" fillId="0" borderId="0"/>
  </cellStyleXfs>
  <cellXfs count="212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2" fontId="5" fillId="0" borderId="2" xfId="0" applyNumberFormat="1" applyFont="1" applyBorder="1" applyAlignment="1">
      <alignment horizontal="right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2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center"/>
    </xf>
    <xf numFmtId="167" fontId="5" fillId="0" borderId="8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8" fontId="5" fillId="0" borderId="6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right"/>
    </xf>
    <xf numFmtId="168" fontId="5" fillId="0" borderId="9" xfId="0" applyNumberFormat="1" applyFont="1" applyBorder="1" applyAlignment="1">
      <alignment horizontal="right"/>
    </xf>
    <xf numFmtId="2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0" fillId="0" borderId="0" xfId="0" applyAlignment="1">
      <alignment horizontal="left"/>
    </xf>
    <xf numFmtId="12" fontId="5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5" fontId="5" fillId="0" borderId="3" xfId="0" applyNumberFormat="1" applyFont="1" applyBorder="1" applyAlignment="1">
      <alignment horizontal="left"/>
    </xf>
    <xf numFmtId="12" fontId="5" fillId="0" borderId="6" xfId="0" applyNumberFormat="1" applyFont="1" applyBorder="1" applyAlignment="1">
      <alignment horizontal="left"/>
    </xf>
    <xf numFmtId="168" fontId="5" fillId="0" borderId="6" xfId="0" applyNumberFormat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168" fontId="5" fillId="0" borderId="9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/>
    </xf>
    <xf numFmtId="167" fontId="5" fillId="0" borderId="8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7" fontId="5" fillId="0" borderId="1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167" fontId="5" fillId="0" borderId="8" xfId="0" applyNumberFormat="1" applyFont="1" applyBorder="1" applyAlignment="1">
      <alignment horizontal="left"/>
    </xf>
    <xf numFmtId="167" fontId="5" fillId="0" borderId="1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2" fontId="12" fillId="0" borderId="1" xfId="0" quotePrefix="1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2" fontId="12" fillId="0" borderId="1" xfId="0" applyNumberFormat="1" applyFont="1" applyBorder="1" applyAlignment="1">
      <alignment horizontal="right"/>
    </xf>
    <xf numFmtId="168" fontId="12" fillId="0" borderId="1" xfId="0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49" fontId="12" fillId="0" borderId="1" xfId="0" applyNumberFormat="1" applyFont="1" applyBorder="1" applyAlignment="1">
      <alignment horizontal="right" vertical="center"/>
    </xf>
    <xf numFmtId="49" fontId="12" fillId="0" borderId="1" xfId="0" applyNumberFormat="1" applyFont="1" applyBorder="1" applyAlignment="1">
      <alignment horizontal="right"/>
    </xf>
    <xf numFmtId="167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165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left"/>
    </xf>
    <xf numFmtId="12" fontId="12" fillId="0" borderId="5" xfId="0" quotePrefix="1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5" fontId="12" fillId="0" borderId="5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167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168" fontId="12" fillId="0" borderId="14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167" fontId="12" fillId="0" borderId="14" xfId="0" applyNumberFormat="1" applyFont="1" applyBorder="1" applyAlignment="1">
      <alignment horizontal="right" vertical="center"/>
    </xf>
    <xf numFmtId="0" fontId="12" fillId="0" borderId="14" xfId="0" applyFont="1" applyBorder="1" applyAlignment="1">
      <alignment horizontal="right"/>
    </xf>
    <xf numFmtId="167" fontId="12" fillId="0" borderId="14" xfId="0" applyNumberFormat="1" applyFont="1" applyBorder="1" applyAlignment="1">
      <alignment horizontal="right"/>
    </xf>
    <xf numFmtId="165" fontId="12" fillId="0" borderId="14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3" fillId="2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12" fontId="5" fillId="0" borderId="1" xfId="0" applyNumberFormat="1" applyFont="1" applyBorder="1" applyAlignment="1">
      <alignment horizontal="left"/>
    </xf>
    <xf numFmtId="168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2" fontId="15" fillId="3" borderId="1" xfId="0" applyNumberFormat="1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2" fontId="15" fillId="5" borderId="1" xfId="0" applyNumberFormat="1" applyFont="1" applyFill="1" applyBorder="1" applyAlignment="1">
      <alignment horizontal="left"/>
    </xf>
    <xf numFmtId="0" fontId="16" fillId="0" borderId="0" xfId="0" applyFont="1"/>
    <xf numFmtId="0" fontId="17" fillId="6" borderId="1" xfId="1" applyFont="1" applyFill="1" applyBorder="1" applyAlignment="1">
      <alignment horizontal="left" vertical="center" wrapText="1"/>
    </xf>
    <xf numFmtId="0" fontId="17" fillId="5" borderId="1" xfId="1" applyFont="1" applyFill="1" applyBorder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18" fillId="5" borderId="1" xfId="1" applyFont="1" applyFill="1" applyBorder="1" applyAlignment="1">
      <alignment horizontal="left" vertical="center"/>
    </xf>
    <xf numFmtId="0" fontId="19" fillId="5" borderId="1" xfId="1" applyFont="1" applyFill="1" applyBorder="1" applyAlignment="1">
      <alignment horizontal="left" vertical="center"/>
    </xf>
    <xf numFmtId="2" fontId="18" fillId="0" borderId="1" xfId="1" applyNumberFormat="1" applyFont="1" applyBorder="1" applyAlignment="1">
      <alignment horizontal="left" vertical="center"/>
    </xf>
    <xf numFmtId="2" fontId="18" fillId="0" borderId="1" xfId="1" applyNumberFormat="1" applyFont="1" applyBorder="1" applyAlignment="1">
      <alignment horizontal="left" vertical="center" wrapText="1"/>
    </xf>
    <xf numFmtId="0" fontId="18" fillId="0" borderId="0" xfId="1" applyFont="1" applyAlignment="1">
      <alignment horizontal="left" vertical="center"/>
    </xf>
    <xf numFmtId="0" fontId="18" fillId="0" borderId="1" xfId="1" applyFont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 wrapText="1"/>
    </xf>
    <xf numFmtId="0" fontId="19" fillId="5" borderId="1" xfId="1" applyFont="1" applyFill="1" applyBorder="1" applyAlignment="1">
      <alignment horizontal="left" vertical="center" wrapText="1"/>
    </xf>
    <xf numFmtId="2" fontId="18" fillId="6" borderId="1" xfId="1" applyNumberFormat="1" applyFont="1" applyFill="1" applyBorder="1" applyAlignment="1">
      <alignment horizontal="left" vertical="center" wrapText="1"/>
    </xf>
    <xf numFmtId="2" fontId="18" fillId="0" borderId="0" xfId="1" applyNumberFormat="1" applyFont="1" applyAlignment="1">
      <alignment horizontal="left" vertical="center" wrapText="1"/>
    </xf>
    <xf numFmtId="2" fontId="18" fillId="6" borderId="1" xfId="1" applyNumberFormat="1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 wrapText="1"/>
    </xf>
    <xf numFmtId="167" fontId="18" fillId="0" borderId="1" xfId="2" applyNumberFormat="1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/>
    </xf>
    <xf numFmtId="167" fontId="18" fillId="0" borderId="1" xfId="2" applyNumberFormat="1" applyFont="1" applyBorder="1" applyAlignment="1">
      <alignment horizontal="left" vertical="center"/>
    </xf>
    <xf numFmtId="2" fontId="18" fillId="5" borderId="1" xfId="1" applyNumberFormat="1" applyFont="1" applyFill="1" applyBorder="1" applyAlignment="1">
      <alignment horizontal="left" vertical="center"/>
    </xf>
    <xf numFmtId="2" fontId="18" fillId="5" borderId="1" xfId="1" applyNumberFormat="1" applyFont="1" applyFill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horizontal="left" vertical="center"/>
    </xf>
    <xf numFmtId="2" fontId="2" fillId="0" borderId="1" xfId="1" applyNumberForma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 wrapText="1"/>
    </xf>
    <xf numFmtId="2" fontId="2" fillId="0" borderId="0" xfId="1" applyNumberFormat="1" applyAlignment="1">
      <alignment horizontal="left" wrapText="1"/>
    </xf>
    <xf numFmtId="0" fontId="2" fillId="0" borderId="0" xfId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166" fontId="18" fillId="0" borderId="7" xfId="1" applyNumberFormat="1" applyFont="1" applyBorder="1" applyAlignment="1">
      <alignment horizontal="left" vertical="center"/>
    </xf>
    <xf numFmtId="1" fontId="18" fillId="0" borderId="1" xfId="1" applyNumberFormat="1" applyFont="1" applyBorder="1" applyAlignment="1">
      <alignment horizontal="left" vertical="center"/>
    </xf>
    <xf numFmtId="2" fontId="18" fillId="0" borderId="1" xfId="3" applyNumberFormat="1" applyFont="1" applyBorder="1" applyAlignment="1">
      <alignment horizontal="left" vertical="center"/>
    </xf>
    <xf numFmtId="166" fontId="18" fillId="8" borderId="1" xfId="4" applyNumberFormat="1" applyFont="1" applyFill="1" applyBorder="1" applyAlignment="1">
      <alignment horizontal="left" vertical="center"/>
    </xf>
    <xf numFmtId="166" fontId="18" fillId="9" borderId="1" xfId="4" applyNumberFormat="1" applyFont="1" applyFill="1" applyBorder="1" applyAlignment="1">
      <alignment horizontal="left" vertical="center"/>
    </xf>
    <xf numFmtId="166" fontId="18" fillId="9" borderId="15" xfId="4" applyNumberFormat="1" applyFont="1" applyFill="1" applyBorder="1" applyAlignment="1">
      <alignment horizontal="left" vertical="center"/>
    </xf>
    <xf numFmtId="2" fontId="18" fillId="0" borderId="11" xfId="3" applyNumberFormat="1" applyFont="1" applyBorder="1" applyAlignment="1">
      <alignment horizontal="left" vertical="center"/>
    </xf>
    <xf numFmtId="166" fontId="18" fillId="0" borderId="1" xfId="1" applyNumberFormat="1" applyFont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 wrapText="1"/>
    </xf>
    <xf numFmtId="0" fontId="2" fillId="0" borderId="1" xfId="1" applyBorder="1" applyAlignment="1">
      <alignment horizontal="left" wrapText="1"/>
    </xf>
    <xf numFmtId="2" fontId="18" fillId="10" borderId="1" xfId="1" applyNumberFormat="1" applyFont="1" applyFill="1" applyBorder="1" applyAlignment="1">
      <alignment horizontal="left" vertical="center"/>
    </xf>
    <xf numFmtId="2" fontId="18" fillId="0" borderId="0" xfId="1" applyNumberFormat="1" applyFont="1" applyAlignment="1">
      <alignment horizontal="left" vertical="center"/>
    </xf>
    <xf numFmtId="0" fontId="22" fillId="5" borderId="1" xfId="1" applyFont="1" applyFill="1" applyBorder="1" applyAlignment="1">
      <alignment horizontal="left" vertical="center"/>
    </xf>
    <xf numFmtId="2" fontId="2" fillId="0" borderId="0" xfId="1" applyNumberFormat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2" fontId="7" fillId="7" borderId="0" xfId="0" applyNumberFormat="1" applyFont="1" applyFill="1" applyAlignment="1">
      <alignment horizontal="center"/>
    </xf>
    <xf numFmtId="167" fontId="7" fillId="5" borderId="0" xfId="0" applyNumberFormat="1" applyFont="1" applyFill="1" applyAlignment="1">
      <alignment horizontal="center"/>
    </xf>
    <xf numFmtId="0" fontId="18" fillId="11" borderId="1" xfId="1" applyFont="1" applyFill="1" applyBorder="1" applyAlignment="1">
      <alignment horizontal="left" vertical="center"/>
    </xf>
    <xf numFmtId="0" fontId="19" fillId="11" borderId="1" xfId="1" applyFont="1" applyFill="1" applyBorder="1" applyAlignment="1">
      <alignment horizontal="left" vertical="center"/>
    </xf>
    <xf numFmtId="0" fontId="2" fillId="11" borderId="0" xfId="1" applyFill="1" applyAlignment="1">
      <alignment horizontal="left" wrapText="1"/>
    </xf>
    <xf numFmtId="166" fontId="6" fillId="3" borderId="1" xfId="0" applyNumberFormat="1" applyFont="1" applyFill="1" applyBorder="1" applyAlignment="1">
      <alignment horizontal="left"/>
    </xf>
    <xf numFmtId="166" fontId="8" fillId="3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3" fillId="0" borderId="1" xfId="4" applyFont="1" applyBorder="1" applyAlignment="1">
      <alignment horizontal="left" vertical="center"/>
    </xf>
    <xf numFmtId="0" fontId="23" fillId="0" borderId="1" xfId="3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23" fillId="5" borderId="1" xfId="4" applyFont="1" applyFill="1" applyBorder="1" applyAlignment="1">
      <alignment horizontal="left" vertical="center"/>
    </xf>
    <xf numFmtId="0" fontId="23" fillId="5" borderId="1" xfId="3" applyFont="1" applyFill="1" applyBorder="1" applyAlignment="1">
      <alignment horizontal="left" vertical="center"/>
    </xf>
    <xf numFmtId="166" fontId="7" fillId="4" borderId="1" xfId="0" applyNumberFormat="1" applyFont="1" applyFill="1" applyBorder="1" applyAlignment="1">
      <alignment horizontal="left"/>
    </xf>
    <xf numFmtId="166" fontId="7" fillId="0" borderId="1" xfId="0" applyNumberFormat="1" applyFont="1" applyBorder="1" applyAlignment="1">
      <alignment horizontal="left"/>
    </xf>
    <xf numFmtId="166" fontId="7" fillId="5" borderId="1" xfId="0" applyNumberFormat="1" applyFont="1" applyFill="1" applyBorder="1" applyAlignment="1">
      <alignment horizontal="left"/>
    </xf>
    <xf numFmtId="166" fontId="6" fillId="5" borderId="1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/>
    </xf>
    <xf numFmtId="167" fontId="5" fillId="0" borderId="1" xfId="0" applyNumberFormat="1" applyFont="1" applyBorder="1" applyAlignment="1">
      <alignment horizontal="left" vertical="center"/>
    </xf>
    <xf numFmtId="167" fontId="23" fillId="0" borderId="1" xfId="4" applyNumberFormat="1" applyFont="1" applyBorder="1" applyAlignment="1">
      <alignment horizontal="left" vertical="center"/>
    </xf>
    <xf numFmtId="167" fontId="23" fillId="0" borderId="1" xfId="3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left"/>
    </xf>
    <xf numFmtId="2" fontId="7" fillId="4" borderId="1" xfId="0" applyNumberFormat="1" applyFont="1" applyFill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2" fontId="6" fillId="5" borderId="1" xfId="0" applyNumberFormat="1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1" fillId="0" borderId="1" xfId="0" applyNumberFormat="1" applyFont="1" applyBorder="1" applyAlignment="1">
      <alignment horizontal="left"/>
    </xf>
    <xf numFmtId="2" fontId="23" fillId="0" borderId="1" xfId="4" applyNumberFormat="1" applyFont="1" applyBorder="1" applyAlignment="1">
      <alignment horizontal="left" vertical="center"/>
    </xf>
    <xf numFmtId="2" fontId="23" fillId="0" borderId="1" xfId="3" applyNumberFormat="1" applyFont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left" vertical="center"/>
    </xf>
    <xf numFmtId="2" fontId="7" fillId="5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left" vertical="center"/>
    </xf>
    <xf numFmtId="168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left" vertical="center"/>
    </xf>
    <xf numFmtId="2" fontId="25" fillId="0" borderId="1" xfId="2" applyNumberFormat="1" applyFont="1" applyBorder="1" applyAlignment="1">
      <alignment horizontal="left" vertical="center" wrapText="1"/>
    </xf>
    <xf numFmtId="2" fontId="26" fillId="3" borderId="1" xfId="0" applyNumberFormat="1" applyFon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4" fillId="5" borderId="0" xfId="0" applyNumberFormat="1" applyFont="1" applyFill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7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4" fillId="2" borderId="1" xfId="1" applyFont="1" applyFill="1" applyBorder="1" applyAlignment="1">
      <alignment horizontal="left"/>
    </xf>
    <xf numFmtId="167" fontId="7" fillId="4" borderId="1" xfId="0" applyNumberFormat="1" applyFont="1" applyFill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center"/>
    </xf>
    <xf numFmtId="0" fontId="23" fillId="7" borderId="1" xfId="4" applyFont="1" applyFill="1" applyBorder="1" applyAlignment="1">
      <alignment horizontal="left" vertical="center"/>
    </xf>
    <xf numFmtId="0" fontId="23" fillId="7" borderId="1" xfId="3" applyFont="1" applyFill="1" applyBorder="1" applyAlignment="1">
      <alignment horizontal="left" vertical="center"/>
    </xf>
    <xf numFmtId="2" fontId="7" fillId="7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 vertical="center"/>
    </xf>
    <xf numFmtId="166" fontId="7" fillId="7" borderId="1" xfId="0" applyNumberFormat="1" applyFont="1" applyFill="1" applyBorder="1" applyAlignment="1">
      <alignment horizontal="center" vertical="center"/>
    </xf>
    <xf numFmtId="166" fontId="7" fillId="7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4" xr:uid="{01B2B167-1D02-4ACE-9B97-AF09EB371E80}"/>
    <cellStyle name="Normal 3" xfId="2" xr:uid="{D3D326C0-8915-4168-8AA2-FDEB0EE678BE}"/>
    <cellStyle name="Normal 6" xfId="3" xr:uid="{C1FC4338-DDBD-4BE2-8379-2DA2103BF77B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microsoft.com/office/2017/10/relationships/person" Target="persons/person1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microsoft.com/office/2017/10/relationships/person" Target="persons/person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haredStrings" Target="sharedStrings.xml"/><Relationship Id="rId40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8274\Bk1Ins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8258\materialco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jfiler6\ji-183\SHEARWTR\MECHANIC\MAINGEN\DATASHT\DS0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8269\269Qt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42.9\pulau%20final\WINDOWS\Desktop\New%20Folder\Qo-158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rofiler\PI-06005\Projects\JU-05690%20BGTL%20Hasdrubal%20FEED\6.0%20ENGINEERING\6.2%20Mechanical\Data%20Sheets\Rev%20A\JU-05690-HST-DTS-M-2016%20Rev%20A%20(Data%20Sheet%20for%20Regen%20Gas%20Coole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lectrical%20Engineering\Documents\Load%20Lists\01%20-%20Train%204%20-%20Substation%202\3%20-%20Rev%2001%20(Under%20Rev)\KE01-A1-000-PO-E-LO-1001-000-P01(skema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rofiler\proposals\TEMP\V-2121\pd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rofiler\PI-06005\Projects\JI-167%20QP%20-%20RAG%20Utilisation%20Project\5.0%20DELIVERABLES\5.1%20Engineering%20Documents\5.1.2%20Mechanical\5.1.2.5%20Data%20Sheets\Rev%203\api6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S-0500.XL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rw2007\Users%20My%20Documents\dixonr\air%20cool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245\245BOQ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I-163\ELECTRICAL\1483B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240\240BOQ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RNE\ENG\MEC\ENQUIRY\MC22AVFU\DATA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jfiler6\JI-186\JI-163\ELECTRICAL\1483B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smail2.gsconst.co.kr/Documents%20and%20Settings/&#50724;%20&#44305;&#50896;/My%20Documents/My%20Documents/SKKIM/Work1999/SKC%20CDP/My%20Documents/CIVIL/&#53664;&#47785;&#44204;&#51201;/#2CDU&#49892;&#54665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42.9\WINDOWS\TEMP\&#44036;&#51217;&#48708;_RE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KI&#51060;&#51333;&#47749;\JEBEL%20ALI%20KI\My%20Documents\Jebel%20Ali%20KII\MOBI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smail2.gsconst.co.kr/Documents%20and%20Settings/&#50724;%20&#44305;&#50896;/My%20Documents/My%20Documents/SKKIM/Work1999/&#54840;&#45224;&#49437;&#50976;/&#49892;&#54665;BM/YUKONG/PROPOSAL/SEOUL/PROPOS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jfiler6\ji-183\AGIP%20KCO\Onshore%20Plant\Technical\Mechanical\Data%20Sheets\AIRCOOLERS\Issued%20for%20Internal%20Review%20(Feb%202003)\360HC013%20revP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"/>
      <sheetName val="BP"/>
      <sheetName val="Chart1"/>
      <sheetName val="Dmdsch"/>
      <sheetName val="Consumables"/>
      <sheetName val="Calibration"/>
      <sheetName val="Unit Rate"/>
      <sheetName val="histo-Jakarta Office"/>
      <sheetName val="PRICE-COMP"/>
      <sheetName val="Lists"/>
      <sheetName val="교각계산"/>
      <sheetName val="Compare"/>
      <sheetName val="Price Comparison"/>
      <sheetName val="BOQ"/>
      <sheetName val="INST"/>
      <sheetName val="HSE"/>
      <sheetName val="Summary"/>
      <sheetName val="Sales Resource Costing"/>
      <sheetName val="Unit Areas"/>
      <sheetName val="Insts"/>
      <sheetName val="Unit_Rate"/>
      <sheetName val="histo-Jakarta_Office"/>
      <sheetName val="Definitions"/>
      <sheetName val="D3"/>
      <sheetName val="D2"/>
      <sheetName val="D2_2,_2_3,_2_4_1,_2_5_1"/>
      <sheetName val="D2X"/>
      <sheetName val="Settings"/>
      <sheetName val="CostDB"/>
      <sheetName val="D2_6"/>
      <sheetName val="Library"/>
      <sheetName val="D5"/>
      <sheetName val="costing_CV"/>
      <sheetName val="D2_1"/>
      <sheetName val="DataSheet"/>
      <sheetName val="D1_2,_1_3,_1_4_1,_1_5_1"/>
      <sheetName val="costing_ESDV"/>
      <sheetName val="costing_FE"/>
      <sheetName val="D1X"/>
      <sheetName val="D1"/>
      <sheetName val="Base_Data"/>
      <sheetName val="costing_Misc"/>
      <sheetName val="costing_MOV"/>
      <sheetName val="D1_1"/>
      <sheetName val="Checklist"/>
      <sheetName val="D1_6"/>
      <sheetName val="costing_Press"/>
      <sheetName val="D4"/>
      <sheetName val="qryAllDocsWithLatestStatus"/>
      <sheetName val="FIRE"/>
      <sheetName val="Legend"/>
      <sheetName val="Ex Rate"/>
      <sheetName val="FORM"/>
      <sheetName val="ANALISA TOOL"/>
      <sheetName val="손익차9월2"/>
      <sheetName val="Crew"/>
      <sheetName val="Page 2"/>
      <sheetName val="Deliverable Type"/>
      <sheetName val="Plant Area"/>
      <sheetName val="Locations"/>
      <sheetName val="Disciplines"/>
      <sheetName val="Alternator"/>
      <sheetName val="Notes"/>
      <sheetName val="List"/>
      <sheetName val="STUD BOLT"/>
      <sheetName val="Reference Table"/>
      <sheetName val="Reference"/>
      <sheetName val="Sheet3"/>
      <sheetName val="Definition"/>
      <sheetName val="Defination"/>
      <sheetName val="NOTES (1)"/>
      <sheetName val="NOTES (3)"/>
      <sheetName val="NOTES (2)"/>
      <sheetName val="Section Lib."/>
      <sheetName val="sheet"/>
      <sheetName val="Bk1Inst3"/>
      <sheetName val="Cable details"/>
      <sheetName val="Status"/>
      <sheetName val="SCMSCodes-1"/>
      <sheetName val="Lookups"/>
      <sheetName val="Code1"/>
      <sheetName val="Sheet2"/>
      <sheetName val="Sheet5"/>
      <sheetName val="BAG-2"/>
      <sheetName val="Trades - Unit Rate ENTRY"/>
      <sheetName val="Unit_Rate1"/>
      <sheetName val="histo-Jakarta_Office1"/>
      <sheetName val="Price_Comparison"/>
      <sheetName val="Unit_Areas"/>
      <sheetName val="ANALISA_TOOL"/>
      <sheetName val="Sales_Resource_Costing"/>
      <sheetName val="179"/>
      <sheetName val="114"/>
      <sheetName val="115"/>
      <sheetName val="116"/>
      <sheetName val="117"/>
      <sheetName val="127"/>
      <sheetName val="213"/>
      <sheetName val="214"/>
      <sheetName val="Ex_Rate"/>
      <sheetName val="Page_2"/>
      <sheetName val="Deliverable_Type"/>
      <sheetName val="Plant_Area"/>
      <sheetName val="Sheet1"/>
      <sheetName val="Price Sheet"/>
      <sheetName val="PDS Links"/>
      <sheetName val="Unit_Rate2"/>
      <sheetName val="histo-Jakarta_Office2"/>
      <sheetName val="Price_Comparison1"/>
      <sheetName val="Sales_Resource_Costing1"/>
      <sheetName val="Unit_Areas1"/>
      <sheetName val="Ex_Rate1"/>
      <sheetName val="ANALISA_TOOL1"/>
      <sheetName val="Page_21"/>
      <sheetName val="Reference_Table1"/>
      <sheetName val="Deliverable_Type1"/>
      <sheetName val="Plant_Area1"/>
      <sheetName val="STUD_BOLT1"/>
      <sheetName val="NOTES_(1)"/>
      <sheetName val="NOTES_(3)"/>
      <sheetName val="NOTES_(2)"/>
      <sheetName val="Section_Lib_"/>
      <sheetName val="Reference_Table"/>
      <sheetName val="STUD_BOLT"/>
      <sheetName val="Tables"/>
      <sheetName val="BU_Employee"/>
      <sheetName val="HoursAlalysis"/>
      <sheetName val="RvnuRecognition"/>
      <sheetName val="Cable_details"/>
      <sheetName val="NOTES_(1)1"/>
      <sheetName val="NOTES_(3)1"/>
      <sheetName val="NOTES_(2)1"/>
      <sheetName val="Section_Lib_1"/>
      <sheetName val="Cable_details1"/>
      <sheetName val="Unit_Rate3"/>
      <sheetName val="histo-Jakarta_Office3"/>
      <sheetName val="Price_Comparison2"/>
      <sheetName val="Unit_Areas2"/>
      <sheetName val="Sales_Resource_Costing2"/>
      <sheetName val="Ex_Rate2"/>
      <sheetName val="Page_22"/>
      <sheetName val="ANALISA_TOOL2"/>
      <sheetName val="Deliverable_Type2"/>
      <sheetName val="Plant_Area2"/>
      <sheetName val="Reference_Table2"/>
      <sheetName val="STUD_BOLT2"/>
      <sheetName val="NOTES_(1)2"/>
      <sheetName val="NOTES_(3)2"/>
      <sheetName val="NOTES_(2)2"/>
      <sheetName val="Section_Lib_2"/>
      <sheetName val="Cable_details2"/>
      <sheetName val="Unit_Rate4"/>
      <sheetName val="histo-Jakarta_Office4"/>
      <sheetName val="Price_Comparison3"/>
      <sheetName val="Unit_Areas3"/>
      <sheetName val="Sales_Resource_Costing3"/>
      <sheetName val="Ex_Rate3"/>
      <sheetName val="Page_23"/>
      <sheetName val="ANALISA_TOOL3"/>
      <sheetName val="Deliverable_Type3"/>
      <sheetName val="Plant_Area3"/>
      <sheetName val="Reference_Table3"/>
      <sheetName val="STUD_BOLT3"/>
      <sheetName val="NOTES_(1)3"/>
      <sheetName val="NOTES_(3)3"/>
      <sheetName val="NOTES_(2)3"/>
      <sheetName val="Section_Lib_3"/>
      <sheetName val="Cable_details3"/>
      <sheetName val="KP1590_E"/>
      <sheetName val="BILL"/>
      <sheetName val="Air Cooler-E"/>
      <sheetName val="Rekap A"/>
      <sheetName val="PRICE COMP"/>
      <sheetName val="Labour"/>
      <sheetName val="GTP18C"/>
      <sheetName val="BUPFPL System"/>
      <sheetName val="Lookup Sheet"/>
      <sheetName val="Eng Rates FY2017"/>
      <sheetName val="OIL SYST DATA SHTS"/>
      <sheetName val="LP"/>
      <sheetName val="Data"/>
      <sheetName val="Drop Down Category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s"/>
      <sheetName val="Hardware"/>
      <sheetName val="Fire"/>
      <sheetName val="Breather"/>
      <sheetName val="Summary"/>
      <sheetName val="7.6.3(B) UG Piping"/>
      <sheetName val="API610 Process Data"/>
      <sheetName val="PIPING "/>
      <sheetName val="Regenerator  Concrete Structure"/>
      <sheetName val="Summ to Client-Struce"/>
      <sheetName val="7_6_3(B)_UG_Piping"/>
      <sheetName val="7_6_3(B)_UG_Piping1"/>
      <sheetName val="XZLC003_PART1"/>
      <sheetName val="KP1590_E"/>
      <sheetName val="TWO PASS"/>
      <sheetName val="THREE PASS"/>
      <sheetName val="API610_Process_Data"/>
      <sheetName val="M 11"/>
      <sheetName val="LV induction motors"/>
      <sheetName val="12CGOU"/>
      <sheetName val="List Doc"/>
      <sheetName val="IO"/>
      <sheetName val="pri-com"/>
      <sheetName val="대비표"/>
      <sheetName val="Material and Manpower data"/>
      <sheetName val="Pricing Summary"/>
      <sheetName val="7_6_3(B)_UG_Piping2"/>
      <sheetName val="Regenerator__Concrete_Structure"/>
      <sheetName val="API610_Process_Data1"/>
      <sheetName val="Summ_to_Client-Struce"/>
      <sheetName val="PIPING_"/>
      <sheetName val="TWO_PASS"/>
      <sheetName val="THREE_PASS"/>
      <sheetName val="List_Doc"/>
      <sheetName val="M_11"/>
      <sheetName val="7-2"/>
      <sheetName val="Index"/>
      <sheetName val="DATA"/>
      <sheetName val="HARGA ALAT"/>
      <sheetName val="D-3109"/>
      <sheetName val="Notes for BOQ"/>
      <sheetName val="LV_induction_motors"/>
      <sheetName val="Material_and_Manpower_data"/>
      <sheetName val="Pricing_Summary"/>
      <sheetName val="CAT_5"/>
      <sheetName val="ALLOWANCE"/>
      <sheetName val="MH RATE"/>
      <sheetName val=""/>
      <sheetName val="B"/>
      <sheetName val="7_6_3(B)_UG_Piping3"/>
      <sheetName val="API610_Process_Data2"/>
      <sheetName val="Summ_to_Client-Struce1"/>
      <sheetName val="PIPING_1"/>
      <sheetName val="Regenerator__Concrete_Structur1"/>
      <sheetName val="TWO_PASS1"/>
      <sheetName val="THREE_PASS1"/>
      <sheetName val="M_111"/>
      <sheetName val="List_Doc1"/>
      <sheetName val="Notes_for_BOQ"/>
      <sheetName val="HARGA_ALAT"/>
      <sheetName val="7_6_3(B)_UG_Piping4"/>
      <sheetName val="API610_Process_Data3"/>
      <sheetName val="PIPING_2"/>
      <sheetName val="Summ_to_Client-Struce2"/>
      <sheetName val="Regenerator__Concrete_Structur2"/>
      <sheetName val="TWO_PASS2"/>
      <sheetName val="THREE_PASS2"/>
      <sheetName val="M_112"/>
      <sheetName val="LV_induction_motors1"/>
      <sheetName val="List_Doc2"/>
      <sheetName val="Material_and_Manpower_data1"/>
      <sheetName val="Pricing_Summary1"/>
      <sheetName val="Notes_for_BOQ1"/>
      <sheetName val="HARGA_ALAT1"/>
      <sheetName val="7_6_3(B)_UG_Piping5"/>
      <sheetName val="API610_Process_Data4"/>
      <sheetName val="Summ_to_Client-Struce3"/>
      <sheetName val="PIPING_3"/>
      <sheetName val="Regenerator__Concrete_Structur3"/>
      <sheetName val="TWO_PASS3"/>
      <sheetName val="THREE_PASS3"/>
      <sheetName val="M_113"/>
      <sheetName val="LV_induction_motors2"/>
      <sheetName val="List_Doc3"/>
      <sheetName val="Material_and_Manpower_data2"/>
      <sheetName val="Pricing_Summary2"/>
      <sheetName val="Notes_for_BOQ2"/>
      <sheetName val="HARGA_ALAT2"/>
      <sheetName val="7_6_3(B)_UG_Piping6"/>
      <sheetName val="API610_Process_Data5"/>
      <sheetName val="PIPING_4"/>
      <sheetName val="Summ_to_Client-Struce4"/>
      <sheetName val="Regenerator__Concrete_Structur4"/>
      <sheetName val="TWO_PASS4"/>
      <sheetName val="THREE_PASS4"/>
      <sheetName val="M_114"/>
      <sheetName val="LV_induction_motors3"/>
      <sheetName val="List_Doc4"/>
      <sheetName val="Material_and_Manpower_data3"/>
      <sheetName val="Pricing_Summary3"/>
      <sheetName val="Notes_for_BOQ3"/>
      <sheetName val="HARGA_ALAT3"/>
      <sheetName val="“ü—Í"/>
      <sheetName val="ANX3A11"/>
      <sheetName val="MSH51C"/>
      <sheetName val="OIL SYST DATA SHTS"/>
      <sheetName val="Lists"/>
      <sheetName val="CalcRel"/>
      <sheetName val="FR"/>
      <sheetName val="GTP18C"/>
      <sheetName val="System Information"/>
      <sheetName val="Cover"/>
      <sheetName val="REQDELTA"/>
      <sheetName val="Settings"/>
      <sheetName val="BILL"/>
      <sheetName val="EC600"/>
      <sheetName val="Project Details"/>
      <sheetName val="Definitions"/>
      <sheetName val="Price Comparison"/>
      <sheetName val="Air Cooler-E"/>
      <sheetName val="BOQ"/>
      <sheetName val="Alternator"/>
      <sheetName val="작성기준"/>
      <sheetName val="7_6_3(B)_UG_Piping7"/>
      <sheetName val="API610_Process_Data6"/>
      <sheetName val="PIPING_5"/>
      <sheetName val="Summ_to_Client-Struce5"/>
      <sheetName val="Regenerator__Concrete_Structur5"/>
      <sheetName val="TWO_PASS5"/>
      <sheetName val="THREE_PASS5"/>
      <sheetName val="M_115"/>
      <sheetName val="LV_induction_motors4"/>
      <sheetName val="List_Doc5"/>
      <sheetName val="Material_and_Manpower_data4"/>
      <sheetName val="Pricing_Summary4"/>
      <sheetName val="Notes_for_BOQ4"/>
      <sheetName val="HARGA_ALAT4"/>
      <sheetName val="ERECIN"/>
      <sheetName val="Curves"/>
      <sheetName val="Note"/>
      <sheetName val="Heads"/>
      <sheetName val="Dbase"/>
      <sheetName val="Tables"/>
      <sheetName val="Page 2"/>
      <sheetName val="MH_RATE"/>
      <sheetName val="OIL_SYST_DATA_SHTS"/>
      <sheetName val="System_Information"/>
      <sheetName val="Project_Details"/>
      <sheetName val="Price_Comparison"/>
      <sheetName val="Air_Cooler-E"/>
      <sheetName val="갑지"/>
      <sheetName val="BM"/>
      <sheetName val="LEGENDS"/>
      <sheetName val="IOT-SC1-AI"/>
      <sheetName val="IOT-SC1-DI"/>
      <sheetName val="IOT-SC1-DO"/>
      <sheetName val="IOT-SC2-AI"/>
      <sheetName val="IOT-SC3-AI"/>
      <sheetName val="IOT-SC3-DI"/>
      <sheetName val="IOT-SC3-DO"/>
      <sheetName val="IOT-IRP"/>
      <sheetName val="IO SUMMARY"/>
      <sheetName val="Annexure-I"/>
      <sheetName val="FTB"/>
      <sheetName val="IRP Cable"/>
      <sheetName val="RDS 4"/>
      <sheetName val="M-LT"/>
      <sheetName val="ERDS4"/>
      <sheetName val="ESD"/>
      <sheetName val="ESD_Old"/>
      <sheetName val="ERDS4R3"/>
      <sheetName val="bARRIER"/>
      <sheetName val="SP-INFO"/>
      <sheetName val="M-INFO"/>
      <sheetName val="IOT-SC2-DO"/>
      <sheetName val="IOT-SC2-D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/>
      <sheetData sheetId="140"/>
      <sheetData sheetId="141"/>
      <sheetData sheetId="142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SHT "/>
      <sheetName val="PCKGE SCPE"/>
      <sheetName val="PCKGE NTS"/>
      <sheetName val="GT DATA SHTS"/>
      <sheetName val="INST SCHEDULE"/>
      <sheetName val="PKGINST"/>
      <sheetName val="GEAR DATA SHT"/>
      <sheetName val="OIL SYST DATA SHTS"/>
      <sheetName val="Insts"/>
      <sheetName val="LV induction motors"/>
      <sheetName val="Air Cooler-E"/>
      <sheetName val="Electrical Load List"/>
      <sheetName val="4.TANK Farm"/>
      <sheetName val="DSLP"/>
      <sheetName val="io-summary"/>
      <sheetName val="DS015"/>
      <sheetName val="FRONT_SHT_"/>
      <sheetName val="PCKGE_SCPE"/>
      <sheetName val="PCKGE_NTS"/>
      <sheetName val="GT_DATA_SHTS"/>
      <sheetName val="INST_SCHEDULE"/>
      <sheetName val="GEAR_DATA_SHT"/>
      <sheetName val="OIL_SYST_DATA_S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eakdown"/>
      <sheetName val="Dmdsch"/>
      <sheetName val="BOQ"/>
      <sheetName val="JB"/>
      <sheetName val="Cable"/>
      <sheetName val="MATAKOF"/>
      <sheetName val="PRICE-COMP"/>
      <sheetName val="COST SUMMARY"/>
      <sheetName val="Fittings"/>
      <sheetName val="Bar Chart"/>
      <sheetName val="IOList"/>
      <sheetName val="Config-1"/>
      <sheetName val="Config-2"/>
      <sheetName val="DCS"/>
      <sheetName val="Calibration"/>
      <sheetName val="PRICE_COMP"/>
      <sheetName val="Sheet5"/>
      <sheetName val="작성기준"/>
      <sheetName val="Insts"/>
      <sheetName val="Notes"/>
      <sheetName val="269Qty"/>
      <sheetName val="BSD (2)"/>
      <sheetName val="COST_SUMMARY"/>
      <sheetName val="Bar_Chart"/>
      <sheetName val="COST_SUMMARY1"/>
      <sheetName val="Bar_Chart1"/>
      <sheetName val="7_3_2_D(BASE)_Sorting1"/>
      <sheetName val="7_3_2_E(OPTION)_Sorting1"/>
      <sheetName val="7_3_2_D(BASE)_Sorting"/>
      <sheetName val="7_3_2_E(OPTION)_Sorting"/>
      <sheetName val="hw"/>
      <sheetName val="eng"/>
      <sheetName val="????"/>
      <sheetName val="Data"/>
      <sheetName val="Settings"/>
      <sheetName val="Summary Sheets"/>
      <sheetName val="UNIT COST &amp; QTIES"/>
      <sheetName val="Perforated Tray Estimation"/>
      <sheetName val="D3"/>
      <sheetName val="D2"/>
      <sheetName val="D2.2, 2.3, 2.4.1, 2.5.1"/>
      <sheetName val="D2X"/>
      <sheetName val="D2.6"/>
      <sheetName val="Library"/>
      <sheetName val="D5"/>
      <sheetName val="D2.1"/>
      <sheetName val="D1.2, 1.3, 1.4.1, 1.5.1"/>
      <sheetName val="D1X"/>
      <sheetName val="D1"/>
      <sheetName val="D1.1"/>
      <sheetName val="Checklist"/>
      <sheetName val="D1.6"/>
      <sheetName val="D4"/>
      <sheetName val="FORM"/>
      <sheetName val="ANALISA TOOL"/>
      <sheetName val="____"/>
      <sheetName val="Global factors"/>
      <sheetName val="IO"/>
      <sheetName val="Terms"/>
      <sheetName val="2-PRload calc"/>
      <sheetName val="Piping"/>
      <sheetName val="wwt"/>
      <sheetName val="Calca"/>
      <sheetName val="Fuel Oil"/>
      <sheetName val="2"/>
      <sheetName val="Ana-ALAT"/>
      <sheetName val="4"/>
      <sheetName val="NAMES"/>
      <sheetName val="615-E-001"/>
      <sheetName val="BASE-PL1(H-shape)(OLD)"/>
      <sheetName val="Base7"/>
      <sheetName val="COST_SUMMARY2"/>
      <sheetName val="Bar_Chart2"/>
      <sheetName val="BSD_(2)"/>
      <sheetName val="ANALISA_TOOL"/>
      <sheetName val="UNIT_COST_&amp;_QTIES"/>
      <sheetName val="Perforated_Tray_Estimation"/>
      <sheetName val="Summary_Sheets"/>
      <sheetName val="KP1590_E"/>
      <sheetName val="PAGE 2"/>
      <sheetName val="D2_2,_2_3,_2_4_1,_2_5_1"/>
      <sheetName val="D2_6"/>
      <sheetName val="D2_1"/>
      <sheetName val="D1_2,_1_3,_1_4_1,_1_5_1"/>
      <sheetName val="D1_1"/>
      <sheetName val="D1_6"/>
      <sheetName val="Global_factors"/>
      <sheetName val="OIL SYST DATA SHTS"/>
      <sheetName val="costing_FE"/>
      <sheetName val="CONTENTS"/>
      <sheetName val="COST_SUMMARY3"/>
      <sheetName val="Bar_Chart3"/>
      <sheetName val="BSD_(2)1"/>
      <sheetName val="UNIT_COST_&amp;_QTIES1"/>
      <sheetName val="Perforated_Tray_Estimation1"/>
      <sheetName val="Summary_Sheets1"/>
      <sheetName val="ANALISA_TOOL1"/>
      <sheetName val="2-PRload_calc"/>
      <sheetName val="Fuel_Oil"/>
      <sheetName val="COST_SUMMARY4"/>
      <sheetName val="Bar_Chart4"/>
      <sheetName val="BSD_(2)2"/>
      <sheetName val="UNIT_COST_&amp;_QTIES2"/>
      <sheetName val="Perforated_Tray_Estimation2"/>
      <sheetName val="D2_2,_2_3,_2_4_1,_2_5_11"/>
      <sheetName val="D2_61"/>
      <sheetName val="D2_11"/>
      <sheetName val="D1_2,_1_3,_1_4_1,_1_5_11"/>
      <sheetName val="D1_11"/>
      <sheetName val="D1_61"/>
      <sheetName val="Summary_Sheets2"/>
      <sheetName val="ANALISA_TOOL2"/>
      <sheetName val="2-PRload_calc1"/>
      <sheetName val="Global_factors1"/>
      <sheetName val="Fuel_Oil1"/>
      <sheetName val="COST_SUMMARY5"/>
      <sheetName val="Bar_Chart5"/>
      <sheetName val="BSD_(2)3"/>
      <sheetName val="UNIT_COST_&amp;_QTIES3"/>
      <sheetName val="Perforated_Tray_Estimation3"/>
      <sheetName val="D2_2,_2_3,_2_4_1,_2_5_12"/>
      <sheetName val="D2_62"/>
      <sheetName val="D2_12"/>
      <sheetName val="D1_2,_1_3,_1_4_1,_1_5_12"/>
      <sheetName val="D1_12"/>
      <sheetName val="D1_62"/>
      <sheetName val="Summary_Sheets3"/>
      <sheetName val="ANALISA_TOOL3"/>
      <sheetName val="2-PRload_calc2"/>
      <sheetName val="Global_factors2"/>
      <sheetName val="Fuel_Oil2"/>
      <sheetName val="COST_SUMMARY6"/>
      <sheetName val="Bar_Chart6"/>
      <sheetName val="BSD_(2)4"/>
      <sheetName val="UNIT_COST_&amp;_QTIES4"/>
      <sheetName val="Perforated_Tray_Estimation4"/>
      <sheetName val="D2_2,_2_3,_2_4_1,_2_5_13"/>
      <sheetName val="D2_63"/>
      <sheetName val="D2_13"/>
      <sheetName val="D1_2,_1_3,_1_4_1,_1_5_13"/>
      <sheetName val="D1_13"/>
      <sheetName val="D1_63"/>
      <sheetName val="Summary_Sheets4"/>
      <sheetName val="ANALISA_TOOL4"/>
      <sheetName val="2-PRload_calc3"/>
      <sheetName val="Global_factors3"/>
      <sheetName val="Fuel_Oil3"/>
      <sheetName val="AB List"/>
      <sheetName val="Towers"/>
      <sheetName val="PAGE_2"/>
      <sheetName val="calc 4"/>
      <sheetName val="7-2"/>
      <sheetName val="Price Comparison"/>
      <sheetName val="PRICE COMP"/>
      <sheetName val="PBS"/>
      <sheetName val="costing_CV"/>
      <sheetName val="costing_ESDV"/>
      <sheetName val="costing_Misc"/>
      <sheetName val="costing_MOV"/>
      <sheetName val="costing_Press"/>
      <sheetName val="Comparison Sheet"/>
      <sheetName val="Comparison"/>
      <sheetName val="PRO_A"/>
      <sheetName val="DWG"/>
      <sheetName val="ELEC_MCI"/>
      <sheetName val="MAIN"/>
      <sheetName val="INST_MCI"/>
      <sheetName val="MECH_MCI"/>
      <sheetName val="PRO"/>
      <sheetName val="LEGEND"/>
      <sheetName val="BILL-5"/>
      <sheetName val="Cover"/>
      <sheetName val="CostDB"/>
      <sheetName val="Load List2"/>
      <sheetName val="CalcRel"/>
      <sheetName val="FR"/>
      <sheetName val="I. Material &amp; Eqpt"/>
      <sheetName val="Project Details"/>
      <sheetName val="manhour"/>
      <sheetName val="Lists"/>
      <sheetName val="Index"/>
      <sheetName val="Summary"/>
      <sheetName val="보일러"/>
      <sheetName val="COST_SUMMARY7"/>
      <sheetName val="Bar_Chart7"/>
      <sheetName val="BSD_(2)5"/>
      <sheetName val="UNIT_COST_&amp;_QTIES5"/>
      <sheetName val="Perforated_Tray_Estimation5"/>
      <sheetName val="D2_2,_2_3,_2_4_1,_2_5_14"/>
      <sheetName val="D2_64"/>
      <sheetName val="D2_14"/>
      <sheetName val="D1_2,_1_3,_1_4_1,_1_5_14"/>
      <sheetName val="D1_14"/>
      <sheetName val="D1_64"/>
      <sheetName val="Summary_Sheets5"/>
      <sheetName val="ANALISA_TOOL5"/>
      <sheetName val="2-PRload_calc4"/>
      <sheetName val="Global_factors4"/>
      <sheetName val="Fuel_Oil4"/>
      <sheetName val="BOQ-HEX"/>
      <sheetName val="BSR-HEX"/>
      <sheetName val="Alternator"/>
      <sheetName val="MTO"/>
      <sheetName val="PAGE_21"/>
      <sheetName val="OIL_SYST_DATA_SHTS"/>
      <sheetName val="AB_List"/>
      <sheetName val="Price_Comparison"/>
      <sheetName val="PRICE_COMP1"/>
      <sheetName val="Comparison_Sheet"/>
      <sheetName val="Load_List2"/>
      <sheetName val="I__Material_&amp;_Eqpt"/>
      <sheetName val="Project_Details"/>
      <sheetName val="calc_4"/>
      <sheetName val="BBS"/>
      <sheetName val="Tbl 1y 4"/>
      <sheetName val="guard(mac)"/>
      <sheetName val="Design"/>
      <sheetName val="C01-2001 Sh. 1"/>
      <sheetName val="Bid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1 - Front Sheet"/>
      <sheetName val="Page 2 - Revision History"/>
      <sheetName val="Page 3 - Contents"/>
      <sheetName val="Page 4 - Abbreviations"/>
      <sheetName val="Page 5 - Holds"/>
      <sheetName val="Page 6 - Notes"/>
      <sheetName val="Page 7 - Process Data"/>
      <sheetName val="Page 8- Mechanical Data"/>
      <sheetName val="Page 9 - Mechanical Data"/>
      <sheetName val="Page 10- Equip Sketch"/>
      <sheetName val="Page 11 - TP Data"/>
      <sheetName val="Page 12 - Weight Data"/>
      <sheetName val="Page 13 - Noise Data"/>
      <sheetName val="DropDown Menu"/>
      <sheetName val="예산M11A"/>
      <sheetName val="Page_1_-_Front_Sheet"/>
      <sheetName val="Page_2_-_Revision_History"/>
      <sheetName val="Page_3_-_Contents"/>
      <sheetName val="Page_4_-_Abbreviations"/>
      <sheetName val="Page_5_-_Holds"/>
      <sheetName val="Page_6_-_Notes"/>
      <sheetName val="Page_7_-_Process_Data"/>
      <sheetName val="Page_8-_Mechanical_Data"/>
      <sheetName val="Page_9_-_Mechanical_Data"/>
      <sheetName val="Page_10-_Equip_Sketch"/>
      <sheetName val="Page_11_-_TP_Data"/>
      <sheetName val="Page_12_-_Weight_Data"/>
      <sheetName val="Page_13_-_Noise_Data"/>
      <sheetName val="Page_1_-_Front_Sheet1"/>
      <sheetName val="Page_2_-_Revision_History1"/>
      <sheetName val="Page_3_-_Contents1"/>
      <sheetName val="Page_4_-_Abbreviations1"/>
      <sheetName val="Page_5_-_Holds1"/>
      <sheetName val="Page_6_-_Notes1"/>
      <sheetName val="Page_7_-_Process_Data1"/>
      <sheetName val="Page_8-_Mechanical_Data1"/>
      <sheetName val="Page_9_-_Mechanical_Data1"/>
      <sheetName val="Page_10-_Equip_Sketch1"/>
      <sheetName val="Page_11_-_TP_Data1"/>
      <sheetName val="Page_12_-_Weight_Data1"/>
      <sheetName val="Page_13_-_Noise_Data1"/>
      <sheetName val="Page_1_-_Front_Sheet2"/>
      <sheetName val="Page_2_-_Revision_History2"/>
      <sheetName val="Page_3_-_Contents2"/>
      <sheetName val="Page_4_-_Abbreviations2"/>
      <sheetName val="Page_5_-_Holds2"/>
      <sheetName val="Page_6_-_Notes2"/>
      <sheetName val="Page_7_-_Process_Data2"/>
      <sheetName val="Page_8-_Mechanical_Data2"/>
      <sheetName val="Page_9_-_Mechanical_Data2"/>
      <sheetName val="Page_10-_Equip_Sketch2"/>
      <sheetName val="Page_11_-_TP_Data2"/>
      <sheetName val="Page_12_-_Weight_Data2"/>
      <sheetName val="Page_13_-_Noise_Data2"/>
      <sheetName val="LV induction motors"/>
      <sheetName val="Calca"/>
      <sheetName val="JU-05690-HST-DTS-M-2016 Rev A ("/>
      <sheetName val="JU-05690-HST-DTS-M-2016%20Rev%2"/>
      <sheetName val="Load List2"/>
      <sheetName val="eq_data"/>
      <sheetName val="Sheet1"/>
      <sheetName val="Comparison Sheet"/>
      <sheetName val=""/>
      <sheetName val="PCV-048 &amp; TCV-013"/>
      <sheetName val="Page_1_-_Front_Sheet3"/>
      <sheetName val="Page_2_-_Revision_History3"/>
      <sheetName val="Page_3_-_Contents3"/>
      <sheetName val="Page_4_-_Abbreviations3"/>
      <sheetName val="Page_5_-_Holds3"/>
      <sheetName val="Page_6_-_Notes3"/>
      <sheetName val="Page_7_-_Process_Data3"/>
      <sheetName val="Page_8-_Mechanical_Data3"/>
      <sheetName val="Page_9_-_Mechanical_Data3"/>
      <sheetName val="Page_10-_Equip_Sketch3"/>
      <sheetName val="Page_11_-_TP_Data3"/>
      <sheetName val="Page_12_-_Weight_Data3"/>
      <sheetName val="Page_13_-_Noise_Data3"/>
      <sheetName val="LV_induction_motors"/>
    </sheetNames>
    <sheetDataSet>
      <sheetData sheetId="0" refreshError="1">
        <row r="12">
          <cell r="B12" t="str">
            <v>HASDRUBAL PROJECT</v>
          </cell>
        </row>
        <row r="27">
          <cell r="B27" t="str">
            <v>BG TUNISIA LIMITED</v>
          </cell>
        </row>
        <row r="36">
          <cell r="G36" t="str">
            <v>JU-05690-HST-DTS-M-2016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2">
          <cell r="B12" t="str">
            <v>HASDRUBAL PROJECT</v>
          </cell>
        </row>
      </sheetData>
      <sheetData sheetId="16">
        <row r="12">
          <cell r="B12" t="str">
            <v>HASDRUBAL PROJECT</v>
          </cell>
        </row>
      </sheetData>
      <sheetData sheetId="17">
        <row r="12">
          <cell r="B12" t="str">
            <v>HASDRUBAL PROJECT</v>
          </cell>
        </row>
      </sheetData>
      <sheetData sheetId="18">
        <row r="12">
          <cell r="B12" t="str">
            <v>HASDRUBAL PROJECT</v>
          </cell>
        </row>
      </sheetData>
      <sheetData sheetId="19">
        <row r="12">
          <cell r="B12" t="str">
            <v>HASDRUBAL PROJECT</v>
          </cell>
        </row>
      </sheetData>
      <sheetData sheetId="20">
        <row r="12">
          <cell r="B12" t="str">
            <v>HASDRUBAL PROJECT</v>
          </cell>
        </row>
      </sheetData>
      <sheetData sheetId="21">
        <row r="12">
          <cell r="B12" t="str">
            <v>HASDRUBAL PROJECT</v>
          </cell>
        </row>
      </sheetData>
      <sheetData sheetId="22">
        <row r="12">
          <cell r="B12" t="str">
            <v>HASDRUBAL PROJECT</v>
          </cell>
        </row>
      </sheetData>
      <sheetData sheetId="23">
        <row r="12">
          <cell r="B12" t="str">
            <v>HASDRUBAL PROJECT</v>
          </cell>
        </row>
      </sheetData>
      <sheetData sheetId="24">
        <row r="12">
          <cell r="B12" t="str">
            <v>HASDRUBAL PROJECT</v>
          </cell>
        </row>
      </sheetData>
      <sheetData sheetId="25">
        <row r="12">
          <cell r="B12" t="str">
            <v>HASDRUBAL PROJECT</v>
          </cell>
        </row>
      </sheetData>
      <sheetData sheetId="26">
        <row r="12">
          <cell r="B12" t="str">
            <v>HASDRUBAL PROJECT</v>
          </cell>
        </row>
      </sheetData>
      <sheetData sheetId="27">
        <row r="12">
          <cell r="B12" t="str">
            <v>HASDRUBAL PROJECT</v>
          </cell>
        </row>
      </sheetData>
      <sheetData sheetId="28">
        <row r="12">
          <cell r="B12" t="str">
            <v>HASDRUBAL PROJECT</v>
          </cell>
        </row>
      </sheetData>
      <sheetData sheetId="29">
        <row r="12">
          <cell r="B12" t="str">
            <v>HASDRUBAL PROJECT</v>
          </cell>
        </row>
      </sheetData>
      <sheetData sheetId="30">
        <row r="12">
          <cell r="B12" t="str">
            <v>HASDRUBAL PROJECT</v>
          </cell>
        </row>
      </sheetData>
      <sheetData sheetId="31">
        <row r="12">
          <cell r="B12" t="str">
            <v>HASDRUBAL PROJECT</v>
          </cell>
        </row>
      </sheetData>
      <sheetData sheetId="32">
        <row r="12">
          <cell r="B12" t="str">
            <v>HASDRUBAL PROJECT</v>
          </cell>
        </row>
      </sheetData>
      <sheetData sheetId="33">
        <row r="12">
          <cell r="B12" t="str">
            <v>HASDRUBAL PROJECT</v>
          </cell>
        </row>
      </sheetData>
      <sheetData sheetId="34">
        <row r="12">
          <cell r="B12" t="str">
            <v>HASDRUBAL PROJECT</v>
          </cell>
        </row>
      </sheetData>
      <sheetData sheetId="35">
        <row r="12">
          <cell r="B12" t="str">
            <v>HASDRUBAL PROJECT</v>
          </cell>
        </row>
      </sheetData>
      <sheetData sheetId="36">
        <row r="12">
          <cell r="B12" t="str">
            <v>HASDRUBAL PROJECT</v>
          </cell>
        </row>
      </sheetData>
      <sheetData sheetId="37">
        <row r="12">
          <cell r="B12" t="str">
            <v>HASDRUBAL PROJECT</v>
          </cell>
        </row>
      </sheetData>
      <sheetData sheetId="38">
        <row r="12">
          <cell r="B12" t="str">
            <v>HASDRUBAL PROJECT</v>
          </cell>
        </row>
      </sheetData>
      <sheetData sheetId="39">
        <row r="12">
          <cell r="B12" t="str">
            <v>HASDRUBAL PROJECT</v>
          </cell>
        </row>
      </sheetData>
      <sheetData sheetId="40">
        <row r="12">
          <cell r="B12" t="str">
            <v>HASDRUBAL PROJECT</v>
          </cell>
        </row>
      </sheetData>
      <sheetData sheetId="41">
        <row r="12">
          <cell r="B12" t="str">
            <v>HASDRUBAL PROJECT</v>
          </cell>
        </row>
      </sheetData>
      <sheetData sheetId="42">
        <row r="12">
          <cell r="B12" t="str">
            <v>HASDRUBAL PROJECT</v>
          </cell>
        </row>
      </sheetData>
      <sheetData sheetId="43">
        <row r="12">
          <cell r="B12" t="str">
            <v>HASDRUBAL PROJECT</v>
          </cell>
        </row>
      </sheetData>
      <sheetData sheetId="44">
        <row r="12">
          <cell r="B12" t="str">
            <v>HASDRUBAL PROJECT</v>
          </cell>
        </row>
      </sheetData>
      <sheetData sheetId="45">
        <row r="12">
          <cell r="B12" t="str">
            <v>HASDRUBAL PROJECT</v>
          </cell>
        </row>
      </sheetData>
      <sheetData sheetId="46">
        <row r="12">
          <cell r="B12" t="str">
            <v>HASDRUBAL PROJECT</v>
          </cell>
        </row>
      </sheetData>
      <sheetData sheetId="47">
        <row r="12">
          <cell r="B12" t="str">
            <v>HASDRUBAL PROJECT</v>
          </cell>
        </row>
      </sheetData>
      <sheetData sheetId="48">
        <row r="12">
          <cell r="B12" t="str">
            <v>HASDRUBAL PROJECT</v>
          </cell>
        </row>
      </sheetData>
      <sheetData sheetId="49">
        <row r="12">
          <cell r="B12" t="str">
            <v>HASDRUBAL PROJECT</v>
          </cell>
        </row>
      </sheetData>
      <sheetData sheetId="50">
        <row r="12">
          <cell r="B12" t="str">
            <v>HASDRUBAL PROJECT</v>
          </cell>
        </row>
      </sheetData>
      <sheetData sheetId="51">
        <row r="12">
          <cell r="B12" t="str">
            <v>HASDRUBAL PROJECT</v>
          </cell>
        </row>
      </sheetData>
      <sheetData sheetId="52">
        <row r="12">
          <cell r="B12" t="str">
            <v>HASDRUBAL PROJECT</v>
          </cell>
        </row>
      </sheetData>
      <sheetData sheetId="53">
        <row r="12">
          <cell r="B12" t="str">
            <v>HASDRUBAL PROJECT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 Index"/>
      <sheetName val="Contents"/>
      <sheetName val="NOTES"/>
      <sheetName val="SUMMARY"/>
      <sheetName val="910ES110 10kV Oil Treatment"/>
      <sheetName val="OIL-920ES111A"/>
      <sheetName val="OIL-920ES111B"/>
      <sheetName val="OIL-920ES112A-1"/>
      <sheetName val="OIL-920ES112A-2"/>
      <sheetName val="OIL-920ES112B-1"/>
      <sheetName val="OIL-920ES112B-2"/>
      <sheetName val="OIL-920ES112C"/>
      <sheetName val="OIL-920ES113A"/>
      <sheetName val="OIL-920ES113B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ED HEATER Sh. 1"/>
      <sheetName val="FIRED HEATER Sh. 2"/>
      <sheetName val="FIRED HEATER Sh. 3"/>
      <sheetName val="FIRED HEATER Sh. 4"/>
      <sheetName val="FIRED HEATER Sh. 5"/>
      <sheetName val="FIRED HEATER Sh. 6"/>
      <sheetName val="FIRED HEATER Sh. 7"/>
      <sheetName val="FIRED HEATER Sh. 8"/>
      <sheetName val="FIRED HEATER Sh. 9"/>
      <sheetName val="FIRED HEATER Sh. 10 "/>
      <sheetName val="FIRED HEATER Sh. 11"/>
      <sheetName val="FIRED HEATER Sh. 12"/>
      <sheetName val="FIRED HEATER Sh. 13"/>
      <sheetName val="FIRED HEATER Sh. 14"/>
      <sheetName val="GeneralFeedDevices_Labels"/>
      <sheetName val="CalmingSection_Labels"/>
      <sheetName val="Welcome"/>
      <sheetName val="FIRED_HEATER_Sh__1"/>
      <sheetName val="FIRED_HEATER_Sh__2"/>
      <sheetName val="FIRED_HEATER_Sh__3"/>
      <sheetName val="FIRED_HEATER_Sh__4"/>
      <sheetName val="FIRED_HEATER_Sh__5"/>
      <sheetName val="FIRED_HEATER_Sh__6"/>
      <sheetName val="FIRED_HEATER_Sh__7"/>
      <sheetName val="FIRED_HEATER_Sh__8"/>
      <sheetName val="FIRED_HEATER_Sh__9"/>
      <sheetName val="FIRED_HEATER_Sh__10_"/>
      <sheetName val="FIRED_HEATER_Sh__11"/>
      <sheetName val="FIRED_HEATER_Sh__12"/>
      <sheetName val="FIRED_HEATER_Sh__13"/>
      <sheetName val="FIRED_HEATER_Sh__14"/>
      <sheetName val="FIRED_HEATER_Sh__15"/>
      <sheetName val="FIRED_HEATER_Sh__21"/>
      <sheetName val="FIRED_HEATER_Sh__31"/>
      <sheetName val="FIRED_HEATER_Sh__41"/>
      <sheetName val="FIRED_HEATER_Sh__51"/>
      <sheetName val="FIRED_HEATER_Sh__61"/>
      <sheetName val="FIRED_HEATER_Sh__71"/>
      <sheetName val="FIRED_HEATER_Sh__81"/>
      <sheetName val="FIRED_HEATER_Sh__91"/>
      <sheetName val="FIRED_HEATER_Sh__10_1"/>
      <sheetName val="FIRED_HEATER_Sh__111"/>
      <sheetName val="FIRED_HEATER_Sh__121"/>
      <sheetName val="FIRED_HEATER_Sh__131"/>
      <sheetName val="FIRED_HEATER_Sh__141"/>
      <sheetName val="FIRED_HEATER_Sh__16"/>
      <sheetName val="FIRED_HEATER_Sh__22"/>
      <sheetName val="FIRED_HEATER_Sh__32"/>
      <sheetName val="FIRED_HEATER_Sh__42"/>
      <sheetName val="FIRED_HEATER_Sh__52"/>
      <sheetName val="FIRED_HEATER_Sh__62"/>
      <sheetName val="FIRED_HEATER_Sh__72"/>
      <sheetName val="FIRED_HEATER_Sh__82"/>
      <sheetName val="FIRED_HEATER_Sh__92"/>
      <sheetName val="FIRED_HEATER_Sh__10_2"/>
      <sheetName val="FIRED_HEATER_Sh__112"/>
      <sheetName val="FIRED_HEATER_Sh__122"/>
      <sheetName val="FIRED_HEATER_Sh__132"/>
      <sheetName val="FIRED_HEATER_Sh__142"/>
      <sheetName val="UOP 508 PG 2-9"/>
      <sheetName val="Mechanical"/>
      <sheetName val="Iocount"/>
      <sheetName val="Condition"/>
      <sheetName val="Data"/>
      <sheetName val="Vsl2"/>
      <sheetName val="_x0000_ꠀӣ_x0000__x0000__x0000__x0000__x0000__x0000__x0000__x0000__x0000__x0000__x0000__x0000__x0000__x0000_"/>
      <sheetName val="Schedule"/>
      <sheetName val="JB LIST"/>
      <sheetName val="FIRED HEATER Sh_ 1"/>
      <sheetName val="FIRED_HEATER_Sh__17"/>
      <sheetName val="FIRED_HEATER_Sh__23"/>
      <sheetName val="FIRED_HEATER_Sh__33"/>
      <sheetName val="FIRED_HEATER_Sh__43"/>
      <sheetName val="FIRED_HEATER_Sh__53"/>
      <sheetName val="FIRED_HEATER_Sh__63"/>
      <sheetName val="FIRED_HEATER_Sh__73"/>
      <sheetName val="FIRED_HEATER_Sh__83"/>
      <sheetName val="FIRED_HEATER_Sh__93"/>
      <sheetName val="FIRED_HEATER_Sh__10_3"/>
      <sheetName val="FIRED_HEATER_Sh__113"/>
      <sheetName val="FIRED_HEATER_Sh__123"/>
      <sheetName val="FIRED_HEATER_Sh__133"/>
      <sheetName val="FIRED_HEATER_Sh__143"/>
      <sheetName val="UOP_508_PG_2-9"/>
      <sheetName val="JB-Unique_Ref"/>
      <sheetName val="DB Extract_2010_04_21_(all)_Ref"/>
      <sheetName val="DB Extract_2010_04_11_Ref"/>
      <sheetName val="Cable Details_Master"/>
      <sheetName val="Droplet"/>
      <sheetName val=""/>
      <sheetName val="FIRED_HEATER_Sh__18"/>
      <sheetName val="FIRED_HEATER_Sh__24"/>
      <sheetName val="FIRED_HEATER_Sh__34"/>
      <sheetName val="FIRED_HEATER_Sh__44"/>
      <sheetName val="FIRED_HEATER_Sh__54"/>
      <sheetName val="FIRED_HEATER_Sh__64"/>
      <sheetName val="FIRED_HEATER_Sh__74"/>
      <sheetName val="FIRED_HEATER_Sh__84"/>
      <sheetName val="FIRED_HEATER_Sh__94"/>
      <sheetName val="FIRED_HEATER_Sh__10_4"/>
      <sheetName val="FIRED_HEATER_Sh__114"/>
      <sheetName val="FIRED_HEATER_Sh__124"/>
      <sheetName val="FIRED_HEATER_Sh__134"/>
      <sheetName val="FIRED_HEATER_Sh__144"/>
      <sheetName val="UOP_508_PG_2-91"/>
      <sheetName val="FIRED_HEATER_Sh__19"/>
      <sheetName val="JB_LIST"/>
      <sheetName val="FIRED_HEATER_Sh__110"/>
      <sheetName val="FIRED_HEATER_Sh__25"/>
      <sheetName val="FIRED_HEATER_Sh__35"/>
      <sheetName val="FIRED_HEATER_Sh__45"/>
      <sheetName val="FIRED_HEATER_Sh__55"/>
      <sheetName val="FIRED_HEATER_Sh__65"/>
      <sheetName val="FIRED_HEATER_Sh__75"/>
      <sheetName val="FIRED_HEATER_Sh__85"/>
      <sheetName val="FIRED_HEATER_Sh__95"/>
      <sheetName val="FIRED_HEATER_Sh__10_5"/>
      <sheetName val="FIRED_HEATER_Sh__115"/>
      <sheetName val="FIRED_HEATER_Sh__125"/>
      <sheetName val="FIRED_HEATER_Sh__135"/>
      <sheetName val="FIRED_HEATER_Sh__145"/>
      <sheetName val="UOP_508_PG_2-92"/>
      <sheetName val="FIRED_HEATER_Sh__116"/>
      <sheetName val="JB_LIST1"/>
      <sheetName val="FIELD MAT"/>
      <sheetName val="pdo"/>
      <sheetName val="_x005f_x0000_ꠀӣ_x005f_x0000__x005f_x0000__x005f_x0000__"/>
    </sheetNames>
    <sheetDataSet>
      <sheetData sheetId="0" refreshError="1">
        <row r="2">
          <cell r="Y2">
            <v>308600</v>
          </cell>
          <cell r="AD2">
            <v>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Y2">
            <v>308600</v>
          </cell>
        </row>
      </sheetData>
      <sheetData sheetId="10" refreshError="1"/>
      <sheetData sheetId="11" refreshError="1"/>
      <sheetData sheetId="12" refreshError="1"/>
      <sheetData sheetId="13">
        <row r="2">
          <cell r="Y2">
            <v>308600</v>
          </cell>
        </row>
      </sheetData>
      <sheetData sheetId="14" refreshError="1"/>
      <sheetData sheetId="15" refreshError="1"/>
      <sheetData sheetId="16" refreshError="1"/>
      <sheetData sheetId="17">
        <row r="2">
          <cell r="Y2">
            <v>308600</v>
          </cell>
        </row>
      </sheetData>
      <sheetData sheetId="18">
        <row r="2">
          <cell r="Y2">
            <v>308600</v>
          </cell>
        </row>
      </sheetData>
      <sheetData sheetId="19">
        <row r="2">
          <cell r="Y2">
            <v>308600</v>
          </cell>
        </row>
      </sheetData>
      <sheetData sheetId="20">
        <row r="2">
          <cell r="Y2">
            <v>308600</v>
          </cell>
        </row>
      </sheetData>
      <sheetData sheetId="21">
        <row r="2">
          <cell r="Y2">
            <v>308600</v>
          </cell>
        </row>
      </sheetData>
      <sheetData sheetId="22">
        <row r="2">
          <cell r="Y2">
            <v>308600</v>
          </cell>
        </row>
      </sheetData>
      <sheetData sheetId="23">
        <row r="2">
          <cell r="Y2">
            <v>308600</v>
          </cell>
        </row>
      </sheetData>
      <sheetData sheetId="24">
        <row r="2">
          <cell r="Y2">
            <v>308600</v>
          </cell>
        </row>
      </sheetData>
      <sheetData sheetId="25">
        <row r="2">
          <cell r="Y2">
            <v>308600</v>
          </cell>
        </row>
      </sheetData>
      <sheetData sheetId="26">
        <row r="2">
          <cell r="Y2">
            <v>308600</v>
          </cell>
        </row>
      </sheetData>
      <sheetData sheetId="27">
        <row r="2">
          <cell r="Y2">
            <v>308600</v>
          </cell>
        </row>
      </sheetData>
      <sheetData sheetId="28">
        <row r="2">
          <cell r="Y2">
            <v>308600</v>
          </cell>
        </row>
      </sheetData>
      <sheetData sheetId="29">
        <row r="2">
          <cell r="Y2">
            <v>308600</v>
          </cell>
        </row>
      </sheetData>
      <sheetData sheetId="30">
        <row r="2">
          <cell r="Y2">
            <v>308600</v>
          </cell>
        </row>
      </sheetData>
      <sheetData sheetId="31">
        <row r="2">
          <cell r="Y2">
            <v>308600</v>
          </cell>
        </row>
      </sheetData>
      <sheetData sheetId="32">
        <row r="2">
          <cell r="Y2">
            <v>308600</v>
          </cell>
        </row>
      </sheetData>
      <sheetData sheetId="33">
        <row r="2">
          <cell r="Y2">
            <v>308600</v>
          </cell>
        </row>
      </sheetData>
      <sheetData sheetId="34">
        <row r="2">
          <cell r="Y2">
            <v>308600</v>
          </cell>
        </row>
      </sheetData>
      <sheetData sheetId="35">
        <row r="2">
          <cell r="Y2">
            <v>308600</v>
          </cell>
        </row>
      </sheetData>
      <sheetData sheetId="36">
        <row r="2">
          <cell r="Y2">
            <v>308600</v>
          </cell>
        </row>
      </sheetData>
      <sheetData sheetId="37">
        <row r="2">
          <cell r="Y2">
            <v>308600</v>
          </cell>
        </row>
      </sheetData>
      <sheetData sheetId="38">
        <row r="2">
          <cell r="Y2">
            <v>308600</v>
          </cell>
        </row>
      </sheetData>
      <sheetData sheetId="39">
        <row r="2">
          <cell r="Y2">
            <v>308600</v>
          </cell>
        </row>
      </sheetData>
      <sheetData sheetId="40">
        <row r="2">
          <cell r="Y2">
            <v>308600</v>
          </cell>
        </row>
      </sheetData>
      <sheetData sheetId="41">
        <row r="2">
          <cell r="Y2">
            <v>308600</v>
          </cell>
        </row>
      </sheetData>
      <sheetData sheetId="42">
        <row r="2">
          <cell r="Y2">
            <v>308600</v>
          </cell>
        </row>
      </sheetData>
      <sheetData sheetId="43">
        <row r="2">
          <cell r="Y2">
            <v>308600</v>
          </cell>
        </row>
      </sheetData>
      <sheetData sheetId="44">
        <row r="2">
          <cell r="Y2">
            <v>308600</v>
          </cell>
        </row>
      </sheetData>
      <sheetData sheetId="45">
        <row r="2">
          <cell r="Y2">
            <v>308600</v>
          </cell>
        </row>
      </sheetData>
      <sheetData sheetId="46">
        <row r="2">
          <cell r="Y2">
            <v>308600</v>
          </cell>
        </row>
      </sheetData>
      <sheetData sheetId="47">
        <row r="2">
          <cell r="Y2">
            <v>308600</v>
          </cell>
        </row>
      </sheetData>
      <sheetData sheetId="48">
        <row r="2">
          <cell r="Y2">
            <v>308600</v>
          </cell>
        </row>
      </sheetData>
      <sheetData sheetId="49">
        <row r="2">
          <cell r="Y2">
            <v>308600</v>
          </cell>
        </row>
      </sheetData>
      <sheetData sheetId="50">
        <row r="2">
          <cell r="Y2">
            <v>308600</v>
          </cell>
        </row>
      </sheetData>
      <sheetData sheetId="51">
        <row r="2">
          <cell r="Y2">
            <v>308600</v>
          </cell>
        </row>
      </sheetData>
      <sheetData sheetId="52">
        <row r="2">
          <cell r="Y2">
            <v>308600</v>
          </cell>
        </row>
      </sheetData>
      <sheetData sheetId="53">
        <row r="2">
          <cell r="Y2">
            <v>308600</v>
          </cell>
        </row>
      </sheetData>
      <sheetData sheetId="54">
        <row r="2">
          <cell r="Y2">
            <v>308600</v>
          </cell>
        </row>
      </sheetData>
      <sheetData sheetId="55">
        <row r="2">
          <cell r="Y2">
            <v>308600</v>
          </cell>
        </row>
      </sheetData>
      <sheetData sheetId="56">
        <row r="2">
          <cell r="Y2">
            <v>308600</v>
          </cell>
        </row>
      </sheetData>
      <sheetData sheetId="57">
        <row r="2">
          <cell r="Y2">
            <v>308600</v>
          </cell>
        </row>
      </sheetData>
      <sheetData sheetId="58">
        <row r="2">
          <cell r="Y2">
            <v>308600</v>
          </cell>
        </row>
      </sheetData>
      <sheetData sheetId="59">
        <row r="2">
          <cell r="Y2">
            <v>308600</v>
          </cell>
        </row>
      </sheetData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2">
          <cell r="Y2">
            <v>308600</v>
          </cell>
        </row>
      </sheetData>
      <sheetData sheetId="66" refreshError="1"/>
      <sheetData sheetId="67" refreshError="1"/>
      <sheetData sheetId="68" refreshError="1"/>
      <sheetData sheetId="69">
        <row r="2">
          <cell r="Y2">
            <v>308600</v>
          </cell>
        </row>
      </sheetData>
      <sheetData sheetId="70"/>
      <sheetData sheetId="71"/>
      <sheetData sheetId="72"/>
      <sheetData sheetId="73"/>
      <sheetData sheetId="74">
        <row r="2">
          <cell r="Y2">
            <v>308600</v>
          </cell>
        </row>
      </sheetData>
      <sheetData sheetId="75"/>
      <sheetData sheetId="76">
        <row r="2">
          <cell r="Y2">
            <v>308600</v>
          </cell>
        </row>
      </sheetData>
      <sheetData sheetId="77">
        <row r="2">
          <cell r="Y2">
            <v>308600</v>
          </cell>
        </row>
      </sheetData>
      <sheetData sheetId="78"/>
      <sheetData sheetId="79"/>
      <sheetData sheetId="80"/>
      <sheetData sheetId="81"/>
      <sheetData sheetId="82">
        <row r="2">
          <cell r="Y2">
            <v>308600</v>
          </cell>
        </row>
      </sheetData>
      <sheetData sheetId="83">
        <row r="2">
          <cell r="Y2">
            <v>308600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>
        <row r="2">
          <cell r="Y2">
            <v>308600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>
        <row r="2">
          <cell r="Y2">
            <v>308600</v>
          </cell>
        </row>
      </sheetData>
      <sheetData sheetId="101"/>
      <sheetData sheetId="102"/>
      <sheetData sheetId="103">
        <row r="2">
          <cell r="Y2">
            <v>308600</v>
          </cell>
        </row>
      </sheetData>
      <sheetData sheetId="104">
        <row r="2">
          <cell r="Y2">
            <v>308600</v>
          </cell>
        </row>
      </sheetData>
      <sheetData sheetId="105"/>
      <sheetData sheetId="106"/>
      <sheetData sheetId="107">
        <row r="2">
          <cell r="Y2">
            <v>308600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>
        <row r="2">
          <cell r="Y2">
            <v>308600</v>
          </cell>
        </row>
      </sheetData>
      <sheetData sheetId="118"/>
      <sheetData sheetId="119"/>
      <sheetData sheetId="120"/>
      <sheetData sheetId="121">
        <row r="2">
          <cell r="Y2">
            <v>308600</v>
          </cell>
        </row>
      </sheetData>
      <sheetData sheetId="122"/>
      <sheetData sheetId="123"/>
      <sheetData sheetId="124" refreshError="1"/>
      <sheetData sheetId="125" refreshError="1"/>
      <sheetData sheetId="1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I617"/>
      <sheetName val="Notes"/>
      <sheetName val="Units"/>
      <sheetName val="General Data"/>
      <sheetName val="api61"/>
      <sheetName val="Cab_Commodity Code."/>
      <sheetName val="Settings"/>
      <sheetName val="General_Data"/>
      <sheetName val="BOQ"/>
      <sheetName val="FIRE"/>
      <sheetName val="PRICE-COMP"/>
      <sheetName val="OIL SYST DATA SHTS"/>
      <sheetName val="REF.ONLY"/>
      <sheetName val="costing_CV"/>
      <sheetName val="costing_ESDV"/>
      <sheetName val="costing_FE"/>
      <sheetName val="costing_Misc"/>
      <sheetName val="costing_MOV"/>
      <sheetName val="costing_Press"/>
      <sheetName val="TWO PASS"/>
      <sheetName val="THREE PASS"/>
      <sheetName val="PRICE COMP"/>
      <sheetName val="Project Details"/>
      <sheetName val="Page 1"/>
      <sheetName val="Summary"/>
      <sheetName val="Data"/>
      <sheetName val="Definitions"/>
      <sheetName val="Lists"/>
      <sheetName val="CostDB"/>
      <sheetName val="302-F-001 A-B Sh1"/>
      <sheetName val="Comparison"/>
      <sheetName val="COVER "/>
      <sheetName val="I. Material &amp; Eqpt"/>
      <sheetName val="Load List2"/>
      <sheetName val="Alternator"/>
      <sheetName val="pri-com"/>
      <sheetName val="Cover"/>
      <sheetName val="SHEET-1"/>
      <sheetName val="Electrical Load List"/>
      <sheetName val="Base_Data"/>
      <sheetName val="Insts"/>
      <sheetName val="Rekap A"/>
      <sheetName val="Price Comparison"/>
      <sheetName val="Sheet3"/>
      <sheetName val="REQDELTA"/>
      <sheetName val="Labour"/>
      <sheetName val="OperatingData"/>
      <sheetName val="SheetA"/>
      <sheetName val="정부노임단가"/>
      <sheetName val="Index"/>
      <sheetName val="GENELICMAL"/>
    </sheetNames>
    <sheetDataSet>
      <sheetData sheetId="0"/>
      <sheetData sheetId="1">
        <row r="3">
          <cell r="B3" t="str">
            <v>units</v>
          </cell>
        </row>
      </sheetData>
      <sheetData sheetId="2">
        <row r="3">
          <cell r="B3" t="str">
            <v>units</v>
          </cell>
          <cell r="C3" t="str">
            <v>std.gas.vol.flow.units</v>
          </cell>
          <cell r="D3" t="str">
            <v>inlet.gas.vol.flow</v>
          </cell>
          <cell r="E3" t="str">
            <v>std.gas.vol.flow</v>
          </cell>
          <cell r="F3" t="str">
            <v>gas.vol.flow</v>
          </cell>
          <cell r="G3" t="str">
            <v>liq.vol.flow.small</v>
          </cell>
          <cell r="H3" t="str">
            <v>liq.vol.flow.med</v>
          </cell>
          <cell r="I3" t="str">
            <v>liq.vol.flow.long</v>
          </cell>
          <cell r="J3" t="str">
            <v>flow.per.seal</v>
          </cell>
          <cell r="K3" t="str">
            <v>mass.flow.very.short</v>
          </cell>
          <cell r="L3" t="str">
            <v>mass.flow.short</v>
          </cell>
          <cell r="M3" t="str">
            <v>mass.flow.long</v>
          </cell>
          <cell r="N3" t="str">
            <v>press.abs</v>
          </cell>
          <cell r="O3" t="str">
            <v>press.abs.small</v>
          </cell>
          <cell r="P3" t="str">
            <v>press.gage</v>
          </cell>
          <cell r="Q3" t="str">
            <v>diff.press</v>
          </cell>
          <cell r="R3" t="str">
            <v>press.head</v>
          </cell>
          <cell r="S3" t="str">
            <v>press.load</v>
          </cell>
          <cell r="T3" t="str">
            <v>ref.press</v>
          </cell>
          <cell r="U3" t="str">
            <v>ref.press.5000</v>
          </cell>
          <cell r="V3" t="str">
            <v>press.wc.abs</v>
          </cell>
          <cell r="W3" t="str">
            <v>press.wc.diff</v>
          </cell>
          <cell r="X3" t="str">
            <v>press.hg.abs</v>
          </cell>
          <cell r="Y3" t="str">
            <v>sound.press</v>
          </cell>
          <cell r="Z3" t="str">
            <v>impeller.head</v>
          </cell>
          <cell r="AA3" t="str">
            <v>temp</v>
          </cell>
          <cell r="AB3" t="str">
            <v>ref.temp.60</v>
          </cell>
          <cell r="AC3" t="str">
            <v>ref.temp.100</v>
          </cell>
          <cell r="AD3" t="str">
            <v>ref.temp.150</v>
          </cell>
          <cell r="AE3" t="str">
            <v>ref.temp.212</v>
          </cell>
          <cell r="AF3" t="str">
            <v>force</v>
          </cell>
          <cell r="AG3" t="str">
            <v>force.large</v>
          </cell>
          <cell r="AH3" t="str">
            <v>brake.power</v>
          </cell>
          <cell r="AI3" t="str">
            <v>power</v>
          </cell>
          <cell r="AJ3" t="str">
            <v>power.large</v>
          </cell>
          <cell r="AK3" t="str">
            <v>power.elec</v>
          </cell>
          <cell r="AL3" t="str">
            <v>unit.power</v>
          </cell>
          <cell r="AM3" t="str">
            <v>unit.power.long</v>
          </cell>
          <cell r="AN3" t="str">
            <v>heat.rate</v>
          </cell>
          <cell r="AO3" t="str">
            <v>transfer.rate</v>
          </cell>
          <cell r="AP3" t="str">
            <v>power.rating</v>
          </cell>
          <cell r="AQ3" t="str">
            <v>power.unit.vol</v>
          </cell>
          <cell r="AR3" t="str">
            <v>steam.rate</v>
          </cell>
          <cell r="AS3" t="str">
            <v>power.density</v>
          </cell>
          <cell r="AT3" t="str">
            <v>power.heat</v>
          </cell>
          <cell r="AU3" t="str">
            <v>energy.heat</v>
          </cell>
          <cell r="AV3" t="str">
            <v>energy</v>
          </cell>
          <cell r="AW3" t="str">
            <v>energy.work</v>
          </cell>
          <cell r="AX3" t="str">
            <v>torque</v>
          </cell>
          <cell r="AY3" t="str">
            <v>unbalance</v>
          </cell>
          <cell r="AZ3" t="str">
            <v>moment.inertia</v>
          </cell>
          <cell r="BA3" t="str">
            <v>stiffness</v>
          </cell>
          <cell r="BB3" t="str">
            <v>stress</v>
          </cell>
          <cell r="BC3" t="str">
            <v>ampere</v>
          </cell>
          <cell r="BD3" t="str">
            <v>volt</v>
          </cell>
          <cell r="BE3" t="str">
            <v>ohm</v>
          </cell>
          <cell r="BF3" t="str">
            <v>cond.electric</v>
          </cell>
          <cell r="BG3" t="str">
            <v>control.signal</v>
          </cell>
          <cell r="BH3" t="str">
            <v>time.sec</v>
          </cell>
          <cell r="BI3" t="str">
            <v>time.min</v>
          </cell>
          <cell r="BJ3" t="str">
            <v>time.hr</v>
          </cell>
          <cell r="BK3" t="str">
            <v>time.day</v>
          </cell>
          <cell r="BL3" t="str">
            <v>freq.hz</v>
          </cell>
          <cell r="BM3" t="str">
            <v>vel.small</v>
          </cell>
          <cell r="BN3" t="str">
            <v>vel.med</v>
          </cell>
          <cell r="BO3" t="str">
            <v>vel.large</v>
          </cell>
          <cell r="BP3" t="str">
            <v>ang.vel</v>
          </cell>
          <cell r="BQ3" t="str">
            <v>accel</v>
          </cell>
          <cell r="BR3" t="str">
            <v>length.veryshort</v>
          </cell>
          <cell r="BS3" t="str">
            <v>length.short</v>
          </cell>
          <cell r="BT3" t="str">
            <v>length.med</v>
          </cell>
          <cell r="BU3" t="str">
            <v>length.long</v>
          </cell>
          <cell r="BV3" t="str">
            <v>taper</v>
          </cell>
          <cell r="BW3" t="str">
            <v>ref.length3ft</v>
          </cell>
          <cell r="BX3" t="str">
            <v>ref.elev</v>
          </cell>
          <cell r="BY3" t="str">
            <v>area.small</v>
          </cell>
          <cell r="BZ3" t="str">
            <v>area.med</v>
          </cell>
          <cell r="CA3" t="str">
            <v>area.large</v>
          </cell>
          <cell r="CB3" t="str">
            <v>plane.angle</v>
          </cell>
          <cell r="CC3" t="str">
            <v>mass.small</v>
          </cell>
          <cell r="CD3" t="str">
            <v>mass.large</v>
          </cell>
          <cell r="CE3" t="str">
            <v>vol.small</v>
          </cell>
          <cell r="CF3" t="str">
            <v>vol.large</v>
          </cell>
          <cell r="CG3" t="str">
            <v>vol.length.small</v>
          </cell>
          <cell r="CH3" t="str">
            <v>vol.length.med</v>
          </cell>
          <cell r="CI3" t="str">
            <v>vol.length.large</v>
          </cell>
          <cell r="CJ3" t="str">
            <v>mass.per.vol.small</v>
          </cell>
          <cell r="CK3" t="str">
            <v>abs.visc</v>
          </cell>
          <cell r="CL3" t="str">
            <v>kin.visc</v>
          </cell>
          <cell r="CM3" t="str">
            <v>kin.visc.ssu</v>
          </cell>
          <cell r="CN3" t="str">
            <v>kin.visc.at.ref.temp</v>
          </cell>
          <cell r="CO3" t="str">
            <v>kin.visc.at.ref.temp.212</v>
          </cell>
          <cell r="CP3" t="str">
            <v>mass.density</v>
          </cell>
          <cell r="CQ3" t="str">
            <v>gas.density</v>
          </cell>
          <cell r="CR3" t="str">
            <v>mass.mol</v>
          </cell>
          <cell r="CS3" t="str">
            <v>mol.weight</v>
          </cell>
          <cell r="CT3" t="str">
            <v>therm.cond</v>
          </cell>
          <cell r="CU3" t="str">
            <v>lat.heat.vap</v>
          </cell>
          <cell r="CV3" t="str">
            <v>spec.weight</v>
          </cell>
          <cell r="CW3" t="str">
            <v>spec.heat</v>
          </cell>
          <cell r="CX3" t="str">
            <v>enthalpy</v>
          </cell>
          <cell r="CY3" t="str">
            <v>heat.value</v>
          </cell>
          <cell r="CZ3" t="str">
            <v>foul.factor</v>
          </cell>
        </row>
        <row r="4">
          <cell r="B4" t="str">
            <v>U.S. CUSTOMARY</v>
          </cell>
          <cell r="C4" t="str">
            <v>MMSCFD/SCFM</v>
          </cell>
          <cell r="D4" t="str">
            <v>(icfm)</v>
          </cell>
          <cell r="E4" t="str">
            <v>(scfm)</v>
          </cell>
          <cell r="F4" t="str">
            <v>(cfm)</v>
          </cell>
          <cell r="G4" t="str">
            <v>(gph)</v>
          </cell>
          <cell r="H4" t="str">
            <v>(gpm)</v>
          </cell>
          <cell r="I4" t="str">
            <v>(gpm)</v>
          </cell>
          <cell r="J4" t="str">
            <v>(gal/day/seal)</v>
          </cell>
          <cell r="K4" t="str">
            <v>(lb/sec)</v>
          </cell>
          <cell r="L4" t="str">
            <v>(lb/min)</v>
          </cell>
          <cell r="M4" t="str">
            <v>(lb/hr)</v>
          </cell>
          <cell r="N4" t="str">
            <v>(psia)</v>
          </cell>
          <cell r="O4" t="str">
            <v>(psia)</v>
          </cell>
          <cell r="P4" t="str">
            <v>(psig)</v>
          </cell>
          <cell r="Q4" t="str">
            <v>(psi)</v>
          </cell>
          <cell r="R4" t="str">
            <v>(ft)</v>
          </cell>
          <cell r="S4" t="str">
            <v>(lb/ft²)</v>
          </cell>
          <cell r="T4" t="str">
            <v>(14.7 psia &amp; 60°F DRY)</v>
          </cell>
          <cell r="U4" t="str">
            <v>5000 psi</v>
          </cell>
          <cell r="V4" t="str">
            <v>(in H2O abs)</v>
          </cell>
          <cell r="W4" t="str">
            <v>(in H2O)</v>
          </cell>
          <cell r="X4" t="str">
            <v>(in Hg abs)</v>
          </cell>
          <cell r="Y4" t="str">
            <v>(dBA)</v>
          </cell>
          <cell r="Z4" t="str">
            <v>(ft-lb/lb)</v>
          </cell>
          <cell r="AA4" t="str">
            <v>(°F)</v>
          </cell>
          <cell r="AB4" t="str">
            <v>(@ 60 °F)</v>
          </cell>
          <cell r="AC4" t="str">
            <v>(@ 100 °F)</v>
          </cell>
          <cell r="AD4" t="str">
            <v>(@ 150 °F)</v>
          </cell>
          <cell r="AE4" t="str">
            <v>(@ 212 °F)</v>
          </cell>
          <cell r="AF4" t="str">
            <v>(lb)</v>
          </cell>
          <cell r="AG4" t="str">
            <v>(lb)</v>
          </cell>
          <cell r="AH4" t="str">
            <v>(BHP)</v>
          </cell>
          <cell r="AI4" t="str">
            <v>(HP)</v>
          </cell>
          <cell r="AJ4" t="str">
            <v>(HP)</v>
          </cell>
          <cell r="AK4" t="str">
            <v>(kW)</v>
          </cell>
          <cell r="AL4" t="str">
            <v>(BTU/min)</v>
          </cell>
          <cell r="AM4" t="str">
            <v>(BTU/hr)</v>
          </cell>
          <cell r="AN4" t="str">
            <v>(BTU/HP-hr)</v>
          </cell>
          <cell r="AO4" t="str">
            <v>(BTU/hr ft² °F)</v>
          </cell>
          <cell r="AP4" t="str">
            <v>(HP/100 rpm)</v>
          </cell>
          <cell r="AQ4" t="str">
            <v>(BHP/100 CFM)</v>
          </cell>
          <cell r="AR4" t="str">
            <v>(lb/hp-hr)</v>
          </cell>
          <cell r="AS4" t="str">
            <v>(W/in²)</v>
          </cell>
          <cell r="AT4" t="str">
            <v>(BTU/min)</v>
          </cell>
          <cell r="AU4" t="str">
            <v>(BTU)</v>
          </cell>
          <cell r="AV4" t="str">
            <v>(BTU)</v>
          </cell>
          <cell r="AW4" t="str">
            <v>(ft-lb)</v>
          </cell>
          <cell r="AX4" t="str">
            <v>(ft-lb)</v>
          </cell>
          <cell r="AY4" t="str">
            <v>(oz-in)</v>
          </cell>
          <cell r="AZ4" t="str">
            <v>(lb-ft²)</v>
          </cell>
          <cell r="BA4" t="str">
            <v>(lb-in/rad)</v>
          </cell>
          <cell r="BB4" t="str">
            <v>(psi)</v>
          </cell>
          <cell r="BC4" t="str">
            <v>(A)</v>
          </cell>
          <cell r="BD4" t="str">
            <v>(V)</v>
          </cell>
          <cell r="BE4" t="str">
            <v>(ohm)</v>
          </cell>
          <cell r="BF4" t="str">
            <v>(Mho)</v>
          </cell>
          <cell r="BG4" t="str">
            <v>(psig/mA)</v>
          </cell>
          <cell r="BH4" t="str">
            <v>(sec)</v>
          </cell>
          <cell r="BI4" t="str">
            <v>(min)</v>
          </cell>
          <cell r="BJ4" t="str">
            <v>(hr)</v>
          </cell>
          <cell r="BK4" t="str">
            <v>(days)</v>
          </cell>
          <cell r="BL4" t="str">
            <v>(Hz)</v>
          </cell>
          <cell r="BM4" t="str">
            <v>(fps)</v>
          </cell>
          <cell r="BN4" t="str">
            <v>(ft/min)</v>
          </cell>
          <cell r="BO4" t="str">
            <v>(mph)</v>
          </cell>
          <cell r="BP4" t="str">
            <v>(rpm)</v>
          </cell>
          <cell r="BQ4" t="str">
            <v>(in./sec²)</v>
          </cell>
          <cell r="BR4" t="str">
            <v>(mil)</v>
          </cell>
          <cell r="BS4" t="str">
            <v>(in)</v>
          </cell>
          <cell r="BT4" t="str">
            <v>(ft)</v>
          </cell>
          <cell r="BU4" t="str">
            <v>(mi)</v>
          </cell>
          <cell r="BV4" t="str">
            <v>(in/ft)</v>
          </cell>
          <cell r="BW4" t="str">
            <v>(@ 3 Ft)</v>
          </cell>
          <cell r="BX4" t="str">
            <v>(3300 ft)</v>
          </cell>
          <cell r="BY4" t="str">
            <v>(in²)</v>
          </cell>
          <cell r="BZ4" t="str">
            <v>(ft²)</v>
          </cell>
          <cell r="CA4" t="str">
            <v>(ft²)</v>
          </cell>
          <cell r="CB4" t="str">
            <v>(degree)</v>
          </cell>
          <cell r="CC4" t="str">
            <v>(ounces)</v>
          </cell>
          <cell r="CD4" t="str">
            <v>(lb)</v>
          </cell>
          <cell r="CE4" t="str">
            <v>(gal)</v>
          </cell>
          <cell r="CF4" t="str">
            <v>(gal)</v>
          </cell>
          <cell r="CG4" t="str">
            <v>(in³)</v>
          </cell>
          <cell r="CH4" t="str">
            <v>(in³)</v>
          </cell>
          <cell r="CI4" t="str">
            <v>(ft³)</v>
          </cell>
          <cell r="CJ4" t="str">
            <v>(ppm)</v>
          </cell>
          <cell r="CK4" t="str">
            <v>(cP)</v>
          </cell>
          <cell r="CL4" t="str">
            <v>(cSt)</v>
          </cell>
          <cell r="CM4" t="str">
            <v>(SSU)</v>
          </cell>
          <cell r="CN4" t="str">
            <v>(SSU @ 100°F)</v>
          </cell>
          <cell r="CO4" t="str">
            <v>(SSU @ 212°F)</v>
          </cell>
          <cell r="CP4" t="str">
            <v>(lb/ft³)</v>
          </cell>
          <cell r="CQ4" t="str">
            <v>(scf/gal)</v>
          </cell>
          <cell r="CR4" t="str">
            <v>(lb/lb mol)</v>
          </cell>
          <cell r="CS4" t="str">
            <v>(MW)</v>
          </cell>
          <cell r="CT4" t="str">
            <v>(Btu/ft h °F)</v>
          </cell>
          <cell r="CU4" t="str">
            <v>(Btu/lb mol)</v>
          </cell>
          <cell r="CV4" t="str">
            <v>(lbf/ft³)</v>
          </cell>
          <cell r="CW4" t="str">
            <v>(BTU/lb °F)</v>
          </cell>
          <cell r="CX4" t="str">
            <v>(Btu/lb)</v>
          </cell>
          <cell r="CY4" t="str">
            <v>(BTU/ft³)</v>
          </cell>
          <cell r="CZ4" t="str">
            <v>(hr ft²°F/BTU)</v>
          </cell>
        </row>
        <row r="5">
          <cell r="B5" t="str">
            <v>SI UNITS (bar)</v>
          </cell>
          <cell r="C5" t="str">
            <v>M³/H</v>
          </cell>
          <cell r="D5" t="str">
            <v>(m³/h)</v>
          </cell>
          <cell r="E5" t="str">
            <v>(m³/h)</v>
          </cell>
          <cell r="F5" t="str">
            <v>(m³/h)</v>
          </cell>
          <cell r="G5" t="str">
            <v>(L/min)</v>
          </cell>
          <cell r="H5" t="str">
            <v>(L/min)</v>
          </cell>
          <cell r="I5" t="str">
            <v>(m³/h)</v>
          </cell>
          <cell r="J5" t="str">
            <v>(l/day/seal)</v>
          </cell>
          <cell r="K5" t="str">
            <v>(kg/sec)</v>
          </cell>
          <cell r="L5" t="str">
            <v>(kg/h)</v>
          </cell>
          <cell r="M5" t="str">
            <v>(kg/h)</v>
          </cell>
          <cell r="N5" t="str">
            <v>(barA)</v>
          </cell>
          <cell r="O5" t="str">
            <v>(mbarA)</v>
          </cell>
          <cell r="P5" t="str">
            <v>(barG)</v>
          </cell>
          <cell r="Q5" t="str">
            <v>(bar)</v>
          </cell>
          <cell r="R5" t="str">
            <v>(m)</v>
          </cell>
          <cell r="S5" t="str">
            <v>(kg/m²)</v>
          </cell>
          <cell r="T5" t="str">
            <v>(1.013 barA &amp; 0°C DRY)</v>
          </cell>
          <cell r="U5" t="str">
            <v>345 kg/cm²</v>
          </cell>
          <cell r="V5" t="str">
            <v>(mm H2O abs)</v>
          </cell>
          <cell r="W5" t="str">
            <v>(mm H2O)</v>
          </cell>
          <cell r="X5" t="str">
            <v>(mm Hg abs)</v>
          </cell>
          <cell r="Y5" t="str">
            <v>(dBA)</v>
          </cell>
          <cell r="Z5" t="str">
            <v>(N-m/kg)</v>
          </cell>
          <cell r="AA5" t="str">
            <v>(°C)</v>
          </cell>
          <cell r="AB5" t="str">
            <v>(@ 15 °C)</v>
          </cell>
          <cell r="AC5" t="str">
            <v>(@ 37.7 °C)</v>
          </cell>
          <cell r="AD5" t="str">
            <v>(@ 65 °C)</v>
          </cell>
          <cell r="AE5" t="str">
            <v>(@ 100 °C)</v>
          </cell>
          <cell r="AF5" t="str">
            <v>(N)</v>
          </cell>
          <cell r="AG5" t="str">
            <v>(kN)</v>
          </cell>
          <cell r="AH5" t="str">
            <v>(BkW)</v>
          </cell>
          <cell r="AI5" t="str">
            <v>(kW)</v>
          </cell>
          <cell r="AJ5" t="str">
            <v>(MW)</v>
          </cell>
          <cell r="AK5" t="str">
            <v>(kW)</v>
          </cell>
          <cell r="AL5" t="str">
            <v>(kJ/min)</v>
          </cell>
          <cell r="AM5" t="str">
            <v>(kJ/hr)</v>
          </cell>
          <cell r="AN5" t="str">
            <v>(kJ/kW-hr)</v>
          </cell>
          <cell r="AO5" t="str">
            <v>(kJ/hr m² °C)</v>
          </cell>
          <cell r="AP5" t="str">
            <v>(kW/100 rpm)</v>
          </cell>
          <cell r="AQ5" t="str">
            <v>(BkW/ 100 m³/h)</v>
          </cell>
          <cell r="AR5" t="str">
            <v>(kg/kW-hr)</v>
          </cell>
          <cell r="AS5" t="str">
            <v>(W/in²)</v>
          </cell>
          <cell r="AT5" t="str">
            <v>(W)</v>
          </cell>
          <cell r="AU5" t="str">
            <v>(kJ)</v>
          </cell>
          <cell r="AV5" t="str">
            <v>(kW-h)</v>
          </cell>
          <cell r="AW5" t="str">
            <v>(J)</v>
          </cell>
          <cell r="AX5" t="str">
            <v>(N-m)</v>
          </cell>
          <cell r="AY5" t="str">
            <v>(g-mm)</v>
          </cell>
          <cell r="AZ5" t="str">
            <v>(kg-m²)</v>
          </cell>
          <cell r="BA5" t="str">
            <v>(kg-m/rad)</v>
          </cell>
          <cell r="BB5" t="str">
            <v>(MPa)</v>
          </cell>
          <cell r="BC5" t="str">
            <v>(A)</v>
          </cell>
          <cell r="BD5" t="str">
            <v>(V)</v>
          </cell>
          <cell r="BE5" t="str">
            <v>(ohm)</v>
          </cell>
          <cell r="BF5" t="str">
            <v>(Mho)</v>
          </cell>
          <cell r="BG5" t="str">
            <v>(barG/mA)</v>
          </cell>
          <cell r="BH5" t="str">
            <v>(sec)</v>
          </cell>
          <cell r="BI5" t="str">
            <v>(min)</v>
          </cell>
          <cell r="BJ5" t="str">
            <v>(hr)</v>
          </cell>
          <cell r="BK5" t="str">
            <v>(days)</v>
          </cell>
          <cell r="BL5" t="str">
            <v>(Hz)</v>
          </cell>
          <cell r="BM5" t="str">
            <v>(m/s)</v>
          </cell>
          <cell r="BN5" t="str">
            <v>(m/hr)</v>
          </cell>
          <cell r="BO5" t="str">
            <v>(km/h)</v>
          </cell>
          <cell r="BP5" t="str">
            <v>(rpm)</v>
          </cell>
          <cell r="BQ5" t="str">
            <v>(mm/sec²)</v>
          </cell>
          <cell r="BR5" t="str">
            <v>(µm)</v>
          </cell>
          <cell r="BS5" t="str">
            <v>(mm)</v>
          </cell>
          <cell r="BT5" t="str">
            <v>(m)</v>
          </cell>
          <cell r="BU5" t="str">
            <v>(km)</v>
          </cell>
          <cell r="BV5" t="str">
            <v>(mm/m)</v>
          </cell>
          <cell r="BW5" t="str">
            <v>(@ 1 m)</v>
          </cell>
          <cell r="BX5" t="str">
            <v>(1000 m)</v>
          </cell>
          <cell r="BY5" t="str">
            <v>(mm²)</v>
          </cell>
          <cell r="BZ5" t="str">
            <v>(cm²)</v>
          </cell>
          <cell r="CA5" t="str">
            <v>(m²)</v>
          </cell>
          <cell r="CB5" t="str">
            <v>(degree)</v>
          </cell>
          <cell r="CC5" t="str">
            <v>(g)</v>
          </cell>
          <cell r="CD5" t="str">
            <v>(kg)</v>
          </cell>
          <cell r="CE5" t="str">
            <v>(l)</v>
          </cell>
          <cell r="CF5" t="str">
            <v>(m³)</v>
          </cell>
          <cell r="CG5" t="str">
            <v>(mm³)</v>
          </cell>
          <cell r="CH5" t="str">
            <v>(cm³)</v>
          </cell>
          <cell r="CI5" t="str">
            <v>(m³)</v>
          </cell>
          <cell r="CJ5" t="str">
            <v>(ppm)</v>
          </cell>
          <cell r="CK5" t="str">
            <v>(mPa-s)</v>
          </cell>
          <cell r="CL5" t="str">
            <v>(mm²/s)</v>
          </cell>
          <cell r="CM5" t="str">
            <v>(SSU)</v>
          </cell>
          <cell r="CN5" t="str">
            <v>(SSU @ 37.7°C)</v>
          </cell>
          <cell r="CO5" t="str">
            <v>(SSU @ 100°C)</v>
          </cell>
          <cell r="CP5" t="str">
            <v>(kg/m³)</v>
          </cell>
          <cell r="CQ5" t="str">
            <v>(m³/L)</v>
          </cell>
          <cell r="CR5" t="str">
            <v>(lb/lb mol)</v>
          </cell>
          <cell r="CS5" t="str">
            <v>(MW)</v>
          </cell>
          <cell r="CT5" t="str">
            <v>(kJ/m h °C)</v>
          </cell>
          <cell r="CU5" t="str">
            <v>(kJ/kg mol)</v>
          </cell>
          <cell r="CV5" t="str">
            <v>(kN/m³)</v>
          </cell>
          <cell r="CW5" t="str">
            <v>(kJ/kg °C)</v>
          </cell>
          <cell r="CX5" t="str">
            <v>(kJ/kg)</v>
          </cell>
          <cell r="CY5" t="str">
            <v>(kJ/Nm³)</v>
          </cell>
          <cell r="CZ5" t="str">
            <v>(hr m² °C/kJ)</v>
          </cell>
        </row>
        <row r="6">
          <cell r="B6" t="str">
            <v>SI UNITS (kPa)</v>
          </cell>
          <cell r="C6" t="str">
            <v>M³/H</v>
          </cell>
          <cell r="D6" t="str">
            <v>(m³/h)</v>
          </cell>
          <cell r="E6" t="str">
            <v>(m³/h)</v>
          </cell>
          <cell r="F6" t="str">
            <v>(m³/h)</v>
          </cell>
          <cell r="G6" t="str">
            <v>(L/min)</v>
          </cell>
          <cell r="H6" t="str">
            <v>(L/min)</v>
          </cell>
          <cell r="I6" t="str">
            <v>(m³/h)</v>
          </cell>
          <cell r="J6" t="str">
            <v>(l/day/seal)</v>
          </cell>
          <cell r="K6" t="str">
            <v>(kg/sec)</v>
          </cell>
          <cell r="L6" t="str">
            <v>(kg/h)</v>
          </cell>
          <cell r="M6" t="str">
            <v>(kg/h)</v>
          </cell>
          <cell r="N6" t="str">
            <v>(kPaA)</v>
          </cell>
          <cell r="O6" t="str">
            <v>(mbarA)</v>
          </cell>
          <cell r="P6" t="str">
            <v>(kPaG)</v>
          </cell>
          <cell r="Q6" t="str">
            <v>(kPa)</v>
          </cell>
          <cell r="R6" t="str">
            <v>(m)</v>
          </cell>
          <cell r="S6" t="str">
            <v>(kg/m²)</v>
          </cell>
          <cell r="T6" t="str">
            <v>(101.3 kPaA &amp; 0°C DRY)</v>
          </cell>
          <cell r="U6" t="str">
            <v>34470 kPa</v>
          </cell>
          <cell r="V6" t="str">
            <v>(mm H2O abs)</v>
          </cell>
          <cell r="W6" t="str">
            <v>(mm H2O)</v>
          </cell>
          <cell r="X6" t="str">
            <v>(mm Hg abs)</v>
          </cell>
          <cell r="Y6" t="str">
            <v>(dBA)</v>
          </cell>
          <cell r="Z6" t="str">
            <v>(N-m/kg)</v>
          </cell>
          <cell r="AA6" t="str">
            <v>(°C)</v>
          </cell>
          <cell r="AB6" t="str">
            <v>(@ 15 °C)</v>
          </cell>
          <cell r="AC6" t="str">
            <v>(@ 37.7 °C)</v>
          </cell>
          <cell r="AD6" t="str">
            <v>(@ 65 °C)</v>
          </cell>
          <cell r="AE6" t="str">
            <v>(@ 100 °C)</v>
          </cell>
          <cell r="AF6" t="str">
            <v>(N)</v>
          </cell>
          <cell r="AG6" t="str">
            <v>(kN)</v>
          </cell>
          <cell r="AH6" t="str">
            <v>(BkW)</v>
          </cell>
          <cell r="AI6" t="str">
            <v>(kW)</v>
          </cell>
          <cell r="AJ6" t="str">
            <v>(MW)</v>
          </cell>
          <cell r="AK6" t="str">
            <v>(kW)</v>
          </cell>
          <cell r="AL6" t="str">
            <v>(kJ/min)</v>
          </cell>
          <cell r="AM6" t="str">
            <v>(kJ/hr)</v>
          </cell>
          <cell r="AN6" t="str">
            <v>(kJ/kW-hr)</v>
          </cell>
          <cell r="AO6" t="str">
            <v>(kJ/hr m² °C)</v>
          </cell>
          <cell r="AP6" t="str">
            <v>(kW/100 rpm)</v>
          </cell>
          <cell r="AQ6" t="str">
            <v>(BkW/ 100 m³/h)</v>
          </cell>
          <cell r="AR6" t="str">
            <v>(kg/kW-hr)</v>
          </cell>
          <cell r="AS6" t="str">
            <v>(W/in²)</v>
          </cell>
          <cell r="AT6" t="str">
            <v>(W)</v>
          </cell>
          <cell r="AU6" t="str">
            <v>(kJ)</v>
          </cell>
          <cell r="AV6" t="str">
            <v>(kW-h)</v>
          </cell>
          <cell r="AW6" t="str">
            <v>(J)</v>
          </cell>
          <cell r="AX6" t="str">
            <v>(N-m)</v>
          </cell>
          <cell r="AY6" t="str">
            <v>(g-mm)</v>
          </cell>
          <cell r="AZ6" t="str">
            <v>(kg-m²)</v>
          </cell>
          <cell r="BA6" t="str">
            <v>(kg-m/rad)</v>
          </cell>
          <cell r="BB6" t="str">
            <v>(MPa)</v>
          </cell>
          <cell r="BC6" t="str">
            <v>(A)</v>
          </cell>
          <cell r="BD6" t="str">
            <v>(V)</v>
          </cell>
          <cell r="BE6" t="str">
            <v>(ohm)</v>
          </cell>
          <cell r="BF6" t="str">
            <v>(Mho)</v>
          </cell>
          <cell r="BG6" t="str">
            <v>(kPaG/mA)</v>
          </cell>
          <cell r="BH6" t="str">
            <v>(sec)</v>
          </cell>
          <cell r="BI6" t="str">
            <v>(min)</v>
          </cell>
          <cell r="BJ6" t="str">
            <v>(hr)</v>
          </cell>
          <cell r="BK6" t="str">
            <v>(days)</v>
          </cell>
          <cell r="BL6" t="str">
            <v>(Hz)</v>
          </cell>
          <cell r="BM6" t="str">
            <v>(m/s)</v>
          </cell>
          <cell r="BN6" t="str">
            <v>(m/hr)</v>
          </cell>
          <cell r="BO6" t="str">
            <v>(km/h)</v>
          </cell>
          <cell r="BP6" t="str">
            <v>(rpm)</v>
          </cell>
          <cell r="BQ6" t="str">
            <v>(mm/sec²)</v>
          </cell>
          <cell r="BR6" t="str">
            <v>(µm)</v>
          </cell>
          <cell r="BS6" t="str">
            <v>(mm)</v>
          </cell>
          <cell r="BT6" t="str">
            <v>(m)</v>
          </cell>
          <cell r="BU6" t="str">
            <v>(km)</v>
          </cell>
          <cell r="BV6" t="str">
            <v>(mm/m)</v>
          </cell>
          <cell r="BW6" t="str">
            <v>(@ 1 m)</v>
          </cell>
          <cell r="BX6" t="str">
            <v>(1000 m)</v>
          </cell>
          <cell r="BY6" t="str">
            <v>(mm²)</v>
          </cell>
          <cell r="BZ6" t="str">
            <v>(cm²)</v>
          </cell>
          <cell r="CA6" t="str">
            <v>(m²)</v>
          </cell>
          <cell r="CB6" t="str">
            <v>(degree)</v>
          </cell>
          <cell r="CC6" t="str">
            <v>(g)</v>
          </cell>
          <cell r="CD6" t="str">
            <v>(kg)</v>
          </cell>
          <cell r="CE6" t="str">
            <v>(l)</v>
          </cell>
          <cell r="CF6" t="str">
            <v>(m³)</v>
          </cell>
          <cell r="CG6" t="str">
            <v>(mm³)</v>
          </cell>
          <cell r="CH6" t="str">
            <v>(cm³)</v>
          </cell>
          <cell r="CI6" t="str">
            <v>(m³)</v>
          </cell>
          <cell r="CJ6" t="str">
            <v>(ppm)</v>
          </cell>
          <cell r="CK6" t="str">
            <v>(mPa-s)</v>
          </cell>
          <cell r="CL6" t="str">
            <v>(mm²/s)</v>
          </cell>
          <cell r="CM6" t="str">
            <v>(SSU)</v>
          </cell>
          <cell r="CN6" t="str">
            <v>(SSU @ 37.7°C)</v>
          </cell>
          <cell r="CO6" t="str">
            <v>(SSU @ 100°C)</v>
          </cell>
          <cell r="CP6" t="str">
            <v>(kg/m³)</v>
          </cell>
          <cell r="CQ6" t="str">
            <v>(m³/L)</v>
          </cell>
          <cell r="CR6" t="str">
            <v>(lb/lb mol)</v>
          </cell>
          <cell r="CS6" t="str">
            <v>(MW)</v>
          </cell>
          <cell r="CT6" t="str">
            <v>(kJ/m h °C)</v>
          </cell>
          <cell r="CU6" t="str">
            <v>(kJ/kg mol)</v>
          </cell>
          <cell r="CV6" t="str">
            <v>(kN/m³)</v>
          </cell>
          <cell r="CW6" t="str">
            <v>(kJ/kg °C)</v>
          </cell>
          <cell r="CX6" t="str">
            <v>(kJ/kg)</v>
          </cell>
          <cell r="CY6" t="str">
            <v>(kJ/Nm³)</v>
          </cell>
          <cell r="CZ6" t="str">
            <v>(hr m² °C/kJ)</v>
          </cell>
        </row>
        <row r="7">
          <cell r="B7" t="str">
            <v>METRIC (kg/cm2)</v>
          </cell>
          <cell r="C7" t="str">
            <v>M³/H</v>
          </cell>
          <cell r="D7" t="str">
            <v>(m³/h)</v>
          </cell>
          <cell r="E7" t="str">
            <v>(m³/h)</v>
          </cell>
          <cell r="F7" t="str">
            <v>(m³/h)</v>
          </cell>
          <cell r="G7" t="str">
            <v>(L/min)</v>
          </cell>
          <cell r="H7" t="str">
            <v>(L/min)</v>
          </cell>
          <cell r="I7" t="str">
            <v>(m³/h)</v>
          </cell>
          <cell r="J7" t="str">
            <v>(l/day/seal)</v>
          </cell>
          <cell r="K7" t="str">
            <v>(kg/sec)</v>
          </cell>
          <cell r="L7" t="str">
            <v>(kg/h)</v>
          </cell>
          <cell r="M7" t="str">
            <v>(kg/h)</v>
          </cell>
          <cell r="N7" t="str">
            <v>(kg/cm²A)</v>
          </cell>
          <cell r="O7" t="str">
            <v>(mbarA)</v>
          </cell>
          <cell r="P7" t="str">
            <v>(kg/cm²G)</v>
          </cell>
          <cell r="Q7" t="str">
            <v>(kg/cm²)</v>
          </cell>
          <cell r="R7" t="str">
            <v>(m)</v>
          </cell>
          <cell r="S7" t="str">
            <v>(kg/m²)</v>
          </cell>
          <cell r="T7" t="str">
            <v>(1.033 kg/cm²A &amp; 0°C DRY)</v>
          </cell>
          <cell r="U7" t="str">
            <v>353 kg/cm²</v>
          </cell>
          <cell r="V7" t="str">
            <v>(mm H2O abs)</v>
          </cell>
          <cell r="W7" t="str">
            <v>(mm H2O)</v>
          </cell>
          <cell r="X7" t="str">
            <v>(mm Hg abs)</v>
          </cell>
          <cell r="Y7" t="str">
            <v>(dBA)</v>
          </cell>
          <cell r="Z7" t="str">
            <v>(N-m/kg)</v>
          </cell>
          <cell r="AA7" t="str">
            <v>(°C)</v>
          </cell>
          <cell r="AB7" t="str">
            <v>(@ 15 °C)</v>
          </cell>
          <cell r="AC7" t="str">
            <v>(@ 37.7 °C)</v>
          </cell>
          <cell r="AD7" t="str">
            <v>(@ 65 °C)</v>
          </cell>
          <cell r="AE7" t="str">
            <v>(@ 100 °C)</v>
          </cell>
          <cell r="AF7" t="str">
            <v>(N)</v>
          </cell>
          <cell r="AG7" t="str">
            <v>(kN)</v>
          </cell>
          <cell r="AH7" t="str">
            <v>(BkW)</v>
          </cell>
          <cell r="AI7" t="str">
            <v>(kW)</v>
          </cell>
          <cell r="AJ7" t="str">
            <v>(MW)</v>
          </cell>
          <cell r="AK7" t="str">
            <v>(kW)</v>
          </cell>
          <cell r="AL7" t="str">
            <v>(kJ/min)</v>
          </cell>
          <cell r="AM7" t="str">
            <v>(kJ/hr)</v>
          </cell>
          <cell r="AN7" t="str">
            <v>(kJ/kW-hr)</v>
          </cell>
          <cell r="AO7" t="str">
            <v>(kJ/hr m² °C)</v>
          </cell>
          <cell r="AP7" t="str">
            <v>(kW/100 rpm)</v>
          </cell>
          <cell r="AQ7" t="str">
            <v>(BkW/ 100 m³/h)</v>
          </cell>
          <cell r="AR7" t="str">
            <v>(kg/kW-hr)</v>
          </cell>
          <cell r="AS7" t="str">
            <v>(W/in²)</v>
          </cell>
          <cell r="AT7" t="str">
            <v>(W)</v>
          </cell>
          <cell r="AU7" t="str">
            <v>(kJ)</v>
          </cell>
          <cell r="AV7" t="str">
            <v>(kW-h)</v>
          </cell>
          <cell r="AW7" t="str">
            <v>(J)</v>
          </cell>
          <cell r="AX7" t="str">
            <v>(N-m)</v>
          </cell>
          <cell r="AY7" t="str">
            <v>(g-mm)</v>
          </cell>
          <cell r="AZ7" t="str">
            <v>(kg-m²)</v>
          </cell>
          <cell r="BA7" t="str">
            <v>(kg-m/rad)</v>
          </cell>
          <cell r="BB7" t="str">
            <v>(MPa)</v>
          </cell>
          <cell r="BC7" t="str">
            <v>(A)</v>
          </cell>
          <cell r="BD7" t="str">
            <v>(V)</v>
          </cell>
          <cell r="BE7" t="str">
            <v>(ohm)</v>
          </cell>
          <cell r="BF7" t="str">
            <v>(Mho)</v>
          </cell>
          <cell r="BG7" t="str">
            <v>(kg/cm²G/mA)</v>
          </cell>
          <cell r="BH7" t="str">
            <v>(sec)</v>
          </cell>
          <cell r="BI7" t="str">
            <v>(min)</v>
          </cell>
          <cell r="BJ7" t="str">
            <v>(hr)</v>
          </cell>
          <cell r="BK7" t="str">
            <v>(days)</v>
          </cell>
          <cell r="BL7" t="str">
            <v>(Hz)</v>
          </cell>
          <cell r="BM7" t="str">
            <v>(m/s)</v>
          </cell>
          <cell r="BN7" t="str">
            <v>(m/hr)</v>
          </cell>
          <cell r="BO7" t="str">
            <v>(km/h)</v>
          </cell>
          <cell r="BP7" t="str">
            <v>(rpm)</v>
          </cell>
          <cell r="BQ7" t="str">
            <v>(mm/sec²)</v>
          </cell>
          <cell r="BR7" t="str">
            <v>(µm)</v>
          </cell>
          <cell r="BS7" t="str">
            <v>(mm)</v>
          </cell>
          <cell r="BT7" t="str">
            <v>(m)</v>
          </cell>
          <cell r="BU7" t="str">
            <v>(km)</v>
          </cell>
          <cell r="BV7" t="str">
            <v>(mm/m)</v>
          </cell>
          <cell r="BW7" t="str">
            <v>(@ 1 m)</v>
          </cell>
          <cell r="BX7" t="str">
            <v>(1000 m)</v>
          </cell>
          <cell r="BY7" t="str">
            <v>(mm²)</v>
          </cell>
          <cell r="BZ7" t="str">
            <v>(cm²)</v>
          </cell>
          <cell r="CA7" t="str">
            <v>(m²)</v>
          </cell>
          <cell r="CB7" t="str">
            <v>(degree)</v>
          </cell>
          <cell r="CC7" t="str">
            <v>(g)</v>
          </cell>
          <cell r="CD7" t="str">
            <v>(kg)</v>
          </cell>
          <cell r="CE7" t="str">
            <v>(l)</v>
          </cell>
          <cell r="CF7" t="str">
            <v>(m³)</v>
          </cell>
          <cell r="CG7" t="str">
            <v>(mm³)</v>
          </cell>
          <cell r="CH7" t="str">
            <v>(cm³)</v>
          </cell>
          <cell r="CI7" t="str">
            <v>(m³)</v>
          </cell>
          <cell r="CJ7" t="str">
            <v>(ppm)</v>
          </cell>
          <cell r="CK7" t="str">
            <v>(mPa-s)</v>
          </cell>
          <cell r="CL7" t="str">
            <v>(mm²/s)</v>
          </cell>
          <cell r="CM7" t="str">
            <v>(SSU)</v>
          </cell>
          <cell r="CN7" t="str">
            <v>(SSU @ 37.7°C)</v>
          </cell>
          <cell r="CO7" t="str">
            <v>(SSU @ 100°C)</v>
          </cell>
          <cell r="CP7" t="str">
            <v>(kg/m³)</v>
          </cell>
          <cell r="CQ7" t="str">
            <v>(m³/L)</v>
          </cell>
          <cell r="CR7" t="str">
            <v>(lb/lb mol)</v>
          </cell>
          <cell r="CS7" t="str">
            <v>(MW)</v>
          </cell>
          <cell r="CT7" t="str">
            <v>(kJ/m h °C)</v>
          </cell>
          <cell r="CU7" t="str">
            <v>(kJ/kg mol)</v>
          </cell>
          <cell r="CV7" t="str">
            <v>(kN/m³)</v>
          </cell>
          <cell r="CW7" t="str">
            <v>(kJ/kg °C)</v>
          </cell>
          <cell r="CX7" t="str">
            <v>(kJ/kg)</v>
          </cell>
          <cell r="CY7" t="str">
            <v>(kJ/Nm³)</v>
          </cell>
          <cell r="CZ7" t="str">
            <v>(hr m² °C/kJ)</v>
          </cell>
        </row>
        <row r="8">
          <cell r="B8" t="str">
            <v>Hybrid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>(µPa)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 t="str">
            <v>S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 t="str">
            <v>SSU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ENT_PUMP_UNIT_GP_1"/>
      <sheetName val="CENT_PUMP_UNIT_GP_2"/>
    </sheetNames>
    <sheetDataSet>
      <sheetData sheetId="0" refreshError="1">
        <row r="1">
          <cell r="AU1" t="str">
            <v>2000-11-30</v>
          </cell>
        </row>
        <row r="2">
          <cell r="AU2" t="str">
            <v>1</v>
          </cell>
        </row>
        <row r="3">
          <cell r="G3" t="str">
            <v>BHP Petroleum Pty Ltd.</v>
          </cell>
        </row>
        <row r="4">
          <cell r="G4" t="str">
            <v>Ohanet Development</v>
          </cell>
          <cell r="AA4" t="str">
            <v>221</v>
          </cell>
          <cell r="AH4" t="str">
            <v>09789</v>
          </cell>
          <cell r="AM4" t="str">
            <v>0500</v>
          </cell>
        </row>
        <row r="5">
          <cell r="G5" t="str">
            <v>Ohanet, Algeria</v>
          </cell>
        </row>
        <row r="6">
          <cell r="AD6" t="str">
            <v>SC-09789-GA-0500</v>
          </cell>
        </row>
      </sheetData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F_DOCS"/>
      <sheetName val="GEN_PERF_DATA"/>
      <sheetName val="GEN_PERF_DATA "/>
      <sheetName val="MECH_DATA"/>
      <sheetName val="PROCESS_CONN"/>
      <sheetName val="DWG_SHT1"/>
      <sheetName val="DWG_SHT2"/>
      <sheetName val="DWG_SHT3"/>
      <sheetName val="MotorDS"/>
      <sheetName val="NOISE_LIMITS"/>
      <sheetName val="REMARKS"/>
      <sheetName val="SSR_1"/>
      <sheetName val="SSR_2"/>
      <sheetName val="MAT_OF_CONSTR"/>
      <sheetName val="MOTOR_D_S"/>
      <sheetName val="FileInfo"/>
      <sheetName val="IniMacro"/>
      <sheetName val="GEN_PERF_DATA_"/>
      <sheetName val="GEN_PERF_DATA_1"/>
      <sheetName val="GEN_PERF_DATA_2"/>
      <sheetName val="Electrical Load List"/>
      <sheetName val="DRS_Data"/>
      <sheetName val="C-3204"/>
      <sheetName val="Page 1"/>
      <sheetName val="Page 2"/>
      <sheetName val="Page 3"/>
      <sheetName val="Suppl. 1"/>
      <sheetName val="Suppl. 2"/>
      <sheetName val="UOM"/>
      <sheetName val="Groupvise Report"/>
      <sheetName val="Data"/>
    </sheetNames>
    <sheetDataSet>
      <sheetData sheetId="0" refreshError="1">
        <row r="20">
          <cell r="E20" t="str">
            <v>E-10432</v>
          </cell>
        </row>
        <row r="21">
          <cell r="E21" t="str">
            <v/>
          </cell>
        </row>
        <row r="22">
          <cell r="E22" t="str">
            <v/>
          </cell>
        </row>
        <row r="23">
          <cell r="E23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  <sheetName val="KP1590_E"/>
      <sheetName val="Consumables"/>
      <sheetName val="index"/>
      <sheetName val="Compare"/>
      <sheetName val="COST SUMMARY"/>
      <sheetName val="Histogram"/>
      <sheetName val="Dmdsch"/>
      <sheetName val="Org-chart"/>
      <sheetName val="Indirect"/>
      <sheetName val="Consequip"/>
      <sheetName val="Calibration"/>
      <sheetName val="Bar Chart"/>
      <sheetName val="CSTANLS "/>
      <sheetName val="case"/>
      <sheetName val="Ref."/>
      <sheetName val="histo-Jakarta Office"/>
      <sheetName val="BP"/>
      <sheetName val="Rev. 0 - 17 April 2008"/>
      <sheetName val="Labels"/>
      <sheetName val="Steel Pkg1"/>
      <sheetName val="I &amp; C"/>
      <sheetName val="NOTE."/>
      <sheetName val="Abstract"/>
      <sheetName val="Workers-Salary"/>
      <sheetName val="STAFF"/>
      <sheetName val="TFAC"/>
      <sheetName val="POWER"/>
      <sheetName val="CEPT"/>
      <sheetName val="TMAT"/>
      <sheetName val="Consu - Struc &amp; Plate"/>
      <sheetName val="Pipe-Cons"/>
      <sheetName val="MOB-DE MOB"/>
      <sheetName val="ANC"/>
      <sheetName val="ANC - Elect"/>
      <sheetName val="ASC"/>
      <sheetName val="Mat Handlg"/>
      <sheetName val="M &amp; E Supply &amp; sub"/>
      <sheetName val="MD Pln - ME"/>
      <sheetName val="COST_SUMMARY"/>
      <sheetName val="Bar_Chart"/>
      <sheetName val="CSTANLS_"/>
      <sheetName val="Ref_"/>
      <sheetName val="histo-Jakarta_Office"/>
      <sheetName val="Rev__0_-_17_April_2008"/>
      <sheetName val="COST_SUMMARY1"/>
      <sheetName val="Bar_Chart1"/>
      <sheetName val="CSTANLS_1"/>
      <sheetName val="Ref_1"/>
      <sheetName val="histo-Jakarta_Office1"/>
      <sheetName val="Rev__0_-_17_April_20081"/>
      <sheetName val="costing_CV"/>
      <sheetName val="costing_ESDV"/>
      <sheetName val="costing_FE"/>
      <sheetName val="costing_Misc"/>
      <sheetName val="costing_MOV"/>
      <sheetName val="costing_Press"/>
      <sheetName val="Comm Curve"/>
      <sheetName val="PRICE-COMP"/>
      <sheetName val="철근단면적"/>
      <sheetName val="sheet1"/>
      <sheetName val="INST"/>
      <sheetName val="CIVIL"/>
      <sheetName val="Modes"/>
      <sheetName val="Load List2"/>
      <sheetName val="Electrical Load List"/>
      <sheetName val="Insts"/>
      <sheetName val="Quantity"/>
      <sheetName val="1"/>
      <sheetName val="F-302"/>
      <sheetName val="LV induction motors"/>
      <sheetName val="cal"/>
      <sheetName val="FIRE"/>
      <sheetName val="PIL_HO_Site Rates"/>
      <sheetName val="Signatures"/>
      <sheetName val="COST_SUMMARY2"/>
      <sheetName val="Bar_Chart2"/>
      <sheetName val="CSTANLS_2"/>
      <sheetName val="Ref_2"/>
      <sheetName val="histo-Jakarta_Office2"/>
      <sheetName val="Rev__0_-_17_April_20082"/>
      <sheetName val="Steel_Pkg1"/>
      <sheetName val="I_&amp;_C"/>
      <sheetName val="NOTE_"/>
      <sheetName val="Consu_-_Struc_&amp;_Plate"/>
      <sheetName val="MOB-DE_MOB"/>
      <sheetName val="ANC_-_Elect"/>
      <sheetName val="Mat_Handlg"/>
      <sheetName val="M_&amp;_E_Supply_&amp;_sub"/>
      <sheetName val="MD_Pln_-_ME"/>
      <sheetName val="Comm_Curve"/>
      <sheetName val="CPP Process Mhr by SFN"/>
      <sheetName val="Definitions"/>
      <sheetName val="manhour"/>
      <sheetName val="CONTENTS"/>
      <sheetName val="손익차9월2"/>
      <sheetName val="Sub-Con &amp; TPS"/>
      <sheetName val="Definations"/>
      <sheetName val="WBS"/>
      <sheetName val="CONTENTS "/>
      <sheetName val="RHiCOM BOM"/>
      <sheetName val="COST_SUMMARY3"/>
      <sheetName val="Bar_Chart3"/>
      <sheetName val="CSTANLS_3"/>
      <sheetName val="Ref_3"/>
      <sheetName val="histo-Jakarta_Office3"/>
      <sheetName val="Rev__0_-_17_April_20083"/>
      <sheetName val="Steel_Pkg11"/>
      <sheetName val="Comm_Curve1"/>
      <sheetName val="I_&amp;_C1"/>
      <sheetName val="NOTE_1"/>
      <sheetName val="Consu_-_Struc_&amp;_Plate1"/>
      <sheetName val="MOB-DE_MOB1"/>
      <sheetName val="ANC_-_Elect1"/>
      <sheetName val="Mat_Handlg1"/>
      <sheetName val="M_&amp;_E_Supply_&amp;_sub1"/>
      <sheetName val="MD_Pln_-_ME1"/>
      <sheetName val="Load_List2"/>
      <sheetName val="Electrical_Load_List"/>
      <sheetName val="LV_induction_motors"/>
      <sheetName val="PIL_HO_Site_Rates"/>
      <sheetName val="CPP_Process_Mhr_by_SFN"/>
      <sheetName val="Sub-Con_&amp;_TPS"/>
      <sheetName val="Testing"/>
      <sheetName val="#REF"/>
      <sheetName val="245BOQ"/>
      <sheetName val="Cable &amp; Motor Data"/>
      <sheetName val=""/>
      <sheetName val="Section Lib."/>
      <sheetName val="Sheet3"/>
      <sheetName val="Sheet2"/>
      <sheetName val="Legend"/>
      <sheetName val="Labour Rates"/>
      <sheetName val="Defination"/>
      <sheetName val="Code1"/>
      <sheetName val="Summary1"/>
      <sheetName val="SPL-MS"/>
      <sheetName val="ISO-WISE TP NO"/>
      <sheetName val="PMS-WBS"/>
      <sheetName val="BOX SHT"/>
      <sheetName val="COST_SUMMARY4"/>
      <sheetName val="Bar_Chart4"/>
      <sheetName val="CSTANLS_4"/>
      <sheetName val="Ref_4"/>
      <sheetName val="histo-Jakarta_Office4"/>
      <sheetName val="Rev__0_-_17_April_20084"/>
      <sheetName val="Steel_Pkg12"/>
      <sheetName val="I_&amp;_C2"/>
      <sheetName val="NOTE_2"/>
      <sheetName val="Consu_-_Struc_&amp;_Plate2"/>
      <sheetName val="MOB-DE_MOB2"/>
      <sheetName val="ANC_-_Elect2"/>
      <sheetName val="Mat_Handlg2"/>
      <sheetName val="M_&amp;_E_Supply_&amp;_sub2"/>
      <sheetName val="MD_Pln_-_ME2"/>
      <sheetName val="Comm_Curve2"/>
      <sheetName val="Load_List21"/>
      <sheetName val="Electrical_Load_List1"/>
      <sheetName val="LV_induction_motors1"/>
      <sheetName val="PIL_HO_Site_Rates1"/>
      <sheetName val="CPP_Process_Mhr_by_SFN1"/>
      <sheetName val="Sub-Con_&amp;_TPS1"/>
      <sheetName val="CONTENTS_"/>
      <sheetName val="RHiCOM_BOM"/>
      <sheetName val="StaticValue"/>
      <sheetName val="Area"/>
      <sheetName val="CriticalIndex"/>
      <sheetName val="Classification"/>
      <sheetName val="Department"/>
      <sheetName val="Category"/>
      <sheetName val="COST_SUMMARY5"/>
      <sheetName val="Bar_Chart5"/>
      <sheetName val="CSTANLS_5"/>
      <sheetName val="Ref_5"/>
      <sheetName val="histo-Jakarta_Office5"/>
      <sheetName val="Rev__0_-_17_April_20085"/>
      <sheetName val="Steel_Pkg13"/>
      <sheetName val="I_&amp;_C3"/>
      <sheetName val="NOTE_3"/>
      <sheetName val="Consu_-_Struc_&amp;_Plate3"/>
      <sheetName val="MOB-DE_MOB3"/>
      <sheetName val="ANC_-_Elect3"/>
      <sheetName val="Mat_Handlg3"/>
      <sheetName val="M_&amp;_E_Supply_&amp;_sub3"/>
      <sheetName val="MD_Pln_-_ME3"/>
      <sheetName val="Comm_Curve3"/>
      <sheetName val="Load_List22"/>
      <sheetName val="Electrical_Load_List2"/>
      <sheetName val="LV_induction_motors2"/>
      <sheetName val="PIL_HO_Site_Rates2"/>
      <sheetName val="CPP_Process_Mhr_by_SFN2"/>
      <sheetName val="Sub-Con_&amp;_TPS2"/>
      <sheetName val="COST_SUMMARY6"/>
      <sheetName val="Bar_Chart6"/>
      <sheetName val="CSTANLS_6"/>
      <sheetName val="Ref_6"/>
      <sheetName val="histo-Jakarta_Office6"/>
      <sheetName val="Rev__0_-_17_April_20086"/>
      <sheetName val="Steel_Pkg14"/>
      <sheetName val="I_&amp;_C4"/>
      <sheetName val="NOTE_4"/>
      <sheetName val="Consu_-_Struc_&amp;_Plate4"/>
      <sheetName val="MOB-DE_MOB4"/>
      <sheetName val="ANC_-_Elect4"/>
      <sheetName val="Mat_Handlg4"/>
      <sheetName val="M_&amp;_E_Supply_&amp;_sub4"/>
      <sheetName val="MD_Pln_-_ME4"/>
      <sheetName val="Comm_Curve4"/>
      <sheetName val="Load_List23"/>
      <sheetName val="Electrical_Load_List3"/>
      <sheetName val="LV_induction_motors3"/>
      <sheetName val="PIL_HO_Site_Rates3"/>
      <sheetName val="CPP_Process_Mhr_by_SFN3"/>
      <sheetName val="Sub-Con_&amp;_TPS3"/>
      <sheetName val="COST_SUMMARY7"/>
      <sheetName val="Bar_Chart7"/>
      <sheetName val="CSTANLS_7"/>
      <sheetName val="Ref_7"/>
      <sheetName val="histo-Jakarta_Office7"/>
      <sheetName val="Rev__0_-_17_April_20087"/>
      <sheetName val="Steel_Pkg15"/>
      <sheetName val="I_&amp;_C5"/>
      <sheetName val="NOTE_5"/>
      <sheetName val="Consu_-_Struc_&amp;_Plate5"/>
      <sheetName val="MOB-DE_MOB5"/>
      <sheetName val="ANC_-_Elect5"/>
      <sheetName val="Mat_Handlg5"/>
      <sheetName val="M_&amp;_E_Supply_&amp;_sub5"/>
      <sheetName val="MD_Pln_-_ME5"/>
      <sheetName val="Comm_Curve5"/>
      <sheetName val="Load_List24"/>
      <sheetName val="Electrical_Load_List4"/>
      <sheetName val="LV_induction_motors4"/>
      <sheetName val="PIL_HO_Site_Rates4"/>
      <sheetName val="CPP_Process_Mhr_by_SFN4"/>
      <sheetName val="Sub-Con_&amp;_TPS4"/>
      <sheetName val="CONTENTS_1"/>
      <sheetName val="RHiCOM_BOM1"/>
      <sheetName val="Drop Down option"/>
      <sheetName val="h-013211-2"/>
      <sheetName val="BQ"/>
      <sheetName val="Cable_&amp;_Motor_Data"/>
      <sheetName val="Cable_&amp;_Motor_Data1"/>
      <sheetName val="Labour_Rates"/>
      <sheetName val="Section_Lib_"/>
      <sheetName val="ISO-WISE_TP_NO"/>
      <sheetName val="BOX_SHT"/>
      <sheetName val="Drop_Down_option"/>
      <sheetName val="CONTENTS_2"/>
      <sheetName val="RHiCOM_BOM2"/>
      <sheetName val="Labour_Rates1"/>
      <sheetName val="Section_Lib_1"/>
      <sheetName val="ISO-WISE_TP_NO1"/>
      <sheetName val="BOX_SHT1"/>
      <sheetName val="Drop_Down_option1"/>
      <sheetName val="CONTENTS_3"/>
      <sheetName val="RHiCOM_BOM3"/>
      <sheetName val="Cable_&amp;_Motor_Data2"/>
      <sheetName val="Labour_Rates2"/>
      <sheetName val="Section_Lib_2"/>
      <sheetName val="ISO-WISE_TP_NO2"/>
      <sheetName val="BOX_SHT2"/>
      <sheetName val="Drop_Down_option2"/>
      <sheetName val="COST_SUMMARY8"/>
      <sheetName val="Bar_Chart8"/>
      <sheetName val="CSTANLS_8"/>
      <sheetName val="Ref_8"/>
      <sheetName val="histo-Jakarta_Office8"/>
      <sheetName val="Rev__0_-_17_April_20088"/>
      <sheetName val="Steel_Pkg16"/>
      <sheetName val="Comm_Curve6"/>
      <sheetName val="I_&amp;_C6"/>
      <sheetName val="NOTE_6"/>
      <sheetName val="Consu_-_Struc_&amp;_Plate6"/>
      <sheetName val="MOB-DE_MOB6"/>
      <sheetName val="ANC_-_Elect6"/>
      <sheetName val="Mat_Handlg6"/>
      <sheetName val="M_&amp;_E_Supply_&amp;_sub6"/>
      <sheetName val="MD_Pln_-_ME6"/>
      <sheetName val="Electrical_Load_List5"/>
      <sheetName val="Load_List25"/>
      <sheetName val="LV_induction_motors5"/>
      <sheetName val="PIL_HO_Site_Rates5"/>
      <sheetName val="CPP_Process_Mhr_by_SFN5"/>
      <sheetName val="Sub-Con_&amp;_TPS5"/>
      <sheetName val="CONTENTS_4"/>
      <sheetName val="RHiCOM_BOM4"/>
      <sheetName val="Cable_&amp;_Motor_Data3"/>
      <sheetName val="Labour_Rates3"/>
      <sheetName val="Section_Lib_3"/>
      <sheetName val="ISO-WISE_TP_NO3"/>
      <sheetName val="BOX_SHT3"/>
      <sheetName val="Drop_Down_option3"/>
      <sheetName val="부안일위"/>
      <sheetName val="가도공"/>
      <sheetName val="BILL"/>
      <sheetName val="Dropdown List"/>
      <sheetName val="FitOutConfCentre"/>
      <sheetName val="집계표(OPTION)"/>
      <sheetName val="List"/>
      <sheetName val="Cover"/>
      <sheetName val="DWTables"/>
      <sheetName val="COST_SUMMARY9"/>
      <sheetName val="Bar_Chart9"/>
      <sheetName val="CSTANLS_9"/>
      <sheetName val="Ref_9"/>
      <sheetName val="histo-Jakarta_Office9"/>
      <sheetName val="Rev__0_-_17_April_20089"/>
      <sheetName val="Steel_Pkg17"/>
      <sheetName val="I_&amp;_C7"/>
      <sheetName val="NOTE_7"/>
      <sheetName val="Consu_-_Struc_&amp;_Plate7"/>
      <sheetName val="MOB-DE_MOB7"/>
      <sheetName val="ANC_-_Elect7"/>
      <sheetName val="Mat_Handlg7"/>
      <sheetName val="M_&amp;_E_Supply_&amp;_sub7"/>
      <sheetName val="MD_Pln_-_ME7"/>
      <sheetName val="Comm_Curve7"/>
      <sheetName val="Load_List26"/>
      <sheetName val="Electrical_Load_List6"/>
      <sheetName val="LV_induction_motors6"/>
      <sheetName val="PIL_HO_Site_Rates6"/>
      <sheetName val="CPP_Process_Mhr_by_SFN6"/>
      <sheetName val="Sub-Con_&amp;_TPS6"/>
      <sheetName val="015-Civil Bill"/>
      <sheetName val="Base_Data"/>
      <sheetName val="Definition"/>
      <sheetName val="Rates"/>
      <sheetName val="New Summary"/>
      <sheetName val="Project Details"/>
      <sheetName val="ACTDATA"/>
      <sheetName val="IPL_SCHEDULE"/>
      <sheetName val="Ranges"/>
      <sheetName val="Data"/>
      <sheetName val="Drop Down Category"/>
      <sheetName val="ITB COST"/>
      <sheetName val="PRECAST lightconc-II"/>
      <sheetName val="Manpower"/>
      <sheetName val="Tender data"/>
      <sheetName val="JI 2039"/>
      <sheetName val="CalcRel"/>
      <sheetName val="FR"/>
      <sheetName val="GTP18C"/>
      <sheetName val="Summary"/>
      <sheetName val="System Information"/>
      <sheetName val="TPS Performance Model"/>
      <sheetName val="pri-com"/>
      <sheetName val="PRICE COMP"/>
      <sheetName val="Notes for BOQ"/>
      <sheetName val="Labour"/>
      <sheetName val="Lists"/>
      <sheetName val="Units"/>
      <sheetName val="Proc Reg"/>
      <sheetName val="7-2"/>
      <sheetName val="PMT"/>
      <sheetName val="取费表"/>
      <sheetName val="静止设备"/>
      <sheetName val="nxR8i"/>
      <sheetName val="CONTENTS_5"/>
      <sheetName val="RHiCOM_BOM5"/>
      <sheetName val="Cable_&amp;_Motor_Data4"/>
      <sheetName val="Labour_Rates4"/>
      <sheetName val="Section_Lib_4"/>
      <sheetName val="ISO-WISE_TP_NO4"/>
      <sheetName val="BOX_SHT4"/>
      <sheetName val="Drop_Down_option4"/>
      <sheetName val="REINF."/>
      <sheetName val="LOADS"/>
      <sheetName val="Take-Off"/>
      <sheetName val="name"/>
      <sheetName val="BQ_Equip_Pipe"/>
      <sheetName val="PipWT"/>
      <sheetName val="GRAND REKAP"/>
      <sheetName val="BQ ARS"/>
      <sheetName val="Material"/>
      <sheetName val="Pipe"/>
      <sheetName val="BOQ건축"/>
      <sheetName val="Coupling"/>
      <sheetName val="Factor -local"/>
      <sheetName val="Factor- cables"/>
      <sheetName val="SALA-002"/>
      <sheetName val="Analysis"/>
      <sheetName val="COST_SUMMARY10"/>
      <sheetName val="Bar_Chart10"/>
      <sheetName val="CSTANLS_10"/>
      <sheetName val="Ref_10"/>
      <sheetName val="histo-Jakarta_Office10"/>
      <sheetName val="Rev__0_-_17_April_200810"/>
      <sheetName val="Steel_Pkg18"/>
      <sheetName val="I_&amp;_C8"/>
      <sheetName val="NOTE_8"/>
      <sheetName val="Consu_-_Struc_&amp;_Plate8"/>
      <sheetName val="MOB-DE_MOB8"/>
      <sheetName val="ANC_-_Elect8"/>
      <sheetName val="Mat_Handlg8"/>
      <sheetName val="M_&amp;_E_Supply_&amp;_sub8"/>
      <sheetName val="MD_Pln_-_ME8"/>
      <sheetName val="Comm_Curve8"/>
      <sheetName val="Load_List27"/>
      <sheetName val="Electrical_Load_List7"/>
      <sheetName val="LV_induction_motors7"/>
      <sheetName val="PIL_HO_Site_Rates7"/>
      <sheetName val="CPP_Process_Mhr_by_SFN7"/>
      <sheetName val="Sub-Con_&amp;_TPS7"/>
      <sheetName val="Dropdown_List"/>
      <sheetName val="015-Civil_Bill"/>
      <sheetName val="New_Summary"/>
      <sheetName val="Project_Details"/>
      <sheetName val="ITB_COST"/>
      <sheetName val="PRECAST_lightconc-II"/>
      <sheetName val="Tender_data"/>
      <sheetName val="Drop_Down_Category"/>
      <sheetName val="JI_2039"/>
      <sheetName val="System_Information"/>
      <sheetName val="TPS_Performance_Model"/>
      <sheetName val="PRICE_COMP"/>
      <sheetName val="Notes_for_BOQ"/>
      <sheetName val="Proc_Reg"/>
      <sheetName val="Page 1"/>
      <sheetName val="BID"/>
      <sheetName val="11.0 to 12.0"/>
      <sheetName val="15.0"/>
      <sheetName val="16.0"/>
      <sheetName val="1.0 to 10.0"/>
      <sheetName val="17.0"/>
      <sheetName val="13.0 - 14.0 &amp; 18.0"/>
      <sheetName val="inter"/>
      <sheetName val="Feuil2"/>
      <sheetName val="Estimate"/>
      <sheetName val="Major"/>
      <sheetName val="dnc4"/>
      <sheetName val="Matrix"/>
      <sheetName val="BOQ"/>
      <sheetName val="Flanges &amp; Fittings"/>
      <sheetName val="Estimation"/>
      <sheetName val="BSR Over All"/>
      <sheetName val="Costing"/>
      <sheetName val="General Input Section"/>
      <sheetName val="Summary Totals"/>
      <sheetName val="Client Summary Sheet"/>
      <sheetName val="Part 2 - Structural"/>
      <sheetName val="Alternator"/>
      <sheetName val="Wellhrs"/>
      <sheetName val="cover "/>
      <sheetName val="INPUT HARIAN"/>
      <sheetName val="RAB"/>
      <sheetName val="BM"/>
      <sheetName val="CONTENTS_6"/>
      <sheetName val="RHiCOM_BOM6"/>
      <sheetName val="Cable_&amp;_Motor_Data5"/>
      <sheetName val="Labour_Rates5"/>
      <sheetName val="Section_Lib_5"/>
      <sheetName val="ISO-WISE_TP_NO5"/>
      <sheetName val="BOX_SHT5"/>
      <sheetName val="Drop_Down_option5"/>
      <sheetName val="dv_info"/>
      <sheetName val="Information"/>
      <sheetName val="56_D SUMMARY"/>
      <sheetName val="Cashflow Analysis"/>
      <sheetName val="Coding"/>
      <sheetName val="COST_SUMMARY11"/>
      <sheetName val="Bar_Chart11"/>
      <sheetName val="CSTANLS_11"/>
      <sheetName val="Ref_11"/>
      <sheetName val="histo-Jakarta_Office11"/>
      <sheetName val="Rev__0_-_17_April_200811"/>
      <sheetName val="Steel_Pkg19"/>
      <sheetName val="I_&amp;_C9"/>
      <sheetName val="NOTE_9"/>
      <sheetName val="Consu_-_Struc_&amp;_Plate9"/>
      <sheetName val="MOB-DE_MOB9"/>
      <sheetName val="ANC_-_Elect9"/>
      <sheetName val="Mat_Handlg9"/>
      <sheetName val="M_&amp;_E_Supply_&amp;_sub9"/>
      <sheetName val="MD_Pln_-_ME9"/>
      <sheetName val="Comm_Curve9"/>
      <sheetName val="Load_List28"/>
      <sheetName val="LV_induction_motors8"/>
      <sheetName val="Electrical_Load_List8"/>
      <sheetName val="PIL_HO_Site_Rates8"/>
      <sheetName val="CPP_Process_Mhr_by_SFN8"/>
      <sheetName val="Sub-Con_&amp;_TPS8"/>
      <sheetName val="New_Summary1"/>
      <sheetName val="Project_Details1"/>
      <sheetName val="Dropdown_List1"/>
      <sheetName val="015-Civil_Bill1"/>
      <sheetName val="Part1-P+Gs"/>
      <sheetName val="Part 3 - Cladding"/>
      <sheetName val="Part 4 -Mech"/>
      <sheetName val="Part 5 - piping"/>
      <sheetName val="part 7 - chutes-dedusting"/>
      <sheetName val="part 8 - thermal insul."/>
      <sheetName val="BOQ (11517)"/>
      <sheetName val="BSR"/>
      <sheetName val="DATA_DRAWING"/>
      <sheetName val="Absorber Packing Log"/>
      <sheetName val="MSH51C"/>
      <sheetName val="Foglio1"/>
      <sheetName val="760-C"/>
      <sheetName val="GeneralFeedDevices_Labels"/>
      <sheetName val="CalmingSection_Labels"/>
      <sheetName val="Welcome"/>
      <sheetName val="CONTENTS_7"/>
      <sheetName val="RHiCOM_BOM7"/>
      <sheetName val="Cable_&amp;_Motor_Data6"/>
      <sheetName val="Section_Lib_6"/>
      <sheetName val="Labour_Rates6"/>
      <sheetName val="ISO-WISE_TP_NO6"/>
      <sheetName val="BOX_SHT6"/>
      <sheetName val="Drop_Down_option6"/>
      <sheetName val="Drop_Down_Category1"/>
      <sheetName val="Proc_Reg1"/>
      <sheetName val="ITB_COST1"/>
      <sheetName val="PRECAST_lightconc-II1"/>
      <sheetName val="Tender_data1"/>
      <sheetName val="System_Information1"/>
      <sheetName val="TPS_Performance_Model1"/>
      <sheetName val="PRICE_COMP1"/>
      <sheetName val="Notes_for_BOQ1"/>
      <sheetName val="GRAND_REKAP"/>
      <sheetName val="BQ_ARS"/>
      <sheetName val="JI_20391"/>
      <sheetName val="REINF_"/>
      <sheetName val="Factor_-local"/>
      <sheetName val="Factor-_cables"/>
      <sheetName val="Page_1"/>
      <sheetName val="11_0_to_12_0"/>
      <sheetName val="15_0"/>
      <sheetName val="16_0"/>
      <sheetName val="1_0_to_10_0"/>
      <sheetName val="17_0"/>
      <sheetName val="13_0_-_14_0_&amp;_18_0"/>
      <sheetName val="BSR_Over_All"/>
      <sheetName val="General_Input_Section"/>
      <sheetName val="Summary_Totals"/>
      <sheetName val="Client_Summary_Sheet"/>
      <sheetName val="Part_2_-_Structural"/>
      <sheetName val="Flanges_&amp;_Fittings"/>
      <sheetName val="INPUT_HARIAN"/>
      <sheetName val="cover_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ge 2"/>
      <sheetName val="Alternator"/>
      <sheetName val="BOM"/>
      <sheetName val="IO SUMMARY"/>
      <sheetName val="Pump"/>
      <sheetName val="C-3204"/>
      <sheetName val="Electrical Load List"/>
      <sheetName val="Settings"/>
      <sheetName val="Currencies"/>
      <sheetName val="COVER"/>
      <sheetName val="CON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mdsch"/>
      <sheetName val="BOQ"/>
      <sheetName val="Compare"/>
      <sheetName val="CONST"/>
      <sheetName val="Total"/>
      <sheetName val="982-6B@"/>
      <sheetName val="pipeline-1"/>
      <sheetName val="KP1590_E"/>
      <sheetName val="Settings"/>
      <sheetName val="SELL-SUMM-COST"/>
      <sheetName val="UPAH + ALAT"/>
      <sheetName val="TABLE2-1_ISBL(GENEAL-CIVIL)"/>
      <sheetName val="TABLE2-2_OSBL-(SITE_PREP)"/>
      <sheetName val="TABLE2-1_ISBL-(SlTE_PREP)1"/>
      <sheetName val="TABLE2-2_OSBL(GENERAL-CIVIL)1"/>
      <sheetName val="Foglio1 e Foglio2"/>
      <sheetName val="PLC BOM"/>
      <sheetName val="6PILE  (돌출)"/>
      <sheetName val="Alternator"/>
      <sheetName val="97 사업추정(WEKI)"/>
      <sheetName val="Insts"/>
      <sheetName val="FIRE"/>
      <sheetName val="14910"/>
      <sheetName val="IO"/>
      <sheetName val="PJT NO"/>
      <sheetName val="BOM"/>
      <sheetName val="IO per P&amp;ID "/>
      <sheetName val="PLC"/>
      <sheetName val="Internal"/>
      <sheetName val="Form IV-27.4"/>
      <sheetName val="Graph (LGEN)"/>
      <sheetName val="out_prog"/>
      <sheetName val="선적schedule (2)"/>
      <sheetName val="UPAH_+_ALAT"/>
      <sheetName val="M 11"/>
      <sheetName val="Process Data (2)"/>
      <sheetName val="10241PIP1ON-SITE"/>
      <sheetName val="Notes for BOQ"/>
      <sheetName val="Base_Data"/>
      <sheetName val="Attachment #1 DCS IO Summary Re"/>
      <sheetName val="TRICONIX"/>
      <sheetName val="Rekap A"/>
      <sheetName val="615-E-001"/>
      <sheetName val="Page 1"/>
      <sheetName val="Log-Log"/>
      <sheetName val="TIE-INS"/>
      <sheetName val="HARGA MATERIAL"/>
      <sheetName val="costing_MOV"/>
      <sheetName val="MT-C"/>
      <sheetName val="Step"/>
      <sheetName val="240BOQ"/>
      <sheetName val="ICSS_DB_Unique (Ref)"/>
      <sheetName val="Data"/>
      <sheetName val="UPAH_+_ALAT1"/>
      <sheetName val="Foglio1_e_Foglio2"/>
      <sheetName val="PLC_BOM"/>
      <sheetName val="6PILE__(돌출)"/>
      <sheetName val="97_사업추정(WEKI)"/>
      <sheetName val="M_11"/>
      <sheetName val="Process_Data_(2)"/>
      <sheetName val="PJT_NO"/>
      <sheetName val="IO_per_P&amp;ID_"/>
      <sheetName val="Form_IV-27_4"/>
      <sheetName val="Notes_for_BOQ"/>
      <sheetName val="Graph_(LGEN)"/>
      <sheetName val="선적schedule_(2)"/>
      <sheetName val="Attachment_#1_DCS_IO_Summary_Re"/>
      <sheetName val="FIRED HEATER Sh. 1"/>
      <sheetName val="PLC_BOM1"/>
      <sheetName val="UPAH_+_ALAT2"/>
      <sheetName val="PJT_NO1"/>
      <sheetName val="Foglio1_e_Foglio21"/>
      <sheetName val="IO_per_P&amp;ID_1"/>
      <sheetName val="Form_IV-27_41"/>
      <sheetName val="6PILE__(돌출)1"/>
      <sheetName val="97_사업추정(WEKI)1"/>
      <sheetName val="Graph_(LGEN)1"/>
      <sheetName val="선적schedule_(2)1"/>
      <sheetName val="M_111"/>
      <sheetName val="Process_Data_(2)1"/>
      <sheetName val="Notes_for_BOQ1"/>
      <sheetName val="Attachment_#1_DCS_IO_Summary_R1"/>
      <sheetName val="ICSS_DB_Unique_(Ref)"/>
      <sheetName val="Rekap_A"/>
      <sheetName val="Page_1"/>
      <sheetName val="HARGA_MATERIAL"/>
      <sheetName val="ICSS_DB_Unique_(Ref)1"/>
      <sheetName val="Rekap_A1"/>
      <sheetName val="Page_11"/>
      <sheetName val="HARGA_MATERIAL1"/>
      <sheetName val="UPAH_+_ALAT3"/>
      <sheetName val="Foglio1_e_Foglio22"/>
      <sheetName val="PLC_BOM2"/>
      <sheetName val="6PILE__(돌출)2"/>
      <sheetName val="97_사업추정(WEKI)2"/>
      <sheetName val="M_112"/>
      <sheetName val="Process_Data_(2)2"/>
      <sheetName val="PJT_NO2"/>
      <sheetName val="IO_per_P&amp;ID_2"/>
      <sheetName val="Form_IV-27_42"/>
      <sheetName val="Graph_(LGEN)2"/>
      <sheetName val="선적schedule_(2)2"/>
      <sheetName val="Notes_for_BOQ2"/>
      <sheetName val="Attachment_#1_DCS_IO_Summary_R2"/>
      <sheetName val="ICSS_DB_Unique_(Ref)2"/>
      <sheetName val="Rekap_A2"/>
      <sheetName val="Page_12"/>
      <sheetName val="HARGA_MATERIAL2"/>
      <sheetName val="UPAH_+_ALAT4"/>
      <sheetName val="Foglio1_e_Foglio23"/>
      <sheetName val="PLC_BOM3"/>
      <sheetName val="6PILE__(돌출)3"/>
      <sheetName val="97_사업추정(WEKI)3"/>
      <sheetName val="PJT_NO3"/>
      <sheetName val="IO_per_P&amp;ID_3"/>
      <sheetName val="Form_IV-27_43"/>
      <sheetName val="M_113"/>
      <sheetName val="Process_Data_(2)3"/>
      <sheetName val="Graph_(LGEN)3"/>
      <sheetName val="선적schedule_(2)3"/>
      <sheetName val="Notes_for_BOQ3"/>
      <sheetName val="Attachment_#1_DCS_IO_Summary_R3"/>
      <sheetName val="ICSS_DB_Unique_(Ref)3"/>
      <sheetName val="Rekap_A3"/>
      <sheetName val="Page_13"/>
      <sheetName val="HARGA_MATERIAL3"/>
      <sheetName val="Sheet3"/>
      <sheetName val="IODB-Plant CPF"/>
      <sheetName val="Summary"/>
      <sheetName val="REF.ONLY"/>
      <sheetName val="REQDELTA"/>
      <sheetName val="SHEET-1"/>
      <sheetName val="Lists"/>
      <sheetName val="Definitions"/>
      <sheetName val="BILL"/>
      <sheetName val="Labour"/>
      <sheetName val="Units"/>
      <sheetName val="COVER "/>
      <sheetName val="Comparison"/>
      <sheetName val="PRICE-COMP"/>
      <sheetName val="costing_CV"/>
      <sheetName val="costing_ESDV"/>
      <sheetName val="costing_FE"/>
      <sheetName val="costing_Misc"/>
      <sheetName val="costing_Press"/>
      <sheetName val="CalcRel"/>
      <sheetName val="FR"/>
      <sheetName val="CostDB"/>
      <sheetName val="System Information"/>
      <sheetName val="TWO PASS"/>
      <sheetName val="THREE PASS"/>
      <sheetName val="Project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 Data"/>
      <sheetName val="Electrical Load List"/>
      <sheetName val="Sheet No-7 Electrical Consumer "/>
      <sheetName val="Sheet No-6 Measurement list"/>
      <sheetName val="Alternator"/>
      <sheetName val="Air Cooler-E"/>
      <sheetName val="TWO PASS"/>
      <sheetName val="THREE PASS"/>
      <sheetName val="Units"/>
      <sheetName val="물량집계(전기)"/>
      <sheetName val="물량집계(계장)"/>
      <sheetName val="BOQ"/>
      <sheetName val="Settings"/>
      <sheetName val="FIRE"/>
      <sheetName val="Cab_Commodity Code."/>
      <sheetName val="노임단가"/>
      <sheetName val="Page 1 - Front Sheet"/>
      <sheetName val="LC#1"/>
      <sheetName val="Tank2"/>
      <sheetName val="names"/>
      <sheetName val="PRICE COMP"/>
      <sheetName val="PRICE-COMP"/>
      <sheetName val="COMP- DOUBLE PAGE"/>
      <sheetName val="Process_Data"/>
      <sheetName val="Electrical_Load_List"/>
      <sheetName val="eq_data"/>
      <sheetName val="QAP173- "/>
      <sheetName val="PUMPS"/>
      <sheetName val="REACTORS"/>
      <sheetName val="AGITATORS"/>
      <sheetName val="M 11"/>
      <sheetName val="Front Sheet"/>
      <sheetName val="general"/>
      <sheetName val="MAT"/>
      <sheetName val="PLC BOM"/>
      <sheetName val="PJTGP"/>
      <sheetName val="COVER"/>
      <sheetName val="Data"/>
      <sheetName val="LV induction motors"/>
      <sheetName val="BILAL2"/>
      <sheetName val="AVS"/>
      <sheetName val="Datasheet"/>
      <sheetName val="DATA1"/>
      <sheetName val="Project Details"/>
      <sheetName val="Pump Seal Changes"/>
      <sheetName val="Page4"/>
      <sheetName val="JB Uniqe_Total_OLD"/>
      <sheetName val="DRS_Data"/>
      <sheetName val="Lot-2_Pack"/>
      <sheetName val="MEC"/>
      <sheetName val="CPU Loading SCS1130 "/>
      <sheetName val=""/>
      <sheetName val="A1 Thru A11- LUMP SUM CONSTR"/>
      <sheetName val="OIL SYST DATA SHTS"/>
      <sheetName val="업무담당"/>
      <sheetName val="기준정보"/>
      <sheetName val="RE9604"/>
      <sheetName val="Process_Data1"/>
      <sheetName val="Electrical_Load_List1"/>
      <sheetName val="TWO_PASS"/>
      <sheetName val="THREE_PASS"/>
      <sheetName val="Air_Cooler-E"/>
      <sheetName val="Sheet_No-7_Electrical_Consumer_"/>
      <sheetName val="Sheet_No-6_Measurement_list"/>
      <sheetName val="Cab_Commodity_Code_"/>
      <sheetName val="Page_1_-_Front_Sheet"/>
      <sheetName val="PRICE_COMP"/>
      <sheetName val="COMP-_DOUBLE_PAGE"/>
      <sheetName val="QAP173-_"/>
      <sheetName val="M_11"/>
      <sheetName val="Front_Sheet"/>
      <sheetName val="PLC_BOM"/>
      <sheetName val="LV_induction_motors"/>
      <sheetName val="Pump_Seal_Changes"/>
      <sheetName val="Project_Details"/>
      <sheetName val="JB_Uniqe_Total_OLD"/>
      <sheetName val="CPU_Loading_SCS1130_"/>
      <sheetName val="A1_Thru_A11-_LUMP_SUM_CONSTR"/>
      <sheetName val="Process_Data2"/>
      <sheetName val="Electrical_Load_List2"/>
      <sheetName val="Sheet_No-7_Electrical_Consumer1"/>
      <sheetName val="Sheet_No-6_Measurement_list1"/>
      <sheetName val="TWO_PASS1"/>
      <sheetName val="THREE_PASS1"/>
      <sheetName val="Air_Cooler-E1"/>
      <sheetName val="Cab_Commodity_Code_1"/>
      <sheetName val="Page_1_-_Front_Sheet1"/>
      <sheetName val="PRICE_COMP1"/>
      <sheetName val="COMP-_DOUBLE_PAGE1"/>
      <sheetName val="QAP173-_1"/>
      <sheetName val="M_111"/>
      <sheetName val="Front_Sheet1"/>
      <sheetName val="LV_induction_motors1"/>
      <sheetName val="PLC_BOM1"/>
      <sheetName val="Project_Details1"/>
      <sheetName val="Pump_Seal_Changes1"/>
      <sheetName val="JB_Uniqe_Total_OLD1"/>
      <sheetName val="CPU_Loading_SCS1130_1"/>
      <sheetName val="Process_Data3"/>
      <sheetName val="Electrical_Load_List3"/>
      <sheetName val="Sheet_No-7_Electrical_Consumer2"/>
      <sheetName val="Sheet_No-6_Measurement_list2"/>
      <sheetName val="TWO_PASS2"/>
      <sheetName val="THREE_PASS2"/>
      <sheetName val="Air_Cooler-E2"/>
      <sheetName val="Cab_Commodity_Code_2"/>
      <sheetName val="Page_1_-_Front_Sheet2"/>
      <sheetName val="PRICE_COMP2"/>
      <sheetName val="COMP-_DOUBLE_PAGE2"/>
      <sheetName val="QAP173-_2"/>
      <sheetName val="M_112"/>
      <sheetName val="Front_Sheet2"/>
      <sheetName val="LV_induction_motors2"/>
      <sheetName val="PLC_BOM2"/>
      <sheetName val="Project_Details2"/>
      <sheetName val="Pump_Seal_Changes2"/>
      <sheetName val="JB_Uniqe_Total_OLD2"/>
      <sheetName val="CPU_Loading_SCS1130_2"/>
      <sheetName val="Process_Data4"/>
      <sheetName val="Electrical_Load_List4"/>
      <sheetName val="Sheet_No-7_Electrical_Consumer3"/>
      <sheetName val="Sheet_No-6_Measurement_list3"/>
      <sheetName val="TWO_PASS3"/>
      <sheetName val="THREE_PASS3"/>
      <sheetName val="Air_Cooler-E3"/>
      <sheetName val="Cab_Commodity_Code_3"/>
      <sheetName val="Page_1_-_Front_Sheet3"/>
      <sheetName val="PRICE_COMP3"/>
      <sheetName val="COMP-_DOUBLE_PAGE3"/>
      <sheetName val="QAP173-_3"/>
      <sheetName val="M_113"/>
      <sheetName val="Front_Sheet3"/>
      <sheetName val="LV_induction_motors3"/>
      <sheetName val="PLC_BOM3"/>
      <sheetName val="Project_Details3"/>
      <sheetName val="Pump_Seal_Changes3"/>
      <sheetName val="JB_Uniqe_Total_OLD3"/>
      <sheetName val="CPU_Loading_SCS1130_3"/>
      <sheetName val="BP"/>
      <sheetName val="OIL_SYST_DATA_SHTS"/>
      <sheetName val="A(Rev.3)"/>
      <sheetName val="C-3204"/>
      <sheetName val="ASME B 36.10 M"/>
      <sheetName val="Malaysia incl. RET"/>
      <sheetName val="TPS Performance Model"/>
      <sheetName val="Price Comparison"/>
      <sheetName val="Pump"/>
      <sheetName val="SHEET-1"/>
      <sheetName val="Summary"/>
      <sheetName val="CostDB"/>
      <sheetName val="Rekap A"/>
      <sheetName val="Lists"/>
      <sheetName val="costing_CV"/>
      <sheetName val="Process_Data5"/>
      <sheetName val="Electrical_Load_List5"/>
      <sheetName val="Sheet_No-7_Electrical_Consumer4"/>
      <sheetName val="Sheet_No-6_Measurement_list4"/>
      <sheetName val="TWO_PASS4"/>
      <sheetName val="THREE_PASS4"/>
      <sheetName val="Air_Cooler-E4"/>
      <sheetName val="Cab_Commodity_Code_4"/>
      <sheetName val="Page_1_-_Front_Sheet4"/>
      <sheetName val="PRICE_COMP4"/>
      <sheetName val="COMP-_DOUBLE_PAGE4"/>
      <sheetName val="QAP173-_4"/>
      <sheetName val="M_114"/>
      <sheetName val="Front_Sheet4"/>
      <sheetName val="LV_induction_motors4"/>
      <sheetName val="PLC_BOM4"/>
      <sheetName val="Project_Details4"/>
      <sheetName val="Pump_Seal_Changes4"/>
      <sheetName val="JB_Uniqe_Total_OLD4"/>
      <sheetName val="CPU_Loading_SCS1130_4"/>
      <sheetName val="A1_Thru_A11-_LUMP_SUM_CONSTR1"/>
      <sheetName val="System Information"/>
      <sheetName val="Base_Data"/>
      <sheetName val="Sheet3"/>
      <sheetName val="Definitions"/>
      <sheetName val="CS#4 SUMMARY"/>
      <sheetName val="Process Data (2)"/>
      <sheetName val="Part 2 - Structural"/>
      <sheetName val="RESUMENES"/>
      <sheetName val="BQ"/>
      <sheetName val="General Data"/>
      <sheetName val="OIL_SYST_DATA_SHTS1"/>
      <sheetName val="Malaysia_incl__RET"/>
      <sheetName val="ASME_B_36_10_M"/>
      <sheetName val="TPS_Performance_Model"/>
      <sheetName val="Price_Comparison"/>
      <sheetName val="Rekap_A"/>
      <sheetName val="listes"/>
      <sheetName val="A(Rev_3)"/>
      <sheetName val="OIL_SYST_DATA_SHTS2"/>
      <sheetName val="A1_Thru_A11-_LUMP_SUM_CONSTR2"/>
      <sheetName val="A(Rev_3)1"/>
      <sheetName val="COAT&amp;WRAP-QIOT-#3"/>
      <sheetName val="KP1590_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 refreshError="1"/>
      <sheetData sheetId="19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ge 2"/>
      <sheetName val="Alternator"/>
      <sheetName val="IO SUMMARY"/>
      <sheetName val="Currencies"/>
      <sheetName val="Electrical Load List"/>
      <sheetName val="Settings"/>
      <sheetName val="Pump"/>
      <sheetName val="Sheet5"/>
      <sheetName val="AB_F&amp;G"/>
      <sheetName val="Project overview"/>
      <sheetName val="Project Details"/>
      <sheetName val="PRICE COMP"/>
      <sheetName val="Welcome"/>
      <sheetName val="DRS_Data"/>
      <sheetName val="Lot-2_Pack"/>
      <sheetName val="BOM"/>
      <sheetName val="C-3204"/>
      <sheetName val="Pump Seal Changes"/>
      <sheetName val="COVER"/>
      <sheetName val="CONST"/>
      <sheetName val="Units"/>
      <sheetName val="Data"/>
      <sheetName val="OIL SYST DATA SHTS"/>
      <sheetName val="FIRED HEATER Sh. 1"/>
      <sheetName val="JB LIST"/>
      <sheetName val="JB-Unique_Ref"/>
      <sheetName val="BOQ"/>
      <sheetName val="Datasheet"/>
      <sheetName val="JB Uniqe_Total_OLD"/>
      <sheetName val="ASCEandUBC"/>
      <sheetName val="FIRE"/>
      <sheetName val="Namen"/>
      <sheetName val="SECTION-A"/>
      <sheetName val="BP"/>
      <sheetName val="piping"/>
      <sheetName val="lookup"/>
      <sheetName val="PumpSpec"/>
      <sheetName val="BOQ (11517)"/>
      <sheetName val="Flanges &amp; Fittings"/>
      <sheetName val="PRICE-COMP"/>
      <sheetName val="Page 1 - Front Sheet"/>
      <sheetName val="Inst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A(Rev.3)"/>
      <sheetName val="Summary Sheets"/>
      <sheetName val="h-013211-2"/>
      <sheetName val="UnitList"/>
      <sheetName val="갑지"/>
      <sheetName val="inter"/>
      <sheetName val="CAT_5"/>
      <sheetName val="Macro1"/>
      <sheetName val="해평견적"/>
      <sheetName val="각계정원장"/>
      <sheetName val="#2CDU실행"/>
      <sheetName val="대비표"/>
      <sheetName val="HVAC"/>
      <sheetName val="견적기준"/>
      <sheetName val="지수"/>
      <sheetName val="costing_CV"/>
      <sheetName val="C-850R0.XLS"/>
      <sheetName val="معد .ث"/>
      <sheetName val="TTL"/>
      <sheetName val="cal"/>
      <sheetName val="설계명세서"/>
      <sheetName val="품셈표"/>
      <sheetName val="Pittsburge"/>
      <sheetName val="Aweer"/>
      <sheetName val="EQUIPMENT"/>
      <sheetName val="activity"/>
      <sheetName val="원가계산"/>
      <sheetName val="일위대가목차"/>
      <sheetName val="철거산출근거"/>
      <sheetName val="총괄표"/>
      <sheetName val="CC16-내역서"/>
      <sheetName val="AILC004"/>
      <sheetName val="data"/>
      <sheetName val="Civil"/>
      <sheetName val="DB@Acess"/>
      <sheetName val="GEN PROG"/>
      <sheetName val="TOTAL MHRS"/>
      <sheetName val="TENDER PROG."/>
      <sheetName val="대치판정"/>
      <sheetName val="TIE-INS"/>
      <sheetName val="jobhist"/>
      <sheetName val="Factor"/>
      <sheetName val="영업소실적"/>
      <sheetName val="INPUT DATA"/>
      <sheetName val="POWER"/>
      <sheetName val="D-623D"/>
      <sheetName val="ASCEandUBC"/>
      <sheetName val="주관사업"/>
      <sheetName val="내역서"/>
      <sheetName val="장비종합부표"/>
      <sheetName val="집계표_식재"/>
      <sheetName val="부표"/>
      <sheetName val="기계내역서"/>
      <sheetName val="Testing"/>
      <sheetName val="1단계"/>
      <sheetName val="COA-17"/>
      <sheetName val="C-18"/>
      <sheetName val="calc"/>
      <sheetName val="Q5434 EQ LIST"/>
      <sheetName val="BQMPALOC"/>
      <sheetName val="TK1501"/>
      <sheetName val="D-3503"/>
      <sheetName val="Contents"/>
      <sheetName val="Summary"/>
      <sheetName val="Macro"/>
      <sheetName val="Taux"/>
      <sheetName val="Graph (LGEN)"/>
      <sheetName val="out_prog"/>
      <sheetName val="선적schedule (2)"/>
      <sheetName val="1.설계조건"/>
      <sheetName val="전기"/>
      <sheetName val="1.cs sl(150)"/>
      <sheetName val="steam table"/>
      <sheetName val="집계표(OPTION)"/>
      <sheetName val="을"/>
      <sheetName val="계약자료"/>
      <sheetName val="Panel제작명세서"/>
      <sheetName val="member design"/>
      <sheetName val="design criteria"/>
      <sheetName val="soil bearing check"/>
      <sheetName val="CA1"/>
      <sheetName val="CODE"/>
      <sheetName val="건축내역"/>
      <sheetName val="SYS_DB"/>
      <sheetName val="COVER"/>
      <sheetName val="자재코드"/>
      <sheetName val="Table"/>
      <sheetName val="기초입력"/>
      <sheetName val="M-EQPT-Z"/>
      <sheetName val="소화실적"/>
      <sheetName val="Eq. Mobilization"/>
      <sheetName val="PROCURE"/>
      <sheetName val="DATE"/>
      <sheetName val="Gia vat tu"/>
      <sheetName val="w't table"/>
      <sheetName val=" Sum"/>
      <sheetName val="BM"/>
      <sheetName val="sum"/>
      <sheetName val="출금실적"/>
      <sheetName val="BoQ"/>
      <sheetName val="#REF"/>
      <sheetName val="가도공"/>
      <sheetName val="INDEX"/>
      <sheetName val="Food court "/>
      <sheetName val="steel data sheet"/>
      <sheetName val="부재력정리"/>
      <sheetName val="WIND"/>
      <sheetName val="Sheet1"/>
      <sheetName val="DESIGN"/>
      <sheetName val="working load at the btm ft."/>
      <sheetName val="plan&amp;section of foundation"/>
      <sheetName val="실행"/>
      <sheetName val="SAKUB"/>
      <sheetName val="cable-data"/>
      <sheetName val="일위대가표"/>
      <sheetName val="단가"/>
      <sheetName val="PANEL가격"/>
      <sheetName val="POL6차-PIPING"/>
      <sheetName val="Rates"/>
      <sheetName val="WITHOUT C&amp;I PROFIT (3)"/>
      <sheetName val="EIs Progress"/>
      <sheetName val="RFP003B"/>
      <sheetName val="SH-F"/>
      <sheetName val="EQT-ESTN"/>
      <sheetName val="IN"/>
      <sheetName val="合成単価作成表-BLDG"/>
      <sheetName val="공내역서"/>
      <sheetName val="노임9월"/>
      <sheetName val="価格"/>
      <sheetName val="데이타"/>
      <sheetName val="식재인부"/>
      <sheetName val="Compressors"/>
      <sheetName val="SS2"/>
      <sheetName val="C3"/>
      <sheetName val="A"/>
      <sheetName val="COVERSHEET"/>
      <sheetName val="T RFA"/>
      <sheetName val="12CGOU"/>
      <sheetName val="PipWT"/>
      <sheetName val="Pump"/>
      <sheetName val="Chi tiet"/>
      <sheetName val="wg"/>
      <sheetName val="Sheet5"/>
      <sheetName val="도"/>
      <sheetName val="노임단가"/>
      <sheetName val="수목단가"/>
      <sheetName val="시설수량표"/>
      <sheetName val="식재수량표"/>
      <sheetName val="일위목록"/>
      <sheetName val="자재단가"/>
      <sheetName val="Sheet2"/>
      <sheetName val="For-2"/>
      <sheetName val="piping"/>
      <sheetName val="PROCESS"/>
      <sheetName val="공문"/>
      <sheetName val="AU"/>
      <sheetName val="401"/>
      <sheetName val="PDS U-1400"/>
      <sheetName val="cable"/>
      <sheetName val="C1.공사개요"/>
      <sheetName val="Welcome"/>
      <sheetName val="DESIGN CRETERIA"/>
      <sheetName val="DESIGN_CRETERIA"/>
      <sheetName val="조도계산서 (도서)"/>
      <sheetName val="Spec1"/>
      <sheetName val="Unit_Name"/>
      <sheetName val="Hoja1"/>
      <sheetName val="eq_data"/>
      <sheetName val="4K - (6a) Non Manual Breakdown"/>
      <sheetName val="PRICE-COMP"/>
      <sheetName val="A(Rev_3)"/>
      <sheetName val="Summary_Sheets"/>
      <sheetName val="C-850R0_XLS"/>
      <sheetName val="معد__ث"/>
      <sheetName val="GEN_PROG"/>
      <sheetName val="TOTAL_MHRS"/>
      <sheetName val="TENDER_PROG_"/>
      <sheetName val="T_RFA"/>
      <sheetName val="w't_table"/>
      <sheetName val="INPUT_DATA"/>
      <sheetName val="1_cs_sl(150)"/>
      <sheetName val="steam_table"/>
      <sheetName val="member_design"/>
      <sheetName val="design_criteria"/>
      <sheetName val="soil_bearing_check"/>
      <sheetName val="Eq__Mobilization"/>
      <sheetName val="Gia_vat_tu"/>
      <sheetName val="1_설계조건"/>
      <sheetName val="Food_court_"/>
      <sheetName val="steel_data_sheet"/>
      <sheetName val="Contract Unit Rates Rev.00"/>
      <sheetName val="Estimate"/>
      <sheetName val="PDS_U-1400"/>
      <sheetName val="Graph_(LGEN)"/>
      <sheetName val="선적schedule_(2)"/>
      <sheetName val="_Sum"/>
      <sheetName val="WITHOUT_C&amp;I_PROFIT_(3)"/>
      <sheetName val="EIs_Progress"/>
      <sheetName val="Q5434_EQ_LIST"/>
      <sheetName val="C1_공사개요"/>
      <sheetName val="STAND9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"/>
      <sheetName val="비교"/>
      <sheetName val="인원"/>
      <sheetName val="간접비 총괄표"/>
      <sheetName val="간접비 내역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집계표(OPTION)"/>
      <sheetName val="OPTION 2"/>
      <sheetName val="OPTION 3"/>
      <sheetName val="Sheet2"/>
      <sheetName val="Sheet3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VC2 10.99"/>
      <sheetName val="KP1590_E"/>
      <sheetName val="___"/>
      <sheetName val="예산"/>
      <sheetName val="Sheet1"/>
      <sheetName val="inter"/>
      <sheetName val="BQMPALOC"/>
      <sheetName val="공문"/>
      <sheetName val="영업3"/>
      <sheetName val="영업2"/>
      <sheetName val="1월"/>
      <sheetName val="금액내역서"/>
      <sheetName val="BQ_Utl_Off"/>
      <sheetName val="BD集計用"/>
      <sheetName val="ERECIN"/>
      <sheetName val="INPUT DATA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95삼성급(본사)"/>
      <sheetName val="집계표 (25,26ဩ"/>
      <sheetName val="??"/>
      <sheetName val="12CGOU"/>
      <sheetName val="경영혁신본부"/>
      <sheetName val="»ê±Ù"/>
      <sheetName val="수입"/>
      <sheetName val="Form 0"/>
      <sheetName val="COVER"/>
      <sheetName val="연돌일위집계"/>
      <sheetName val="Final(1)summary"/>
      <sheetName val="DESCRIPTION"/>
      <sheetName val="Form D-1"/>
      <sheetName val="Form B-1"/>
      <sheetName val="Form F-1"/>
      <sheetName val="Assist(B-1)"/>
      <sheetName val="Form A"/>
      <sheetName val="갑지"/>
      <sheetName val="입출재고현황 (2)"/>
      <sheetName val="SANDAN"/>
      <sheetName val="뜃맟뭁돽띿맟?-BLDG"/>
      <sheetName val="세금자료"/>
      <sheetName val="General Data"/>
      <sheetName val="__"/>
      <sheetName val="LABOR &amp; 자재"/>
      <sheetName val="제작도"/>
      <sheetName val="SALA-002"/>
      <sheetName val="TTL"/>
      <sheetName val="DHEQSUPT"/>
      <sheetName val="???(OPTION)"/>
      <sheetName val="B"/>
      <sheetName val="CB"/>
      <sheetName val="간접비 총괄"/>
      <sheetName val="M-EQPT-Z"/>
      <sheetName val="DRUM"/>
      <sheetName val="ESCON"/>
      <sheetName val="뜃맟뭁돽띿맟_-BLDG"/>
      <sheetName val="기성내역"/>
      <sheetName val="eq_data"/>
      <sheetName val="INPUT_DATA"/>
      <sheetName val="General_Data"/>
      <sheetName val="집계표_(25,26ဩ"/>
      <sheetName val="Form_0"/>
      <sheetName val="주간기성"/>
      <sheetName val="POWER"/>
      <sheetName val="Price Schedule"/>
      <sheetName val="간접비내역-1"/>
      <sheetName val="Lup2"/>
      <sheetName val="당진1,2호기전선관설치및접지4차공사내역서-을지"/>
      <sheetName val="노임단가표"/>
      <sheetName val="合成単価作成表-BLDG"/>
      <sheetName val="BOROUGE2"/>
      <sheetName val="3.공통공사대비"/>
      <sheetName val="PRICES"/>
      <sheetName val="INSTR"/>
      <sheetName val="Rate Analysis"/>
      <sheetName val="내역서 耰&quot;_x0000__x0000_"/>
      <sheetName val="_x0008_"/>
      <sheetName val="비교검토"/>
      <sheetName val="내역ࠜĀ_x0000_M4)"/>
      <sheetName val="F4-F7"/>
      <sheetName val="내역서 耰&quot;??"/>
      <sheetName val="24V"/>
      <sheetName val="h-013211-2"/>
      <sheetName val="EQUIPMENT -2"/>
      <sheetName val="Q&amp;pl-V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IN"/>
      <sheetName val="표지"/>
      <sheetName val="EQUIP"/>
      <sheetName val="LEGEND"/>
      <sheetName val="내역ࠜĀ_x005f_x0000_M4)"/>
      <sheetName val="찍기"/>
      <sheetName val="국내"/>
      <sheetName val="내역"/>
      <sheetName val="WE'T"/>
      <sheetName val="CTEMCOST"/>
      <sheetName val="PROCURE"/>
      <sheetName val="Cash2"/>
      <sheetName val="Z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단면 (2)"/>
      <sheetName val="내역서 耰&quot;_x005f_x0000__x005f_x0000_"/>
      <sheetName val="_x005f_x0008_"/>
      <sheetName val="SOURCE"/>
      <sheetName val="A"/>
      <sheetName val="6PILE  (돌출)"/>
      <sheetName val="jobhist"/>
      <sheetName val="Form A 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Static Equip"/>
      <sheetName val="CAT_5"/>
      <sheetName val="내역ࠜĀ"/>
      <sheetName val="3.Breakdown Direct Paint"/>
      <sheetName val="Spl"/>
      <sheetName val="BID"/>
      <sheetName val="PBS"/>
      <sheetName val="내역ࠜĀ?M4)"/>
      <sheetName val="경영혁신본뷀"/>
      <sheetName val="electrical"/>
      <sheetName val="Compare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___(OPTION)"/>
      <sheetName val="내역ࠜĀ_x005f_x005f_x005f_x0000_M4)"/>
      <sheetName val="Data"/>
      <sheetName val="Quantity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갑지1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INST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당초내역서"/>
      <sheetName val="Sheet6"/>
      <sheetName val="갑지(추정)"/>
      <sheetName val="ELEC_DCI"/>
      <sheetName val="EQUIPOS"/>
      <sheetName val="직재"/>
      <sheetName val="I一般比"/>
      <sheetName val="CIVIL"/>
      <sheetName val="ERECT"/>
      <sheetName val="PROSUM"/>
      <sheetName val="2.2 STAFF Scedule"/>
      <sheetName val="고압수량(철거)"/>
      <sheetName val="기계내역서"/>
      <sheetName val="BCPAB"/>
      <sheetName val="PI"/>
      <sheetName val="EQUIP LIST"/>
      <sheetName val="BM DATA SHEET"/>
      <sheetName val="SummaryC"/>
      <sheetName val="Detail"/>
      <sheetName val="입찰품의서"/>
      <sheetName val="입력시트"/>
      <sheetName val="내역서 耰&quot;_x005f_x005f_x005f_x0000__x005f_x005f_x0000"/>
      <sheetName val="_x005f_x005f_x005f_x0008_"/>
      <sheetName val="7. 월별투입내역서"/>
      <sheetName val="견적"/>
      <sheetName val="수주추정"/>
      <sheetName val="9906"/>
      <sheetName val="계측 내역서"/>
      <sheetName val="내역ࠜĀ_M4)"/>
      <sheetName val="내역서_耰&quot;__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Insts"/>
      <sheetName val="Vind - BtB"/>
      <sheetName val="LV induction motors"/>
      <sheetName val="인원계획"/>
      <sheetName val="BSD (2)"/>
      <sheetName val="Sheet1 (2)"/>
      <sheetName val="수로보호공"/>
      <sheetName val="데이타"/>
      <sheetName val="식재인부"/>
      <sheetName val="인부신상자료"/>
      <sheetName val="Z- GENERAL PRICE SUMMARY"/>
      <sheetName val=" Estimate  "/>
      <sheetName val="cable-data"/>
      <sheetName val="T 3"/>
      <sheetName val="HORI. VESSEL"/>
      <sheetName val="Resumen"/>
      <sheetName val="Precios Unitarios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변경집계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MP MOB"/>
      <sheetName val="내역서"/>
      <sheetName val="Sheet4"/>
      <sheetName val="cable"/>
      <sheetName val="배관내역"/>
      <sheetName val="Form B"/>
      <sheetName val="_x0002__x0000_뻘N_x0000__x0000__x0001_ࠀ역서"/>
      <sheetName val="내역서 耰&quot;"/>
      <sheetName val="Lstsub"/>
      <sheetName val="[SANDAN.XLS??"/>
      <sheetName val="Piping BQ for one turbine"/>
      <sheetName val="Hot"/>
      <sheetName val="Direct"/>
      <sheetName val="FORM-12"/>
      <sheetName val="Q-7100-001"/>
      <sheetName val="BATCH"/>
      <sheetName val="trf(36%)"/>
      <sheetName val="sum"/>
      <sheetName val="Summary"/>
      <sheetName val="All_2"/>
      <sheetName val="Monthly Load"/>
      <sheetName val="Weekly Load"/>
      <sheetName val="Utility and Fire flange"/>
      <sheetName val="_x0002_?뻘N??_x0001_ࠀ역서"/>
      <sheetName val="_SANDAN.XLS__"/>
      <sheetName val="97 사업추정(WEKI)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M_DB"/>
      <sheetName val="criteria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집계표"/>
      <sheetName val="DB@Acess"/>
      <sheetName val="실행집계"/>
      <sheetName val="breakdown of wage rate"/>
      <sheetName val="Indirect Cost"/>
      <sheetName val="Unit"/>
      <sheetName val="내역서 (∮ἀ嘆ɶ_x0000_᠀㬁_x0000_"/>
      <sheetName val="당초_xd8b4_∸ἀ"/>
      <sheetName val="Material Selections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총괄표"/>
      <sheetName val="DCS"/>
      <sheetName val="FWBS7000,8000"/>
      <sheetName val="ANALYSER"/>
      <sheetName val="Eq. Mobilization"/>
      <sheetName val="출금실적"/>
      <sheetName val="경영현황"/>
      <sheetName val="Basic_Rate"/>
      <sheetName val="appendix_2_5_final_accounts"/>
      <sheetName val="Format"/>
      <sheetName val="Labour"/>
      <sheetName val="Material"/>
      <sheetName val="Sheet1_(2)"/>
      <sheetName val="금융"/>
      <sheetName val="7422CW00"/>
      <sheetName val="Heavy Equipments"/>
      <sheetName val="AG Pipe Qty Analysis"/>
      <sheetName val="BM-Elec"/>
      <sheetName val="BM-Inst"/>
      <sheetName val="General"/>
      <sheetName val="Menus"/>
      <sheetName val="수량집계"/>
      <sheetName val="총괄집계표"/>
      <sheetName val="일일총괄"/>
      <sheetName val="RFP002"/>
      <sheetName val="HP-Steamdrum"/>
      <sheetName val="Cal"/>
      <sheetName val="목표세부명세"/>
      <sheetName val="중기일위대가"/>
      <sheetName val="입찰내역 발주처 양식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Resource table"/>
      <sheetName val="원가"/>
      <sheetName val="중기"/>
      <sheetName val="Total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1350-A"/>
      <sheetName val="VIZ4"/>
      <sheetName val="VIZ7"/>
      <sheetName val="UZ"/>
      <sheetName val="COVER-P"/>
      <sheetName val="품셈"/>
      <sheetName val="실행내역"/>
      <sheetName val="_x0002_"/>
      <sheetName val="FWBS 1530"/>
      <sheetName val="Preliminaries"/>
      <sheetName val="piping"/>
      <sheetName val="Mech"/>
      <sheetName val="Fire Protection"/>
      <sheetName val="Buildings"/>
      <sheetName val="Instrument"/>
      <sheetName val="K_SURFACES"/>
      <sheetName val="SFN ORIG"/>
      <sheetName val="SFN"/>
      <sheetName val="R2564AHDTS"/>
      <sheetName val="CPS"/>
      <sheetName val="내역서 (∮ἀ嘆ɶ"/>
      <sheetName val="사급자재집계표"/>
      <sheetName val="HVAC(사급자재)"/>
      <sheetName val="U-W"/>
      <sheetName val="w't table"/>
      <sheetName val="결과조달"/>
      <sheetName val="D-623D"/>
      <sheetName val="SCHEDD TAMBAHAN"/>
      <sheetName val="수량산출서"/>
      <sheetName val="SS2"/>
      <sheetName val="Dir Manpower Other Exp."/>
      <sheetName val="도"/>
      <sheetName val="Administrative_Prices"/>
      <sheetName val="WBS_44"/>
      <sheetName val="WBS_41"/>
      <sheetName val="Precios_por_Administración"/>
      <sheetName val="Precios_Unitarios"/>
      <sheetName val="Subcon_A"/>
      <sheetName val="LOB"/>
      <sheetName val="Proposal"/>
      <sheetName val="실행예산 MM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Z-_GENERAL_PRICE_SUMMARY"/>
      <sheetName val="_Estimate_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뻘Nࠀ역서"/>
      <sheetName val="Monthly_Load"/>
      <sheetName val="Weekly_Load"/>
      <sheetName val="Material_Selections"/>
      <sheetName val="97_사업추정(WEKI)"/>
      <sheetName val="breakdown_of_wage_rate"/>
      <sheetName val="Indirect_Cost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Costo-MO"/>
      <sheetName val="mto-rev0B"/>
      <sheetName val="BOQ-B.DOWN"/>
      <sheetName val="단가 (2)"/>
      <sheetName val="4-3LEVEL-5 epic.4"/>
      <sheetName val="부대비율"/>
      <sheetName val="ITB COST"/>
      <sheetName val="BM_DATA_SHEET1"/>
      <sheetName val="내역서_耰&quot;1"/>
      <sheetName val="_x000a__x000a_"/>
      <sheetName val="Resource_table"/>
      <sheetName val="SFN_ORIG"/>
      <sheetName val="?뻘N??ࠀ역서"/>
      <sheetName val="_SANDAN_XLS__"/>
      <sheetName val="Equipment_List"/>
      <sheetName val="Form1_SQP"/>
      <sheetName val="공정계획(내부계획25%,내부w_f)"/>
      <sheetName val="한강운반비"/>
      <sheetName val="MODULE CONFIRM"/>
      <sheetName val="분전반계산서(석관)"/>
      <sheetName val="이자율"/>
      <sheetName val="WIND"/>
      <sheetName val="내역ࠜĀM4)"/>
      <sheetName val="SILICATE"/>
      <sheetName val="_x0004_"/>
      <sheetName val="_x000a_"/>
      <sheetName val="노임9월"/>
      <sheetName val="상반기손익차2총괄"/>
      <sheetName val="생산계획"/>
      <sheetName val="VLOOKUP"/>
      <sheetName val="cal-foamglass"/>
      <sheetName val="연습"/>
      <sheetName val="운반"/>
      <sheetName val="강재"/>
      <sheetName val="OD5000"/>
      <sheetName val="SCHEDD_TAMBAHAN"/>
      <sheetName val="Dir_Manpower_Other_Exp_"/>
      <sheetName val="w't_table"/>
      <sheetName val="Fire_Protection"/>
      <sheetName val="입찰내역_발주처_양식"/>
      <sheetName val="CHANNEL"/>
      <sheetName val="PROTECTION "/>
      <sheetName val="CIBATU5OO"/>
      <sheetName val="PROGRESS"/>
      <sheetName val="Cash In-Cash Out Actual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nit Price "/>
      <sheetName val="CÓDIGOS"/>
      <sheetName val="Database"/>
      <sheetName val="Labor"/>
      <sheetName val="INPUT"/>
      <sheetName val="MTP"/>
      <sheetName val="FWBS"/>
      <sheetName val="설계명세1-1"/>
      <sheetName val="실행(ALT1)"/>
      <sheetName val="내역서1999.8최종"/>
      <sheetName val="실행철강하도"/>
      <sheetName val="전기"/>
      <sheetName val="dc1"/>
      <sheetName val="REDUCER"/>
      <sheetName val="plan&amp;section of foundation"/>
      <sheetName val="DESIGN CRITERIA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견적대비표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CUADRO DE PRECIOS"/>
      <sheetName val="첨부1-집행내역(요약)"/>
      <sheetName val="Closeout Control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경제지표"/>
      <sheetName val="1100-1200-1300-1910-2140-LEV 2"/>
      <sheetName val="Hoja2"/>
      <sheetName val="CONFIG"/>
      <sheetName val="Datos"/>
      <sheetName val="Material Price"/>
      <sheetName val="7422CW_x0013__x0000_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BOQ"/>
      <sheetName val="SEX"/>
      <sheetName val="Currency Rate"/>
      <sheetName val="Personnel"/>
      <sheetName val="ANALISA"/>
      <sheetName val="PNT"/>
      <sheetName val="D7(1)"/>
      <sheetName val="5-ALAT(1)"/>
      <sheetName val="4-Basic Price"/>
      <sheetName val="Rekap"/>
      <sheetName val="AHS"/>
      <sheetName val="Evaluasi Penw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Direct PMS"/>
      <sheetName val="Site Findings Status Sheet"/>
      <sheetName val="Sum (Case-3)"/>
      <sheetName val="예산-내부"/>
      <sheetName val="영업소실적"/>
      <sheetName val="PROJECT BRIEF"/>
      <sheetName val="tggwan(mac)"/>
      <sheetName val="DB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ANX3A11"/>
      <sheetName val="5.) Time Delays"/>
      <sheetName val="KP_List"/>
      <sheetName val="경비실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OPT_x0012__x0000__x0010__x0000__x000a__x0000_"/>
      <sheetName val="_x0000__x0013__x0000__x0014_"/>
      <sheetName val="SCH"/>
      <sheetName val=" _x0000__x001b__x0000__x0006__x0000__x0006__x0000__x0008__x0000_ _x0000__x0000_"/>
      <sheetName val="할증 "/>
      <sheetName val="Codes.Pers"/>
      <sheetName val="Weekl_x0004__x0000__x0016__x0000__x000d__x0000_"/>
      <sheetName val="_x0000__x000e__x0000__x0005_"/>
      <sheetName val="AUX"/>
      <sheetName val="Aux."/>
      <sheetName val="RAB AR&amp;STR"/>
      <sheetName val="I-KAMAR"/>
      <sheetName val="UP MINOR"/>
      <sheetName val="골조시행"/>
      <sheetName val="Library"/>
      <sheetName val="내역서_(N_x0009__x000e__x000e__x000e__x0009__x0009__x0012__x0010__x000a_"/>
      <sheetName val="ഀࠀကЀЀԀЀԀ̀ᤀഀ؀Ѐༀ"/>
      <sheetName val="_x0002__x0000_뻘N_x0000__x0000__"/>
      <sheetName val="_x0004__x0000__x000d__x0000__x0"/>
      <sheetName val="_x000a__x0000__x001b__x0000__x0"/>
      <sheetName val="_x0002__뻘N___x0001_ࠀ역서"/>
      <sheetName val="내역서_耰&quot;_x005f_x0000__x0000"/>
      <sheetName val="??-BLDG"/>
      <sheetName val="Unt rate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내역서_(N _x000e__x000e__x000e_  _x0012__x0010__x000a_"/>
      <sheetName val="99. FWBS(Ref)"/>
      <sheetName val="99. Change Rate"/>
      <sheetName val="Discounted Cash Flow"/>
      <sheetName val="Ocean Transporation Charge"/>
      <sheetName val="HVAC"/>
      <sheetName val="경상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예가표"/>
      <sheetName val="Cash Flow bulanan"/>
      <sheetName val="schalt"/>
      <sheetName val="schtng"/>
      <sheetName val="schbhn"/>
      <sheetName val="H.Satuan"/>
      <sheetName val="I_KAMAR"/>
      <sheetName val="Pengesahan "/>
      <sheetName val="BILL"/>
      <sheetName val="내역서_耰&quot;5"/>
      <sheetName val="내역서_耰&quot;4"/>
      <sheetName val="배수공"/>
      <sheetName val="장산"/>
      <sheetName val="시행분석"/>
      <sheetName val="OCT.FDN"/>
      <sheetName val="D-3109"/>
      <sheetName val="검측서"/>
      <sheetName val="노임이"/>
      <sheetName val="Item code"/>
      <sheetName val="업체코드"/>
      <sheetName val="  "/>
      <sheetName val=" "/>
      <sheetName val="breakdown of wage ra`f"/>
      <sheetName val="breakdown of wage ra"/>
      <sheetName val="breakdown of wage rað-"/>
      <sheetName val="BD"/>
      <sheetName val="00-Summary Information-ABB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2. 현장 자금투입 집계표"/>
      <sheetName val="_도면 및 도서 제출목록 및 일정_170202.xlsx"/>
      <sheetName val="2.Overall Summary 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예산실적전체당월"/>
      <sheetName val="Raw data"/>
      <sheetName val="Exchange Rate"/>
      <sheetName val="Chart_Cable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Bill rekap"/>
      <sheetName val="Harga Satuan"/>
      <sheetName val="LISTRIK"/>
      <sheetName val="F ALARM"/>
      <sheetName val="수량산출"/>
      <sheetName val="물량표"/>
      <sheetName val="PABS,Site info"/>
      <sheetName val="0. Resource　Code"/>
      <sheetName val="손익차9월2"/>
      <sheetName val="__x0000__x001b__x0000__x0006__x"/>
      <sheetName val="_뻘N__ࠀ역서"/>
      <sheetName val="_"/>
      <sheetName val="차트 (2)"/>
      <sheetName val="design_criteria1"/>
      <sheetName val="Codes_Pers"/>
      <sheetName val="Material code"/>
      <sheetName val="9_1차이내역"/>
      <sheetName val="pipeline-1"/>
      <sheetName val="BQMP"/>
      <sheetName val="MD"/>
      <sheetName val="Process Data (2)"/>
      <sheetName val="Rates &amp; Legend"/>
      <sheetName val="breakdown of wage rap"/>
      <sheetName val="breakdown of wage ra"/>
      <sheetName val="PWA"/>
      <sheetName val="Sheet5"/>
      <sheetName val="EE-PROP"/>
      <sheetName val="DATA MENTAH"/>
      <sheetName val="도면자료제출일정"/>
      <sheetName val="DROP DOWN"/>
      <sheetName val="Action Item"/>
      <sheetName val="Rating"/>
      <sheetName val="유림골조"/>
      <sheetName val="ID.CD"/>
      <sheetName val="Equipment Spec List"/>
      <sheetName val="개시대사 (2)"/>
      <sheetName val="TYPE"/>
      <sheetName val="CAL1"/>
      <sheetName val="BQ_IMPORT"/>
      <sheetName val="용접품"/>
      <sheetName val="절단품"/>
      <sheetName val="대운산출"/>
      <sheetName val="Header"/>
      <sheetName val="HO_Site Rates-2011"/>
      <sheetName val="Process_Data_(2)"/>
      <sheetName val="실행집_x0005_"/>
      <sheetName val="실행집聈"/>
      <sheetName val="LEGENDA"/>
      <sheetName val="Distribution Table"/>
      <sheetName val="BA1047集約"/>
      <sheetName val="Others"/>
      <sheetName val="DISCIPLINE"/>
      <sheetName val="Données"/>
      <sheetName val="GraphData"/>
      <sheetName val="BHANDUP"/>
      <sheetName val="Register"/>
      <sheetName val="INPUT DATA OF SCHEDULE"/>
      <sheetName val="Pipe-Hot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00__x0000_6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2003상반기노임기준"/>
      <sheetName val="Analysis"/>
      <sheetName val="EVA-004-MEC"/>
      <sheetName val="Linelist LNGC Process"/>
      <sheetName val="당초?∸ἀ"/>
      <sheetName val="2_Overall_Summary_"/>
      <sheetName val="SPEC LIST(EQUP, SYS)"/>
      <sheetName val="drg"/>
      <sheetName val="BM"/>
      <sheetName val="구분"/>
      <sheetName val="백분율"/>
      <sheetName val="공사비SUM"/>
      <sheetName val="내역(한신APT)"/>
      <sheetName val="Cashflow Analysis"/>
      <sheetName val="CONST"/>
      <sheetName val="내역서_耰&quot;6"/>
      <sheetName val="TJ1Q47"/>
      <sheetName val="Particular Sch"/>
      <sheetName val="Al Taweelah"/>
      <sheetName val="Air Cooler-E"/>
      <sheetName val="USDKRW"/>
      <sheetName val="Inquiry"/>
      <sheetName val="품셈TABLE"/>
      <sheetName val="定额"/>
      <sheetName val="#¡REF"/>
      <sheetName val="TQ Format"/>
      <sheetName val="breakdown of wage raÐ¾"/>
      <sheetName val="Additional data"/>
      <sheetName val="SUM "/>
      <sheetName val="Multi-currency"/>
      <sheetName val="기기리스트"/>
      <sheetName val="내역서_(N _x000e__x000e__x000e_  _x0012__x0010_ "/>
      <sheetName val="208"/>
      <sheetName val="환율"/>
      <sheetName val="WIP"/>
      <sheetName val="바닥판_x0000_⽷_x0000_"/>
      <sheetName val="KUWATI(Total)_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OPTION_210"/>
      <sheetName val="OPTION_310"/>
      <sheetName val="2002년_현장공사비_국내_실적10"/>
      <sheetName val="2003년국내현장공사비_실적10"/>
      <sheetName val="VC2_10_9910"/>
      <sheetName val="INPUT_DATA9"/>
      <sheetName val="General_Data9"/>
      <sheetName val="집계표_(25,26ဩ9"/>
      <sheetName val="Form_09"/>
      <sheetName val="Form_D-18"/>
      <sheetName val="Form_B-18"/>
      <sheetName val="Form_F-18"/>
      <sheetName val="Form_A8"/>
      <sheetName val="LABOR_&amp;_자재8"/>
      <sheetName val="입출재고현황_(2)8"/>
      <sheetName val="3_공통공사대비8"/>
      <sheetName val="간접비_총괄8"/>
      <sheetName val="Price_Schedule8"/>
      <sheetName val="CAL_8"/>
      <sheetName val="Rate_Analysis8"/>
      <sheetName val="WEIGHT_LIST7"/>
      <sheetName val="산#2-1_(2)7"/>
      <sheetName val="BEND_LOSS7"/>
      <sheetName val="공사비_내역_(가)7"/>
      <sheetName val="EQUIPMENT_-28"/>
      <sheetName val="6PILE__(돌출)7"/>
      <sheetName val="내역서_耰&quot;??8"/>
      <sheetName val="Static_Equip7"/>
      <sheetName val="단면_(2)7"/>
      <sheetName val="Form_A_7"/>
      <sheetName val="Man_Hole6"/>
      <sheetName val="3_Breakdown_Direct_Paint7"/>
      <sheetName val="내역서_耰&quot;_x005f_x0000__x005f_x0000_7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Monthly_Load6"/>
      <sheetName val="Weekly_Load6"/>
      <sheetName val="내역서_耰&quot;_x005f_x005f_x005f_x0000__x005f_x005f_x0006"/>
      <sheetName val="Precios_Unitarios6"/>
      <sheetName val="2_2_STAFF_Scedule6"/>
      <sheetName val="내역서_耰&quot;_x005f_x005f_x005f_x005f_x005f_x005f_x0000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Sheet1_(2)7"/>
      <sheetName val="7__월별투입내역서6"/>
      <sheetName val="계측_내역서6"/>
      <sheetName val="Z-_GENERAL_PRICE_SUMMARY6"/>
      <sheetName val="_Estimate__6"/>
      <sheetName val="T_36"/>
      <sheetName val="HORI__VESSEL6"/>
      <sheetName val="EQUIP_LIST6"/>
      <sheetName val="Form_B6"/>
      <sheetName val="Vind_-_BtB6"/>
      <sheetName val="LV_induction_motors6"/>
      <sheetName val="BSD_(2)6"/>
      <sheetName val="MP_MOB6"/>
      <sheetName val="BM_DATA_SHEET7"/>
      <sheetName val="[SANDAN_XLS??6"/>
      <sheetName val="Piping_BQ_for_one_turbine6"/>
      <sheetName val="97_사업추정(WEKI)6"/>
      <sheetName val="breakdown_of_wage_rate6"/>
      <sheetName val="Indirect_Cost6"/>
      <sheetName val="Material_Selections6"/>
      <sheetName val="Eq__Mobilization6"/>
      <sheetName val="SFN_ORIG6"/>
      <sheetName val="Resource_table6"/>
      <sheetName val="AG_Pipe_Qty_Analysis6"/>
      <sheetName val="Utility_and_Fire_flange6"/>
      <sheetName val="Equipment_List6"/>
      <sheetName val="Form1_SQP6"/>
      <sheetName val="공정계획(내부계획25%,내부w_f)6"/>
      <sheetName val="_SANDAN_XLS__6"/>
      <sheetName val="Heavy_Equipments6"/>
      <sheetName val="입찰내역_발주처_양식6"/>
      <sheetName val="BOQ-B_DOWN5"/>
      <sheetName val="w't_table6"/>
      <sheetName val="실행예산_MM5"/>
      <sheetName val="Dir_Manpower_Other_Exp_6"/>
      <sheetName val="SCHEDD_TAMBAHAN6"/>
      <sheetName val="Fire_Protection6"/>
      <sheetName val="단가_(2)5"/>
      <sheetName val="4-3LEVEL-5_epic_45"/>
      <sheetName val="FWBS_15305"/>
      <sheetName val="MODULE_CONFIRM5"/>
      <sheetName val="내역서_(∮ἀ嘆ɶ5"/>
      <sheetName val="ITB_COST6"/>
      <sheetName val="PROTECTION_5"/>
      <sheetName val="Cash_In-Cash_Out_Actual5"/>
      <sheetName val="CUADRO_DE_PRECIOS5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내역서1999_8최종1"/>
      <sheetName val="plan&amp;section_of_foundation2"/>
      <sheetName val="working_load_at_the_btm_ft_2"/>
      <sheetName val="stability_check2"/>
      <sheetName val="design_load2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1100-1200-1300-1910-2140-LEV_21"/>
      <sheetName val="Currency_Rate1"/>
      <sheetName val="4-Basic_Price1"/>
      <sheetName val="Evaluasi_Penw1"/>
      <sheetName val="Man_Power_&amp;_Comp1"/>
      <sheetName val="Data_List1"/>
      <sheetName val="Material_Price1"/>
      <sheetName val="Closeout_Control1"/>
      <sheetName val="Site_Findings_Status_Sheet1"/>
      <sheetName val="Tools_&amp;_Settings1"/>
      <sheetName val="Data_Summary1"/>
      <sheetName val="Crew_Costs1"/>
      <sheetName val="Spread_Costs1"/>
      <sheetName val="Unique_List_Misc1"/>
      <sheetName val="Sum_(Case-3)1"/>
      <sheetName val="In-House_Summary1"/>
      <sheetName val="PROJECT_BRIEF1"/>
      <sheetName val="Direct_PMS1"/>
      <sheetName val="내역서_耰&quot;_x005f_x005f_x005f_x0000_1"/>
      <sheetName val="내역서_耰&quot;_x005f_x005f_x005f_x005f_1"/>
      <sheetName val="5_)_Time_Delays1"/>
      <sheetName val="Aux_1"/>
      <sheetName val="Codes_Pers1"/>
      <sheetName val="00-Summary_Information-ABB"/>
      <sheetName val="PABS,Site_info"/>
      <sheetName val="0__Resource　Code"/>
      <sheetName val="__1"/>
      <sheetName val="_1"/>
      <sheetName val="breakdown_of_wage_ra`f"/>
      <sheetName val="breakdown_of_wage_ra"/>
      <sheetName val="breakdown_of_wage_rað-"/>
      <sheetName val="Material_code"/>
      <sheetName val="__x"/>
      <sheetName val="Attach 4-18"/>
      <sheetName val="Values"/>
      <sheetName val="Master List"/>
      <sheetName val="Codes"/>
      <sheetName val="Orçamento"/>
      <sheetName val="11.자재단가"/>
      <sheetName val="Finansal tamamlanma Eğrisi"/>
      <sheetName val="SIVA"/>
      <sheetName val="내역서 (∮ἀ嘆ɶ?᠀㬁?"/>
      <sheetName val="당초_xd8b4_➴ȭ"/>
      <sheetName val="C-301E~305E"/>
      <sheetName val="인산"/>
      <sheetName val="Precios Unitariԯ_x0000_"/>
      <sheetName val="EQUIPMENT_-_x0000_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热力"/>
      <sheetName val="PHSB"/>
      <sheetName val="AN"/>
      <sheetName val="{}"/>
      <sheetName val="Admin Manu 2-Equipment Type ID"/>
      <sheetName val="공사비집계"/>
      <sheetName val="내역서 ᢐ_x001f__x0000__x0000_"/>
      <sheetName val="33628-Rev. A"/>
      <sheetName val="리스크 분류체계"/>
      <sheetName val="Risk"/>
      <sheetName val="손익차총괄2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내역서_(N _x000e__x000e__x00"/>
      <sheetName val="C1C2"/>
      <sheetName val="LIFE &amp; REP PROVN"/>
      <sheetName val="O&amp;M CREW"/>
      <sheetName val="Pulldown"/>
      <sheetName val="14-Eng rate"/>
      <sheetName val="Grafico"/>
      <sheetName val="Basis(site)"/>
      <sheetName val="E-160"/>
      <sheetName val="CASH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Unt_rate1"/>
      <sheetName val="2__현장_자금투입_집계표1"/>
      <sheetName val="_도면_및_도서_제출목록_및_일정_170202_xlsx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OCT_FDN1"/>
      <sheetName val="General_Notes1"/>
      <sheetName val="BO䁑-B_䁄OWN1"/>
      <sheetName val="Exchange_Rate1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Distribution_Table"/>
      <sheetName val="HO_Site_Rates-2011"/>
      <sheetName val="내역서_(N____"/>
      <sheetName val="Leyenda"/>
      <sheetName val="7422CW_x0013_"/>
      <sheetName val="Drop-Downs"/>
      <sheetName val="내역서_耰&quot;_x0000__x0000_"/>
      <sheetName val="내역서_耰&quot;_x0000__x0000_1"/>
      <sheetName val="내역서 ᢐ_x001f_"/>
      <sheetName val="EQUIPMENT_-"/>
      <sheetName val="Basic"/>
      <sheetName val="B_Down"/>
      <sheetName val="Scheme Area Details_Block__ C2"/>
      <sheetName val="EXPAN-1"/>
      <sheetName val="Demand"/>
      <sheetName val="Occ"/>
      <sheetName val="SPT vs PHI"/>
      <sheetName val="ABUT수량-A1"/>
      <sheetName val="Benchmark"/>
      <sheetName val="BSD ᯷㧓_x0001_"/>
      <sheetName val="서부산시설"/>
      <sheetName val="SUPTMTO"/>
      <sheetName val="Tender data"/>
      <sheetName val="TABLAS"/>
      <sheetName val="design_criteria2"/>
      <sheetName val="내역서_耰&quot;_x005f_x0000_1"/>
      <sheetName val="내역서_耰&quot;_x005f_x005f_1"/>
      <sheetName val="OPT"/>
      <sheetName val="내역서_耰&quot;_"/>
      <sheetName val="광통신 견적내역서1"/>
      <sheetName val="Cash Flow"/>
      <sheetName val="Yield"/>
      <sheetName val="날개벽"/>
      <sheetName val="Itembalance Report (18-sep-18)"/>
      <sheetName val="BUDGET SUMMARY "/>
      <sheetName val="Activity Form"/>
      <sheetName val="Fig 4-14"/>
      <sheetName val="TABELE"/>
      <sheetName val="GM 000"/>
      <sheetName val="내역서_耰&quot;_x0000__x0003"/>
      <sheetName val="내역서_耰&quot;_x00003"/>
      <sheetName val="내역서_耰&quot;_x005f3"/>
      <sheetName val="내역서_耰&quot;_x0000__x0004"/>
      <sheetName val="내역서_耰&quot;_x00004"/>
      <sheetName val="내역서_耰&quot;_x005f4"/>
      <sheetName val="내역서_耰&quot;_x0000__x0005"/>
      <sheetName val="내역서_耰&quot;_x00005"/>
      <sheetName val="내역서_耰&quot;_x005f5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Perm. Test"/>
      <sheetName val="SECL 리스크 분류체계 (2)"/>
      <sheetName val="Drop"/>
      <sheetName val="1.설계기준"/>
      <sheetName val="FORM-0"/>
      <sheetName val="5. 월별투입내역서"/>
      <sheetName val="95TOTREV"/>
      <sheetName val="REF for VV"/>
      <sheetName val="REF"/>
      <sheetName val="일위대가 "/>
      <sheetName val="98수문일위"/>
      <sheetName val="조명시설"/>
      <sheetName val="설산1.나"/>
      <sheetName val="본사S"/>
      <sheetName val="건축내역"/>
      <sheetName val="인사자료총집계"/>
      <sheetName val="配管単価"/>
      <sheetName val="Mat"/>
      <sheetName val="제출계산서"/>
      <sheetName val="2857Q&amp;PL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SUM_"/>
      <sheetName val="Equipment_Spec_List"/>
      <sheetName val="SPEC_LIST(EQUP,_SYS)"/>
      <sheetName val="Direct Histogram Rev. A (f)"/>
      <sheetName val="Folha1"/>
      <sheetName val="Tables 3.1 to 3.5 EXH G"/>
      <sheetName val="Depreciation"/>
      <sheetName val="Validation"/>
      <sheetName val="ADMON"/>
      <sheetName val="EQUIPOS DE SEGURIDAD"/>
      <sheetName val="MATERIALES CONSUMIBLES"/>
      <sheetName val="PERSONAL INDIRECTO "/>
      <sheetName val="터파기및재료"/>
      <sheetName val="Rate"/>
      <sheetName val="단가대비표"/>
      <sheetName val="16"/>
      <sheetName val="50"/>
      <sheetName val="단가"/>
      <sheetName val="간접비"/>
      <sheetName val="Dropdown"/>
      <sheetName val="MC-1"/>
      <sheetName val="Att-1 CTCI MH rate"/>
      <sheetName val="목록"/>
      <sheetName val="Cost Code"/>
      <sheetName val="Data Ref"/>
      <sheetName val="Interdept Rate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인원聈2"/>
      <sheetName val="견적서"/>
      <sheetName val="간접노무비"/>
      <sheetName val="BM #1"/>
      <sheetName val="달력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급여"/>
      <sheetName val="공사"/>
      <sheetName val="총괄"/>
      <sheetName val="입찰안"/>
      <sheetName val="전표분개장(공종별)"/>
      <sheetName val="노무비집계"/>
      <sheetName val="공통가설"/>
      <sheetName val="자재비"/>
      <sheetName val="감모비"/>
      <sheetName val="Land Dev't. Ph-1"/>
      <sheetName val="4300 UTILITY BLDG (2)"/>
      <sheetName val="0000"/>
      <sheetName val="P-Ins &amp; Bonds"/>
      <sheetName val="INSTLIST 1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Air_Cooler-E"/>
      <sheetName val="Al_Taweelah"/>
      <sheetName val="Particular_Sch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Har_mat"/>
      <sheetName val="chitimc"/>
      <sheetName val="dongia (2)"/>
      <sheetName val="LKVL-CK-HT-GD1"/>
      <sheetName val="本体取纏"/>
      <sheetName val="鉄骨纏め"/>
      <sheetName val="34"/>
      <sheetName val="35"/>
      <sheetName val="LOADDAT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List register"/>
      <sheetName val="Wellhrs"/>
      <sheetName val="37"/>
      <sheetName val="64.4"/>
      <sheetName val="64.5"/>
      <sheetName val="22"/>
      <sheetName val="36.2"/>
      <sheetName val="36.1"/>
      <sheetName val="NP"/>
      <sheetName val="Index"/>
      <sheetName val="Graph"/>
      <sheetName val="CCL"/>
      <sheetName val="tifico"/>
      <sheetName val="合成単価作成表_BLDG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최종(1)사용"/>
      <sheetName val="SoW"/>
      <sheetName val="Lookup"/>
      <sheetName val="SPEC(RECEPTACLE)"/>
      <sheetName val="SPEC(CABLE &amp; WIRE)"/>
      <sheetName val="내역서_耰&quot;7"/>
      <sheetName val="내역서_耰&quot;_x0000"/>
      <sheetName val="내역서_耰&quot;_x0000__x0000_2"/>
      <sheetName val="내역서_耰&quot;_x0000__x0000_3"/>
      <sheetName val="내역서_耰&quot;_x0000__x0000_4"/>
      <sheetName val="내역서_耰&quot;_x0000__x0000_5"/>
      <sheetName val="내역서 耰&quot;_x0000_"/>
      <sheetName val="내역서_耰&quot;_x0000_"/>
      <sheetName val="내역ࠜĀM4"/>
      <sheetName val="내역서_耰&quot;_x0001"/>
      <sheetName val="내역서_耰&quot;_x0002"/>
      <sheetName val="공통부대비"/>
      <sheetName val="TESİSAT"/>
      <sheetName val="1.11.b"/>
      <sheetName val="품의서(지출)"/>
      <sheetName val="_x005f_x005f_x005f_x005f_x005f_x005f_x00ည톐ឮ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손익합산"/>
      <sheetName val="5. Work load(현재원기준)"/>
      <sheetName val="05. Curva S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Offer"/>
      <sheetName val="TR Rev vs Commit"/>
      <sheetName val="TR +MMHE PL report"/>
      <sheetName val="P23P2724 _ Commitment 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 refreshError="1"/>
      <sheetData sheetId="933" refreshError="1"/>
      <sheetData sheetId="934" refreshError="1"/>
      <sheetData sheetId="935" refreshError="1"/>
      <sheetData sheetId="936"/>
      <sheetData sheetId="937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/>
      <sheetData sheetId="957"/>
      <sheetData sheetId="958" refreshError="1"/>
      <sheetData sheetId="959" refreshError="1"/>
      <sheetData sheetId="960" refreshError="1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/>
      <sheetData sheetId="983"/>
      <sheetData sheetId="984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/>
      <sheetData sheetId="120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 refreshError="1"/>
      <sheetData sheetId="1386" refreshError="1"/>
      <sheetData sheetId="1387" refreshError="1"/>
      <sheetData sheetId="1388"/>
      <sheetData sheetId="1389" refreshError="1"/>
      <sheetData sheetId="1390" refreshError="1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/>
      <sheetData sheetId="1817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/>
      <sheetData sheetId="1828"/>
      <sheetData sheetId="1829"/>
      <sheetData sheetId="1830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/>
      <sheetData sheetId="1922"/>
      <sheetData sheetId="1923"/>
      <sheetData sheetId="1924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 refreshError="1"/>
      <sheetData sheetId="2111"/>
      <sheetData sheetId="2112"/>
      <sheetData sheetId="2113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/>
      <sheetData sheetId="2128" refreshError="1"/>
      <sheetData sheetId="2129" refreshError="1"/>
      <sheetData sheetId="2130"/>
      <sheetData sheetId="2131" refreshError="1"/>
      <sheetData sheetId="2132"/>
      <sheetData sheetId="2133"/>
      <sheetData sheetId="2134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/>
      <sheetData sheetId="2164" refreshError="1"/>
      <sheetData sheetId="2165" refreshError="1"/>
      <sheetData sheetId="2166" refreshError="1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 refreshError="1"/>
      <sheetData sheetId="2368" refreshError="1"/>
      <sheetData sheetId="2369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/>
      <sheetData sheetId="2421"/>
      <sheetData sheetId="2422"/>
      <sheetData sheetId="2423"/>
      <sheetData sheetId="2424"/>
      <sheetData sheetId="2425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/>
      <sheetData sheetId="2491"/>
      <sheetData sheetId="2492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/>
      <sheetData sheetId="2507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/>
      <sheetData sheetId="2583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/>
      <sheetData sheetId="2609"/>
      <sheetData sheetId="2610"/>
      <sheetData sheetId="261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 refreshError="1"/>
      <sheetData sheetId="2657"/>
      <sheetData sheetId="2658" refreshError="1"/>
      <sheetData sheetId="2659" refreshError="1"/>
      <sheetData sheetId="2660"/>
      <sheetData sheetId="2661" refreshError="1"/>
      <sheetData sheetId="2662" refreshError="1"/>
      <sheetData sheetId="2663" refreshError="1"/>
      <sheetData sheetId="2664"/>
      <sheetData sheetId="2665"/>
      <sheetData sheetId="2666"/>
      <sheetData sheetId="2667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/>
      <sheetData sheetId="2727"/>
      <sheetData sheetId="2728"/>
      <sheetData sheetId="2729"/>
      <sheetData sheetId="2730" refreshError="1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/>
      <sheetData sheetId="3197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/>
      <sheetData sheetId="3205"/>
      <sheetData sheetId="3206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L"/>
      <sheetName val="기능공"/>
      <sheetName val="기능공 (3)"/>
      <sheetName val="연도별 자금"/>
      <sheetName val="월별자금"/>
      <sheetName val="기능공 (2)"/>
      <sheetName val="LOAD"/>
      <sheetName val="기능공_(3)4"/>
      <sheetName val="연도별_자금4"/>
      <sheetName val="기능공_(2)4"/>
      <sheetName val="기능공_(3)"/>
      <sheetName val="연도별_자금"/>
      <sheetName val="기능공_(2)"/>
      <sheetName val="기능공_(3)1"/>
      <sheetName val="연도별_자금1"/>
      <sheetName val="기능공_(2)1"/>
      <sheetName val="기능공_(3)2"/>
      <sheetName val="연도별_자금2"/>
      <sheetName val="기능공_(2)2"/>
      <sheetName val="기능공_(3)3"/>
      <sheetName val="연도별_자금3"/>
      <sheetName val="기능공_(2)3"/>
      <sheetName val="data"/>
      <sheetName val="기능공_(3)5"/>
      <sheetName val="연도별_자금5"/>
      <sheetName val="기능공_(2)5"/>
      <sheetName val="기능공_(3)6"/>
      <sheetName val="연도별_자금6"/>
      <sheetName val="기능공_(2)6"/>
    </sheetNames>
    <sheetDataSet>
      <sheetData sheetId="0" refreshError="1">
        <row r="6">
          <cell r="G6">
            <v>1</v>
          </cell>
          <cell r="H6">
            <v>2</v>
          </cell>
          <cell r="I6">
            <v>3</v>
          </cell>
          <cell r="J6">
            <v>4</v>
          </cell>
          <cell r="K6">
            <v>5</v>
          </cell>
          <cell r="L6">
            <v>6</v>
          </cell>
          <cell r="M6">
            <v>7</v>
          </cell>
          <cell r="N6">
            <v>8</v>
          </cell>
          <cell r="O6">
            <v>9</v>
          </cell>
          <cell r="P6">
            <v>10</v>
          </cell>
          <cell r="Q6">
            <v>11</v>
          </cell>
          <cell r="R6">
            <v>12</v>
          </cell>
          <cell r="S6">
            <v>13</v>
          </cell>
          <cell r="T6">
            <v>14</v>
          </cell>
          <cell r="U6">
            <v>15</v>
          </cell>
          <cell r="V6">
            <v>16</v>
          </cell>
          <cell r="W6">
            <v>17</v>
          </cell>
          <cell r="X6">
            <v>18</v>
          </cell>
          <cell r="Y6">
            <v>19</v>
          </cell>
          <cell r="Z6">
            <v>20</v>
          </cell>
          <cell r="AA6">
            <v>21</v>
          </cell>
          <cell r="AB6">
            <v>22</v>
          </cell>
          <cell r="AC6">
            <v>23</v>
          </cell>
          <cell r="AD6">
            <v>24</v>
          </cell>
          <cell r="AE6">
            <v>25</v>
          </cell>
          <cell r="AF6">
            <v>26</v>
          </cell>
          <cell r="AG6">
            <v>27</v>
          </cell>
          <cell r="AH6">
            <v>28</v>
          </cell>
          <cell r="AI6">
            <v>29</v>
          </cell>
          <cell r="AJ6">
            <v>30</v>
          </cell>
          <cell r="AK6">
            <v>31</v>
          </cell>
          <cell r="AL6">
            <v>32</v>
          </cell>
          <cell r="AM6">
            <v>33</v>
          </cell>
          <cell r="AN6">
            <v>34</v>
          </cell>
          <cell r="AO6">
            <v>35</v>
          </cell>
          <cell r="AP6">
            <v>36</v>
          </cell>
          <cell r="AQ6">
            <v>37</v>
          </cell>
          <cell r="AR6">
            <v>38</v>
          </cell>
          <cell r="AS6">
            <v>39</v>
          </cell>
          <cell r="AT6">
            <v>40</v>
          </cell>
          <cell r="AU6">
            <v>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FWBS 9000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A000"/>
      <sheetName val="FWBS A000"/>
      <sheetName val="B000"/>
      <sheetName val="FWBS B000"/>
      <sheetName val="Z000"/>
      <sheetName val="FWBS Z000"/>
      <sheetName val="TYPE-A"/>
      <sheetName val="B"/>
      <sheetName val="Final(1)summary"/>
      <sheetName val="95신규호표"/>
      <sheetName val="SALA-002"/>
      <sheetName val="12CGOU"/>
      <sheetName val="Chart"/>
      <sheetName val="COA-17"/>
      <sheetName val="C-18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A"/>
      <sheetName val="Cash2"/>
      <sheetName val="Z"/>
      <sheetName val="산근"/>
      <sheetName val="EE-PROP"/>
      <sheetName val="INVOICE_CERT EIV'S"/>
      <sheetName val="PNTEXT"/>
      <sheetName val="Planning&amp;reporting"/>
      <sheetName val="DRUM"/>
      <sheetName val="집계표"/>
      <sheetName val="Onerous Terms"/>
      <sheetName val="0000"/>
      <sheetName val="EQUIPMENT"/>
      <sheetName val="jobhist"/>
      <sheetName val=" Sum"/>
      <sheetName val="자금운영"/>
      <sheetName val="도"/>
      <sheetName val="Basic"/>
      <sheetName val="Building BD"/>
      <sheetName val="TTL"/>
      <sheetName val="MTP"/>
      <sheetName val="INSTR"/>
      <sheetName val="실제 도면출도"/>
      <sheetName val="SOHAR(2nd)"/>
      <sheetName val="공사비 내역 (가)"/>
      <sheetName val="ENE-CAL"/>
      <sheetName val="嗔5喸5"/>
      <sheetName val="대비표"/>
      <sheetName val="BQMP"/>
      <sheetName val="PRO_DCI"/>
      <sheetName val="INST_DCI"/>
      <sheetName val="HVAC_DCI"/>
      <sheetName val="PIPE_DCI"/>
      <sheetName val="표지"/>
      <sheetName val="D-623D"/>
      <sheetName val="DESCRIPTION"/>
      <sheetName val="BM DATA SHEET"/>
      <sheetName val="CASH"/>
      <sheetName val="plan&amp;section of foundation"/>
      <sheetName val="design criteria"/>
      <sheetName val="CAL"/>
      <sheetName val="#REF"/>
      <sheetName val="w't table"/>
      <sheetName val="Eq. Mobilization"/>
      <sheetName val="당초"/>
      <sheetName val="33628-Rev. A"/>
      <sheetName val="合成単価作成表-BLDG"/>
      <sheetName val="Sheet1"/>
      <sheetName val="ORIGINAL"/>
      <sheetName val="Progress Tab"/>
      <sheetName val="BATCH"/>
      <sheetName val="具志川H社"/>
      <sheetName val="입찰내역 발주처 양식"/>
      <sheetName val="SUM_FSBLT1"/>
      <sheetName val="FWBS_9000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A0001"/>
      <sheetName val="FWBS_B0001"/>
      <sheetName val="FWBS_Z0001"/>
      <sheetName val=""/>
      <sheetName val="Running compatibility check _x0000_A_x0000_"/>
      <sheetName val="상반기손익차2총괄"/>
      <sheetName val="집계표(OPTION)"/>
      <sheetName val="BM"/>
      <sheetName val="기계내역서"/>
      <sheetName val="공사비SUM"/>
      <sheetName val="WIP"/>
      <sheetName val="REINF."/>
      <sheetName val="SKETCH"/>
      <sheetName val="LinerWt"/>
      <sheetName val="Sheet4"/>
      <sheetName val="M 11"/>
      <sheetName val="PIPING"/>
      <sheetName val="Sheet13"/>
      <sheetName val="Sheet14"/>
      <sheetName val="List"/>
      <sheetName val="Concept Offshore"/>
      <sheetName val="Kuan&amp;Har(PT)"/>
      <sheetName val="Alat"/>
      <sheetName val="AC"/>
      <sheetName val="기둥(원형)"/>
      <sheetName val="목표세부명세"/>
      <sheetName val="member design"/>
      <sheetName val="3. GROUNDING SYSTEM"/>
      <sheetName val="기성내역"/>
      <sheetName val="INVOICE_CERT_EIV'S"/>
      <sheetName val="working load at the btm ft."/>
      <sheetName val="soil bearing check"/>
      <sheetName val="PC CATCH PIT 1X1X1.2M"/>
      <sheetName val="PC CATCH PIT .6X.6X1.0M"/>
      <sheetName val="PC COVER 100MM THK .95x.3"/>
      <sheetName val="PC COVER 250MM THK 2.2x.3"/>
      <sheetName val="7102"/>
      <sheetName val="Adjusted Bids"/>
      <sheetName val="Chiet tinh dz35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INVOICE_CERT_EIV'S1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Eq__Mobilization"/>
      <sheetName val="BM_DATA_SHEET"/>
      <sheetName val="33628-Rev__A"/>
      <sheetName val="Progress_Tab"/>
      <sheetName val="입찰내역_발주처_양식"/>
      <sheetName val="M_11"/>
      <sheetName val="REINF_"/>
      <sheetName val="Running compatibility check 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plan&amp;section_of_foundation1"/>
      <sheetName val="design_criteria1"/>
      <sheetName val="Onerous_Terms1"/>
      <sheetName val="Building_BD1"/>
      <sheetName val="_Sum1"/>
      <sheetName val="실제_도면출도1"/>
      <sheetName val="공사비_내역_(가)1"/>
      <sheetName val="w't_table1"/>
      <sheetName val="BM_DATA_SHEET1"/>
      <sheetName val="Progress_Tab1"/>
      <sheetName val="Eq__Mobilization1"/>
      <sheetName val="33628-Rev__A1"/>
      <sheetName val="입찰내역_발주처_양식3"/>
      <sheetName val="M_113"/>
      <sheetName val="입찰내역_발주처_양식1"/>
      <sheetName val="M_111"/>
      <sheetName val="SUM_FSBLT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90003"/>
      <sheetName val="FWBS_A0003"/>
      <sheetName val="FWBS_B0003"/>
      <sheetName val="FWBS_Z0003"/>
      <sheetName val="INVOICE_CERT_EIV'S2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A(Rev.3)"/>
      <sheetName val="Hoja1"/>
      <sheetName val="뜃맟뭁돽띿맟?-BLDG"/>
      <sheetName val="Auxi"/>
      <sheetName val="EQT-ESTN"/>
      <sheetName val="Running_compatibility_check_A"/>
      <sheetName val="3__GROUNDING_SYSTEM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基数"/>
      <sheetName val="[Planning&amp;reporting.xlsM9000-A"/>
      <sheetName val="공문"/>
      <sheetName val="설비"/>
      <sheetName val="산출내역서"/>
      <sheetName val="Proposal"/>
      <sheetName val="Breakdown-1"/>
      <sheetName val="Pipe"/>
      <sheetName val="Add"/>
      <sheetName val="코드"/>
      <sheetName val="자바라1"/>
      <sheetName val="RFP002"/>
      <sheetName val="FitOutConfCentre"/>
      <sheetName val="MCCSUM"/>
      <sheetName val="Cashflow Analysis"/>
      <sheetName val="Running compatibility check ?A?"/>
      <sheetName val="Running compatibility check _A_"/>
      <sheetName val="Running compatibility check _x0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A (2)"/>
      <sheetName val="1100"/>
      <sheetName val="datasheet"/>
      <sheetName val="salary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Petty"/>
      <sheetName val="J"/>
      <sheetName val="DATOS"/>
      <sheetName val="CALCULATION"/>
      <sheetName val="WORKSHEET CS"/>
      <sheetName val="Direct Prices"/>
      <sheetName val="Лист1"/>
      <sheetName val="뜃맟뭁돽띿맟_-BLDG"/>
      <sheetName val="_Planning&amp;reporting.xlsM9000-A"/>
      <sheetName val="Backup"/>
      <sheetName val="MTO"/>
      <sheetName val="DATA"/>
      <sheetName val="CODE"/>
      <sheetName val="DO NOT Delete"/>
      <sheetName val="00-Summary Information-ABB"/>
      <sheetName val="[Planning&amp;reporting_xlsM9000-A"/>
      <sheetName val="Running_compatibility_check__x0"/>
      <sheetName val="Running_compatibility_check_?A?"/>
      <sheetName val="Running_compatibility_check__A_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Structural Comp"/>
      <sheetName val="Structural_Comp"/>
      <sheetName val="Lists"/>
      <sheetName val="Time Rates 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Depreciation"/>
      <sheetName val="page 6"/>
      <sheetName val="P-Ins &amp; Bonds"/>
      <sheetName val="P-Site fac"/>
      <sheetName val="P-Clients fac"/>
      <sheetName val="P Staff fac"/>
      <sheetName val="factor "/>
      <sheetName val="CASHFLOWS"/>
      <sheetName val="vlookup - do not print"/>
      <sheetName val="BAG-2"/>
      <sheetName val="Notes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0124"/>
      <sheetName val="Calendar"/>
      <sheetName val="EmpList"/>
      <sheetName val="Rate Analysis"/>
      <sheetName val="Orçamento"/>
      <sheetName val="COMPLEXALL"/>
      <sheetName val="_Planning&amp;reporting_xlsM9000-A"/>
      <sheetName val="ITB COST"/>
      <sheetName val=" N Finansal Eğri"/>
      <sheetName val="1"/>
      <sheetName val="손익차9월2"/>
      <sheetName val="Civil Weekly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유림골조"/>
      <sheetName val="FAB별"/>
      <sheetName val="유림콘도"/>
      <sheetName val="inter"/>
      <sheetName val="예산M11A"/>
      <sheetName val="부산제일극장"/>
      <sheetName val="총괄"/>
      <sheetName val="견적서표지0204-2 (2)"/>
      <sheetName val="Piping Spool"/>
      <sheetName val="Cost Definition"/>
      <sheetName val="견적 원가 "/>
      <sheetName val="MOS"/>
      <sheetName val="PROGRAM"/>
      <sheetName val="CASHFLOW"/>
      <sheetName val="0.0 Cover"/>
      <sheetName val="Hoja 3"/>
      <sheetName val="Cutoff"/>
      <sheetName val="drop down"/>
      <sheetName val="Sheet16"/>
      <sheetName val="Summary (3)"/>
      <sheetName val="RRW Scaff"/>
      <sheetName val="RRW Oct-2019-1st Lot-13-10-19"/>
      <sheetName val="RRW Oct-2019-2st Lot-15-10-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 refreshError="1"/>
      <sheetData sheetId="194" refreshError="1"/>
      <sheetData sheetId="195" refreshError="1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DRUM"/>
      <sheetName val="BM"/>
      <sheetName val="inter"/>
      <sheetName val="12CGOU"/>
      <sheetName val=" 배관자재비-SKEC구매분"/>
      <sheetName val="Code"/>
      <sheetName val="보온자재단가표"/>
      <sheetName val="CASH"/>
      <sheetName val="운반"/>
      <sheetName val="PIPE"/>
      <sheetName val="FLANGE"/>
      <sheetName val="VALVE"/>
      <sheetName val="insulation"/>
      <sheetName val="TTL"/>
      <sheetName val="대비표"/>
      <sheetName val="BQMPALOC"/>
      <sheetName val="EQT-ESTN"/>
      <sheetName val="Sheet4"/>
      <sheetName val="Sheet1"/>
      <sheetName val="INSTLIST 1"/>
      <sheetName val="jobhist"/>
      <sheetName val="LEGEND"/>
      <sheetName val="steam table"/>
      <sheetName val="PNTEXT"/>
      <sheetName val="기성내역"/>
      <sheetName val="Price Schedule(Piping)"/>
      <sheetName val="Eq. Mobilization"/>
      <sheetName val="LinerWt"/>
      <sheetName val="General Data"/>
      <sheetName val="VUOTO"/>
      <sheetName val="INSTR"/>
      <sheetName val="Sum"/>
      <sheetName val="BQ List"/>
      <sheetName val="QT003-SSY-철골3"/>
      <sheetName val="산근"/>
      <sheetName val="입찰내역 발주처 양식"/>
      <sheetName val="studbolt no."/>
      <sheetName val="studbolt size"/>
      <sheetName val="item sort no"/>
      <sheetName val="LINE_LIST"/>
      <sheetName val="금융"/>
      <sheetName val="Takeoff"/>
      <sheetName val="EQUIP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토목 Utility Schedule (2)"/>
      <sheetName val="1. 총괄"/>
      <sheetName val="Sheet13"/>
      <sheetName val="Sheet14"/>
      <sheetName val="trf(36%)"/>
      <sheetName val="집계표(OPTION)"/>
      <sheetName val="CAT_5"/>
      <sheetName val="자금운영"/>
      <sheetName val="CAST INT T-S"/>
      <sheetName val="단면가정"/>
      <sheetName val="설계조건"/>
      <sheetName val="BQMP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_배관자재비-SKEC구매분1"/>
      <sheetName val="INSTLIST_11"/>
      <sheetName val="steam_table1"/>
      <sheetName val="Price_Schedule(Piping)1"/>
      <sheetName val="Eq__Mobilization"/>
      <sheetName val="General_Data"/>
      <sheetName val="BQ_List"/>
      <sheetName val="입찰내역_발주처_양식"/>
      <sheetName val="studbolt_no_1"/>
      <sheetName val="studbolt_size1"/>
      <sheetName val="item_sort_no1"/>
      <sheetName val="IMPEADENCE_MAP_취수장"/>
      <sheetName val="토목_Utility_Schedule_(2)"/>
      <sheetName val="1__총괄"/>
      <sheetName val="CAST_INT_T-S"/>
      <sheetName val="REINF_"/>
      <sheetName val="TABLE-A"/>
      <sheetName val="Inert Balls"/>
      <sheetName val="유림골조"/>
      <sheetName val="E 3367 Estimate"/>
      <sheetName val="2-Conc"/>
      <sheetName val="Sheet2"/>
      <sheetName val="매출 현황 (본사)"/>
      <sheetName val="PIPING"/>
      <sheetName val="0000"/>
      <sheetName val="Project MP Plan (Home Office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Report_OOK"/>
      <sheetName val="Att1.Home Office Cost"/>
      <sheetName val="보고서용"/>
      <sheetName val="갑지"/>
      <sheetName val="Hoja1"/>
      <sheetName val="1062-X방향 "/>
      <sheetName val="Index"/>
      <sheetName val="General_Data1"/>
      <sheetName val="Eq__Mobilization1"/>
      <sheetName val="data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PEX"/>
      <sheetName val="FAB별"/>
      <sheetName val="Settings"/>
      <sheetName val="CAL1"/>
      <sheetName val="Graph.Da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갑지"/>
      <sheetName val="PROCURE"/>
      <sheetName val="재료비"/>
      <sheetName val="대비표"/>
      <sheetName val="단면가정"/>
      <sheetName val="설계조건"/>
      <sheetName val="PIPE-HOT"/>
      <sheetName val="TTL"/>
      <sheetName val="inter"/>
      <sheetName val="HX"/>
      <sheetName val="집계표(OPTION)"/>
      <sheetName val="할증 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Sheet"/>
      <sheetName val="  Sheet 2 Revision"/>
      <sheetName val="Sheet 3 Data Sum 2 "/>
      <sheetName val="Sheet 4 Data Win 1 "/>
      <sheetName val="Sheet 4 Data Win 2"/>
      <sheetName val="Sheet 6 Notes"/>
      <sheetName val="Sheet 7 Inspection"/>
      <sheetName val="Air Cooler-E"/>
      <sheetName val="Air Cooler-R"/>
      <sheetName val="Air Cooler_E"/>
      <sheetName val="cable standard sizes"/>
      <sheetName val="Insts"/>
      <sheetName val="Front_Sheet"/>
      <sheetName val="__Sheet_2_Revision"/>
      <sheetName val="Sheet_3_Data_Sum_2_"/>
      <sheetName val="Sheet_4_Data_Win_1_"/>
      <sheetName val="Sheet_4_Data_Win_2"/>
      <sheetName val="Sheet_6_Notes"/>
      <sheetName val="Sheet_7_Inspection"/>
      <sheetName val="Air_Cooler-E"/>
      <sheetName val="Air_Cooler-R"/>
      <sheetName val="Front_Sheet1"/>
      <sheetName val="__Sheet_2_Revision1"/>
      <sheetName val="Sheet_3_Data_Sum_2_1"/>
      <sheetName val="Sheet_4_Data_Win_1_1"/>
      <sheetName val="Sheet_4_Data_Win_21"/>
      <sheetName val="Sheet_6_Notes1"/>
      <sheetName val="Sheet_7_Inspection1"/>
      <sheetName val="Air_Cooler-E1"/>
      <sheetName val="Air_Cooler-R1"/>
      <sheetName val="Front_Sheet2"/>
      <sheetName val="__Sheet_2_Revision2"/>
      <sheetName val="Sheet_3_Data_Sum_2_2"/>
      <sheetName val="Sheet_4_Data_Win_1_2"/>
      <sheetName val="Sheet_4_Data_Win_22"/>
      <sheetName val="Sheet_6_Notes2"/>
      <sheetName val="Sheet_7_Inspection2"/>
      <sheetName val="Air_Cooler-E2"/>
      <sheetName val="Air_Cooler-R2"/>
      <sheetName val="Front_Sheet3"/>
      <sheetName val="__Sheet_2_Revision3"/>
      <sheetName val="Sheet_3_Data_Sum_2_3"/>
      <sheetName val="Sheet_4_Data_Win_1_3"/>
      <sheetName val="Sheet_4_Data_Win_23"/>
      <sheetName val="Sheet_6_Notes3"/>
      <sheetName val="Sheet_7_Inspection3"/>
      <sheetName val="Air_Cooler-E3"/>
      <sheetName val="Air_Cooler-R3"/>
      <sheetName val="Air_Cooler_E"/>
      <sheetName val="갑지"/>
    </sheetNames>
    <sheetDataSet>
      <sheetData sheetId="0">
        <row r="2">
          <cell r="N2" t="str">
            <v>AIR COOLED EXCHANGER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2">
          <cell r="N2" t="str">
            <v>AIR COOLED EXCHANGER</v>
          </cell>
        </row>
        <row r="4">
          <cell r="D4" t="str">
            <v>Customer and plant location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 t="str">
            <v>AGIP KCO</v>
          </cell>
        </row>
        <row r="5">
          <cell r="D5" t="str">
            <v>Project</v>
          </cell>
          <cell r="E5">
            <v>0</v>
          </cell>
          <cell r="F5">
            <v>0</v>
          </cell>
          <cell r="G5">
            <v>0</v>
          </cell>
          <cell r="H5" t="str">
            <v>KASHAGAN EAST FIELD DEVELOPMENT</v>
          </cell>
        </row>
        <row r="6">
          <cell r="D6" t="str">
            <v>Service</v>
          </cell>
          <cell r="E6">
            <v>0</v>
          </cell>
          <cell r="F6">
            <v>0</v>
          </cell>
          <cell r="G6">
            <v>0</v>
          </cell>
          <cell r="H6" t="str">
            <v>2ND STAGE LP FLASH GAS COMPRESSOR AFTER COOLER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>Unit</v>
          </cell>
        </row>
        <row r="7">
          <cell r="D7" t="str">
            <v>Manufacturer</v>
          </cell>
        </row>
        <row r="8">
          <cell r="D8" t="str">
            <v>Size &amp; Type    Note (3) (5)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>o</v>
          </cell>
          <cell r="U8" t="str">
            <v>Induced</v>
          </cell>
        </row>
        <row r="9">
          <cell r="D9" t="str">
            <v>Surface per unit - Finned area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*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m²</v>
          </cell>
          <cell r="T9" t="str">
            <v>Bare Area</v>
          </cell>
        </row>
        <row r="10">
          <cell r="D10" t="str">
            <v>Heat Exchanged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str">
            <v>4634 (1)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kW</v>
          </cell>
          <cell r="T10" t="str">
            <v>MTD (effective)</v>
          </cell>
        </row>
        <row r="11">
          <cell r="D11" t="str">
            <v>Transfer Rate:- Finned area, service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 t="str">
            <v>*</v>
          </cell>
          <cell r="P11">
            <v>0</v>
          </cell>
          <cell r="Q11">
            <v>0</v>
          </cell>
          <cell r="R11">
            <v>0</v>
          </cell>
          <cell r="S11" t="str">
            <v>W/m²°C</v>
          </cell>
          <cell r="T11" t="str">
            <v>Bare tube area, service</v>
          </cell>
        </row>
        <row r="12">
          <cell r="D12" t="str">
            <v>PERFORMANCE DATA - TUBE SIDE</v>
          </cell>
        </row>
        <row r="13">
          <cell r="D13" t="str">
            <v>Fluid Name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 t="str">
            <v>FLASH GAS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 t="str">
            <v>Lethal Service</v>
          </cell>
        </row>
        <row r="14">
          <cell r="D14" t="str">
            <v>Total fluid entering   kg/h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121351 (1)</v>
          </cell>
        </row>
        <row r="15">
          <cell r="L15" t="str">
            <v>IN</v>
          </cell>
          <cell r="M15">
            <v>0</v>
          </cell>
          <cell r="N15">
            <v>0</v>
          </cell>
          <cell r="O15" t="str">
            <v>OUT</v>
          </cell>
        </row>
        <row r="16">
          <cell r="D16" t="str">
            <v>Temperature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>°C</v>
          </cell>
          <cell r="L16">
            <v>142.6</v>
          </cell>
          <cell r="M16">
            <v>0</v>
          </cell>
          <cell r="N16">
            <v>0</v>
          </cell>
          <cell r="O16">
            <v>86</v>
          </cell>
          <cell r="P16">
            <v>0</v>
          </cell>
          <cell r="Q16">
            <v>0</v>
          </cell>
          <cell r="R16" t="str">
            <v>Density</v>
          </cell>
        </row>
        <row r="17">
          <cell r="D17" t="str">
            <v>Liquid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>kg/s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>Spec. heat Capacity</v>
          </cell>
        </row>
        <row r="18">
          <cell r="D18" t="str">
            <v>Vapour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>kg/s</v>
          </cell>
          <cell r="L18" t="str">
            <v>33.71(1)</v>
          </cell>
          <cell r="M18">
            <v>0</v>
          </cell>
          <cell r="N18">
            <v>0</v>
          </cell>
          <cell r="O18" t="str">
            <v>33.71(1)</v>
          </cell>
          <cell r="P18">
            <v>0</v>
          </cell>
          <cell r="Q18">
            <v>0</v>
          </cell>
          <cell r="R18" t="str">
            <v>Viscosity</v>
          </cell>
        </row>
        <row r="19">
          <cell r="D19" t="str">
            <v>Noncond.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>kg/s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 t="str">
            <v>Thermal Conductivity</v>
          </cell>
        </row>
        <row r="20">
          <cell r="D20" t="str">
            <v>Steam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>kg/s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 t="str">
            <v>(pour)(freeze) point</v>
          </cell>
        </row>
        <row r="21">
          <cell r="D21" t="str">
            <v>Water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>kg/s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 t="str">
            <v>Bubble point</v>
          </cell>
        </row>
        <row r="22">
          <cell r="D22" t="str">
            <v>Inlet Pressure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>bar(g)</v>
          </cell>
          <cell r="L22">
            <v>68.5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 t="str">
            <v>Latent heat</v>
          </cell>
        </row>
        <row r="23">
          <cell r="D23" t="str">
            <v>Press drop (allow / calc)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>bar</v>
          </cell>
          <cell r="L23" t="str">
            <v>0.7 / *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 t="str">
            <v>Fouling inside</v>
          </cell>
        </row>
        <row r="25">
          <cell r="D25" t="str">
            <v>PERFORMANCE DATA - AIR SIDE</v>
          </cell>
        </row>
        <row r="26">
          <cell r="D26" t="str">
            <v>Air quantity, total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>*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 t="str">
            <v>act m³/s</v>
          </cell>
          <cell r="S26">
            <v>0</v>
          </cell>
          <cell r="T26" t="str">
            <v>Altitude above sea level</v>
          </cell>
        </row>
        <row r="27">
          <cell r="D27" t="str">
            <v>Air quantity / fan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>*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 t="str">
            <v>act m³/s</v>
          </cell>
          <cell r="S27">
            <v>0</v>
          </cell>
          <cell r="T27" t="str">
            <v>Temperature In (design dry bulb)</v>
          </cell>
        </row>
        <row r="28">
          <cell r="D28" t="str">
            <v>Static Pressure drop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>*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 t="str">
            <v>Pa</v>
          </cell>
          <cell r="S28">
            <v>0</v>
          </cell>
          <cell r="T28" t="str">
            <v>Temperature Out</v>
          </cell>
        </row>
        <row r="29">
          <cell r="D29" t="str">
            <v>Face Velocity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>*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 t="str">
            <v>m/s</v>
          </cell>
          <cell r="S29">
            <v>0</v>
          </cell>
          <cell r="T29" t="str">
            <v>Minimum Design Ambient Temp.</v>
          </cell>
        </row>
        <row r="31">
          <cell r="D31" t="str">
            <v>DESIGN - MATERIALS - CONSTRUCTION</v>
          </cell>
        </row>
        <row r="32">
          <cell r="D32" t="str">
            <v>Design code : ASME VIII Div 1 Latest Edition, BS EN ISO 13706 Latest Edition.</v>
          </cell>
        </row>
        <row r="33">
          <cell r="D33" t="str">
            <v>Design pressure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80</v>
          </cell>
          <cell r="L33">
            <v>0</v>
          </cell>
          <cell r="M33">
            <v>0</v>
          </cell>
          <cell r="N33">
            <v>0</v>
          </cell>
          <cell r="O33" t="str">
            <v>bar g</v>
          </cell>
          <cell r="P33" t="str">
            <v>Test pressure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>TO CODE</v>
          </cell>
        </row>
        <row r="34">
          <cell r="D34" t="str">
            <v>Tube bundle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Header</v>
          </cell>
        </row>
        <row r="35">
          <cell r="D35" t="str">
            <v>Size (width x length)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>NOTE (3)</v>
          </cell>
          <cell r="L35">
            <v>0</v>
          </cell>
          <cell r="M35">
            <v>0</v>
          </cell>
          <cell r="N35">
            <v>0</v>
          </cell>
          <cell r="O35" t="str">
            <v>m</v>
          </cell>
          <cell r="P35" t="str">
            <v>Type</v>
          </cell>
          <cell r="Q35">
            <v>0</v>
          </cell>
          <cell r="R35">
            <v>0</v>
          </cell>
          <cell r="S35" t="str">
            <v>*</v>
          </cell>
        </row>
        <row r="36">
          <cell r="D36" t="str">
            <v>No per bay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 t="str">
            <v>*</v>
          </cell>
          <cell r="K36" t="str">
            <v>No tube rows</v>
          </cell>
          <cell r="L36">
            <v>0</v>
          </cell>
          <cell r="M36">
            <v>0</v>
          </cell>
          <cell r="N36" t="str">
            <v>*</v>
          </cell>
          <cell r="O36">
            <v>0</v>
          </cell>
          <cell r="P36" t="str">
            <v>Material</v>
          </cell>
          <cell r="Q36">
            <v>0</v>
          </cell>
          <cell r="R36">
            <v>0</v>
          </cell>
          <cell r="S36" t="str">
            <v>INCOLOY 825</v>
          </cell>
        </row>
        <row r="37">
          <cell r="D37" t="str">
            <v>Arrangement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str">
            <v>No Passes</v>
          </cell>
          <cell r="Q37">
            <v>0</v>
          </cell>
          <cell r="R37">
            <v>0</v>
          </cell>
          <cell r="S37" t="str">
            <v>*</v>
          </cell>
        </row>
        <row r="38">
          <cell r="D38" t="str">
            <v>Bundles</v>
          </cell>
          <cell r="E38">
            <v>0</v>
          </cell>
          <cell r="F38">
            <v>0</v>
          </cell>
          <cell r="G38">
            <v>0</v>
          </cell>
          <cell r="H38" t="str">
            <v>*</v>
          </cell>
          <cell r="I38" t="str">
            <v>In Parallel</v>
          </cell>
          <cell r="J38">
            <v>0</v>
          </cell>
          <cell r="K38">
            <v>0</v>
          </cell>
          <cell r="L38" t="str">
            <v>*</v>
          </cell>
          <cell r="M38" t="str">
            <v>In Series</v>
          </cell>
          <cell r="N38">
            <v>0</v>
          </cell>
          <cell r="O38">
            <v>0</v>
          </cell>
          <cell r="P38" t="str">
            <v>Plug Material</v>
          </cell>
          <cell r="Q38">
            <v>0</v>
          </cell>
          <cell r="R38">
            <v>0</v>
          </cell>
          <cell r="S38">
            <v>0</v>
          </cell>
          <cell r="T38" t="str">
            <v>*</v>
          </cell>
        </row>
        <row r="39">
          <cell r="D39" t="str">
            <v>Bays</v>
          </cell>
          <cell r="E39">
            <v>0</v>
          </cell>
          <cell r="F39">
            <v>0</v>
          </cell>
          <cell r="G39">
            <v>0</v>
          </cell>
          <cell r="H39" t="str">
            <v>*</v>
          </cell>
          <cell r="I39" t="str">
            <v>In Parallel</v>
          </cell>
          <cell r="J39">
            <v>0</v>
          </cell>
          <cell r="K39">
            <v>0</v>
          </cell>
          <cell r="L39" t="str">
            <v>*</v>
          </cell>
          <cell r="M39" t="str">
            <v>In Series</v>
          </cell>
          <cell r="N39">
            <v>0</v>
          </cell>
          <cell r="O39">
            <v>0</v>
          </cell>
          <cell r="P39" t="str">
            <v>Gasket Material</v>
          </cell>
          <cell r="Q39">
            <v>0</v>
          </cell>
          <cell r="R39">
            <v>0</v>
          </cell>
          <cell r="S39">
            <v>0</v>
          </cell>
          <cell r="T39" t="str">
            <v>*</v>
          </cell>
        </row>
        <row r="40">
          <cell r="D40" t="str">
            <v>Bundle Frame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Corrosion allow.</v>
          </cell>
          <cell r="Q40">
            <v>0</v>
          </cell>
          <cell r="R40">
            <v>0</v>
          </cell>
          <cell r="S40">
            <v>0</v>
          </cell>
          <cell r="T40" t="str">
            <v>*</v>
          </cell>
        </row>
        <row r="41">
          <cell r="D41" t="str">
            <v>Miscellaneous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Inlet Nozzle</v>
          </cell>
          <cell r="Q41">
            <v>0</v>
          </cell>
          <cell r="R41">
            <v>0</v>
          </cell>
          <cell r="S41">
            <v>0</v>
          </cell>
          <cell r="T41" t="str">
            <v>*</v>
          </cell>
        </row>
        <row r="42">
          <cell r="D42" t="str">
            <v>Structure Mount.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 t="str">
            <v>o</v>
          </cell>
          <cell r="K42" t="str">
            <v>Grade</v>
          </cell>
          <cell r="L42" t="str">
            <v>o</v>
          </cell>
          <cell r="M42" t="str">
            <v>Piperack</v>
          </cell>
          <cell r="N42">
            <v>0</v>
          </cell>
          <cell r="O42">
            <v>0</v>
          </cell>
          <cell r="P42" t="str">
            <v>Outlet Nozzle</v>
          </cell>
          <cell r="Q42">
            <v>0</v>
          </cell>
          <cell r="R42">
            <v>0</v>
          </cell>
          <cell r="S42">
            <v>0</v>
          </cell>
          <cell r="T42" t="str">
            <v>*</v>
          </cell>
        </row>
        <row r="43">
          <cell r="D43" t="str">
            <v>Surface preparation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Rating  &amp; facing</v>
          </cell>
          <cell r="Q43">
            <v>0</v>
          </cell>
          <cell r="R43">
            <v>0</v>
          </cell>
          <cell r="S43">
            <v>0</v>
          </cell>
          <cell r="T43" t="str">
            <v>*</v>
          </cell>
        </row>
        <row r="44">
          <cell r="D44" t="str">
            <v>Louvres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 t="str">
            <v>o</v>
          </cell>
          <cell r="K44" t="str">
            <v>Auto</v>
          </cell>
          <cell r="L44" t="str">
            <v>o</v>
          </cell>
          <cell r="M44" t="str">
            <v>Manual</v>
          </cell>
          <cell r="N44">
            <v>0</v>
          </cell>
          <cell r="O44">
            <v>0</v>
          </cell>
          <cell r="P44" t="str">
            <v>Special Nozzles</v>
          </cell>
          <cell r="Q44">
            <v>0</v>
          </cell>
          <cell r="R44">
            <v>0</v>
          </cell>
          <cell r="S44">
            <v>0</v>
          </cell>
          <cell r="T44" t="str">
            <v>*</v>
          </cell>
        </row>
        <row r="45">
          <cell r="D45" t="str">
            <v>Vibration switch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 t="str">
            <v>o</v>
          </cell>
          <cell r="K45" t="str">
            <v>Yes</v>
          </cell>
          <cell r="L45" t="str">
            <v>o</v>
          </cell>
          <cell r="M45" t="str">
            <v>No</v>
          </cell>
          <cell r="N45">
            <v>0</v>
          </cell>
          <cell r="O45">
            <v>0</v>
          </cell>
          <cell r="P45" t="str">
            <v>Sour Service</v>
          </cell>
          <cell r="Q45">
            <v>0</v>
          </cell>
          <cell r="R45">
            <v>0</v>
          </cell>
          <cell r="S45">
            <v>0</v>
          </cell>
          <cell r="T45" t="str">
            <v>Yes</v>
          </cell>
        </row>
        <row r="46">
          <cell r="P46" t="str">
            <v>Code Stamp</v>
          </cell>
          <cell r="Q46">
            <v>0</v>
          </cell>
          <cell r="R46">
            <v>0</v>
          </cell>
          <cell r="S46">
            <v>0</v>
          </cell>
          <cell r="T46" t="str">
            <v>Yes</v>
          </cell>
        </row>
        <row r="47">
          <cell r="D47" t="str">
            <v>MECHANICAL EQUIPMENT</v>
          </cell>
        </row>
        <row r="48">
          <cell r="D48" t="str">
            <v>Fan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>Driver</v>
          </cell>
        </row>
        <row r="49">
          <cell r="D49" t="str">
            <v>Mfr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 t="str">
            <v>*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>Type</v>
          </cell>
          <cell r="Q49">
            <v>0</v>
          </cell>
          <cell r="R49">
            <v>0</v>
          </cell>
          <cell r="S49" t="str">
            <v>Electric Motor (6)</v>
          </cell>
        </row>
        <row r="50">
          <cell r="D50" t="str">
            <v>No./Bay</v>
          </cell>
          <cell r="E50">
            <v>0</v>
          </cell>
          <cell r="F50">
            <v>0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 t="str">
            <v>rev/min</v>
          </cell>
          <cell r="L50">
            <v>0</v>
          </cell>
          <cell r="M50" t="str">
            <v>*</v>
          </cell>
          <cell r="N50">
            <v>0</v>
          </cell>
          <cell r="O50">
            <v>0</v>
          </cell>
          <cell r="P50" t="str">
            <v>Mfr</v>
          </cell>
          <cell r="Q50">
            <v>0</v>
          </cell>
          <cell r="R50">
            <v>0</v>
          </cell>
          <cell r="S50" t="str">
            <v>*</v>
          </cell>
        </row>
        <row r="51">
          <cell r="D51" t="str">
            <v>Diameter</v>
          </cell>
          <cell r="E51">
            <v>0</v>
          </cell>
          <cell r="F51">
            <v>0</v>
          </cell>
          <cell r="G51">
            <v>0</v>
          </cell>
          <cell r="H51" t="str">
            <v>* m</v>
          </cell>
          <cell r="I51">
            <v>0</v>
          </cell>
          <cell r="J51">
            <v>0</v>
          </cell>
          <cell r="K51" t="str">
            <v>No Blades</v>
          </cell>
          <cell r="L51">
            <v>0</v>
          </cell>
          <cell r="M51" t="str">
            <v>*</v>
          </cell>
          <cell r="N51">
            <v>0</v>
          </cell>
          <cell r="O51">
            <v>0</v>
          </cell>
          <cell r="P51" t="str">
            <v>No./Bay</v>
          </cell>
          <cell r="Q51">
            <v>0</v>
          </cell>
          <cell r="R51">
            <v>0</v>
          </cell>
          <cell r="S51" t="str">
            <v>*</v>
          </cell>
          <cell r="T51">
            <v>0</v>
          </cell>
          <cell r="U51" t="str">
            <v>Rating</v>
          </cell>
        </row>
        <row r="52">
          <cell r="D52" t="str">
            <v>Pitch</v>
          </cell>
          <cell r="E52">
            <v>0</v>
          </cell>
          <cell r="F52">
            <v>0</v>
          </cell>
          <cell r="G52">
            <v>0</v>
          </cell>
          <cell r="H52" t="str">
            <v>o</v>
          </cell>
          <cell r="I52" t="str">
            <v xml:space="preserve"> Auto     o</v>
          </cell>
          <cell r="J52">
            <v>0</v>
          </cell>
          <cell r="K52">
            <v>0</v>
          </cell>
          <cell r="L52" t="str">
            <v>Manual</v>
          </cell>
          <cell r="M52">
            <v>0</v>
          </cell>
          <cell r="N52">
            <v>0</v>
          </cell>
          <cell r="O52">
            <v>0</v>
          </cell>
          <cell r="P52" t="str">
            <v>Enclosure</v>
          </cell>
          <cell r="Q52">
            <v>0</v>
          </cell>
          <cell r="R52">
            <v>0</v>
          </cell>
          <cell r="S52" t="str">
            <v>IP55 EExde IIB T3</v>
          </cell>
        </row>
        <row r="53">
          <cell r="D53" t="str">
            <v>Material-blade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 t="str">
            <v>Hub</v>
          </cell>
          <cell r="L53" t="str">
            <v>CS or Al</v>
          </cell>
          <cell r="M53">
            <v>0</v>
          </cell>
          <cell r="N53">
            <v>0</v>
          </cell>
          <cell r="O53">
            <v>0</v>
          </cell>
          <cell r="P53" t="str">
            <v>Volt/phase/Cycle</v>
          </cell>
          <cell r="Q53">
            <v>0</v>
          </cell>
          <cell r="R53">
            <v>0</v>
          </cell>
          <cell r="S53">
            <v>0</v>
          </cell>
          <cell r="T53" t="str">
            <v>400 / 3 / 50</v>
          </cell>
        </row>
        <row r="54">
          <cell r="D54" t="str">
            <v>Abs power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 t="str">
            <v>*</v>
          </cell>
          <cell r="J54" t="str">
            <v>kW</v>
          </cell>
          <cell r="K54" t="str">
            <v>Min amb</v>
          </cell>
          <cell r="L54">
            <v>0</v>
          </cell>
          <cell r="M54" t="str">
            <v>*</v>
          </cell>
          <cell r="N54">
            <v>0</v>
          </cell>
          <cell r="O54" t="str">
            <v>kW</v>
          </cell>
          <cell r="P54" t="str">
            <v>Rev/min</v>
          </cell>
          <cell r="Q54">
            <v>0</v>
          </cell>
          <cell r="R54">
            <v>0</v>
          </cell>
          <cell r="S54">
            <v>0</v>
          </cell>
          <cell r="T54" t="str">
            <v>*</v>
          </cell>
        </row>
        <row r="57">
          <cell r="D57" t="str">
            <v>Control action on Air Failure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 t="str">
            <v>Fan Pitch</v>
          </cell>
          <cell r="M57">
            <v>0</v>
          </cell>
          <cell r="N57">
            <v>0</v>
          </cell>
          <cell r="O57">
            <v>0</v>
          </cell>
          <cell r="P57" t="str">
            <v>o</v>
          </cell>
          <cell r="Q57" t="str">
            <v>Min</v>
          </cell>
          <cell r="R57">
            <v>0</v>
          </cell>
          <cell r="S57" t="str">
            <v>o</v>
          </cell>
          <cell r="T57" t="str">
            <v>Max</v>
          </cell>
        </row>
        <row r="58">
          <cell r="L58" t="str">
            <v>Louvres</v>
          </cell>
          <cell r="M58">
            <v>0</v>
          </cell>
          <cell r="N58">
            <v>0</v>
          </cell>
          <cell r="O58">
            <v>0</v>
          </cell>
          <cell r="P58" t="str">
            <v>o</v>
          </cell>
          <cell r="Q58" t="str">
            <v>Open</v>
          </cell>
          <cell r="R58">
            <v>0</v>
          </cell>
          <cell r="S58" t="str">
            <v>o</v>
          </cell>
          <cell r="T58" t="str">
            <v>Close</v>
          </cell>
        </row>
        <row r="59">
          <cell r="D59" t="str">
            <v>1.  DESIGN FOR 110% FLOWS AND DUTY.</v>
          </cell>
        </row>
        <row r="60">
          <cell r="D60" t="str">
            <v>2.  ITEMS MARKED  *  TO BE COMPLETED BY SUPPLIER</v>
          </cell>
        </row>
        <row r="61">
          <cell r="D61" t="str">
            <v>3.  SUPPLIER TO ADVISE CALCULATED PLOT AREA (INCLUDING WINTERISATION CABINS) WITH BID.</v>
          </cell>
        </row>
        <row r="62">
          <cell r="D62" t="str">
            <v>4.  LETHAL SERVICE DUE TO PRESENCE OF H2S IN FEED.H2S=20.07 MOL%,H2O=0.8 MOL%, CO2=3.52 MOL%.</v>
          </cell>
        </row>
        <row r="63">
          <cell r="D63" t="str">
            <v>5.  WINTERISATION AND STEAM COILS TO BE PROVIDED IN ACCORDANCE WITH SYSTEM D ANNEXE C.3.1.4. OF ISO 13706.</v>
          </cell>
        </row>
        <row r="64">
          <cell r="D64" t="str">
            <v>6.  50% MOTORS SUITABLE FOR VARIABLE SPEED DRIVE (SPEED CONTROLLER BY OTHERS)</v>
          </cell>
        </row>
        <row r="65">
          <cell r="D65" t="str">
            <v>7.  TURNDOWN DUTY IS 30% OF NOMINAL DUTY.</v>
          </cell>
        </row>
        <row r="66">
          <cell r="D66" t="str">
            <v>8. SUPPLIER TO CARRY OUT P.M.I. ON HIGH ALLOY MATERIAL. MATERIALS TO COMPLY WITH NACE MR-01-75.</v>
          </cell>
        </row>
        <row r="67">
          <cell r="D67" t="str">
            <v>9.  IN ADDITION TO CODE REQUIREMENTS, INSPECTION SHALL INCLUDE THE FOLLOWING :  100% UT EXAMINATION OF HEADER BOX WELDS BEFORE</v>
          </cell>
        </row>
        <row r="68">
          <cell r="D68" t="str">
            <v xml:space="preserve">    PWHT, 100% RADIOGRAPHY AFTER PWHT, 100% UT EXAMINATION OF SET ON NOZZLE/HEADER WELDS AFTER PWHT, 100% DYE PEN.</v>
          </cell>
        </row>
        <row r="69">
          <cell r="D69" t="str">
            <v xml:space="preserve">    TUBE/TUBESHEET WELDS.</v>
          </cell>
        </row>
      </sheetData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>
        <row r="2">
          <cell r="N2" t="str">
            <v>AIR COOLED EXCHANGER</v>
          </cell>
        </row>
      </sheetData>
      <sheetData sheetId="16">
        <row r="2">
          <cell r="N2" t="str">
            <v>AIR COOLED EXCHANGER</v>
          </cell>
        </row>
      </sheetData>
      <sheetData sheetId="17">
        <row r="2">
          <cell r="N2" t="str">
            <v>AIR COOLED EXCHANGER</v>
          </cell>
        </row>
      </sheetData>
      <sheetData sheetId="18">
        <row r="2">
          <cell r="N2" t="str">
            <v>AIR COOLED EXCHANGER</v>
          </cell>
        </row>
      </sheetData>
      <sheetData sheetId="19">
        <row r="2">
          <cell r="N2" t="str">
            <v>AIR COOLED EXCHANGER</v>
          </cell>
        </row>
      </sheetData>
      <sheetData sheetId="20">
        <row r="2">
          <cell r="N2" t="str">
            <v>AIR COOLED EXCHANGER</v>
          </cell>
        </row>
      </sheetData>
      <sheetData sheetId="21">
        <row r="2">
          <cell r="N2" t="str">
            <v>AIR COOLED EXCHANGER</v>
          </cell>
        </row>
      </sheetData>
      <sheetData sheetId="22">
        <row r="2">
          <cell r="N2" t="str">
            <v>AIR COOLED EXCHANGER</v>
          </cell>
        </row>
      </sheetData>
      <sheetData sheetId="23"/>
      <sheetData sheetId="24"/>
      <sheetData sheetId="25"/>
      <sheetData sheetId="26">
        <row r="2">
          <cell r="N2" t="str">
            <v>AIR COOLED EXCHANGER</v>
          </cell>
        </row>
      </sheetData>
      <sheetData sheetId="27">
        <row r="2">
          <cell r="N2" t="str">
            <v>AIR COOLED EXCHANGER</v>
          </cell>
        </row>
      </sheetData>
      <sheetData sheetId="28">
        <row r="2">
          <cell r="N2" t="str">
            <v>AIR COOLED EXCHANGER</v>
          </cell>
        </row>
      </sheetData>
      <sheetData sheetId="29">
        <row r="2">
          <cell r="N2" t="str">
            <v>AIR COOLED EXCHANGER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2">
          <cell r="N2" t="str">
            <v>AIR COOLED EXCHANGER</v>
          </cell>
        </row>
      </sheetData>
      <sheetData sheetId="37">
        <row r="2">
          <cell r="N2" t="str">
            <v>AIR COOLED EXCHANGER</v>
          </cell>
        </row>
      </sheetData>
      <sheetData sheetId="38"/>
      <sheetData sheetId="39">
        <row r="2">
          <cell r="N2" t="str">
            <v>AIR COOLED EXCHANGER</v>
          </cell>
        </row>
      </sheetData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총괄표"/>
      <sheetName val="TTL"/>
      <sheetName val="Plan"/>
      <sheetName val="POWER"/>
      <sheetName val="일위대가"/>
      <sheetName val="SG"/>
      <sheetName val="SHL"/>
      <sheetName val="CAT_5"/>
      <sheetName val="기계내역서"/>
      <sheetName val="도"/>
      <sheetName val="LinerWt"/>
      <sheetName val="산근"/>
      <sheetName val="INSTR"/>
      <sheetName val="DESIGN"/>
      <sheetName val="OCT.FDN"/>
      <sheetName val="12CGOU"/>
      <sheetName val="Summary Sheets"/>
      <sheetName val="Input"/>
      <sheetName val="Activity"/>
      <sheetName val="Crew"/>
      <sheetName val="Piping"/>
      <sheetName val="Pipe Supports"/>
      <sheetName val="VXXXXX"/>
      <sheetName val="Process Piping"/>
      <sheetName val="공조위생"/>
      <sheetName val="인원계획"/>
      <sheetName val="Cash2"/>
      <sheetName val="Z"/>
      <sheetName val="기준"/>
      <sheetName val="WORK-VOL"/>
      <sheetName val="노임9월"/>
      <sheetName val="boq"/>
      <sheetName val="EQUIP LIST"/>
      <sheetName val="CST_STAT"/>
      <sheetName val="blk"/>
      <sheetName val="Sheet3"/>
      <sheetName val="FILTER"/>
      <sheetName val="EQT-ESTN"/>
      <sheetName val="당진1,2호기전선관설치및접지4차공사내역서-을지"/>
      <sheetName val="3. GROUNDING SYSTEM"/>
      <sheetName val="Material and Manpower data"/>
      <sheetName val="Pricing Summary"/>
      <sheetName val="일위대가표"/>
      <sheetName val="집계표"/>
      <sheetName val="대비표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단가"/>
      <sheetName val="갑지1"/>
      <sheetName val="실행내역"/>
      <sheetName val="rate"/>
      <sheetName val="9_Material Rates"/>
      <sheetName val="1_References"/>
      <sheetName val="P-HOT.XLS"/>
      <sheetName val="B"/>
      <sheetName val="내역서"/>
      <sheetName val="SKETCH"/>
      <sheetName val="steam table"/>
      <sheetName val="현장지지물물량"/>
      <sheetName val="Code"/>
      <sheetName val="CALCULATION"/>
      <sheetName val="PRO_DCI"/>
      <sheetName val="INST_DCI"/>
      <sheetName val="HVAC_DCI"/>
      <sheetName val="PIPE_DCI"/>
      <sheetName val="조명시설"/>
      <sheetName val="PROCURE"/>
      <sheetName val="금액내역서"/>
      <sheetName val="BQMPALOC"/>
      <sheetName val="환율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CONTENTS"/>
      <sheetName val="2.2 STAFF Scedule"/>
      <sheetName val="Rate Analysis"/>
      <sheetName val="WORK"/>
      <sheetName val="HORI. VESSEL"/>
      <sheetName val="BQ"/>
      <sheetName val="@PRICE1"/>
      <sheetName val="최종단가"/>
      <sheetName val="#REF"/>
      <sheetName val="토목품셈"/>
      <sheetName val="장비"/>
      <sheetName val="노무"/>
      <sheetName val="자재"/>
      <sheetName val="산근1"/>
      <sheetName val="insulation"/>
      <sheetName val="Sheet5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95삼성급(본사)"/>
      <sheetName val="Quantity"/>
      <sheetName val="내역"/>
      <sheetName val="초기화면"/>
      <sheetName val="Sheet1"/>
      <sheetName val="Inst Matl Table"/>
      <sheetName val="Inst_Type"/>
      <sheetName val="Loop Type"/>
      <sheetName val="Tracing"/>
      <sheetName val="Hookup"/>
      <sheetName val="WBS"/>
      <sheetName val="Civil"/>
      <sheetName val="DB@Acess"/>
      <sheetName val="재료비"/>
      <sheetName val="경비"/>
      <sheetName val="Code_Magics"/>
      <sheetName val="MP MOB"/>
      <sheetName val="97 사업추정(WEKI)"/>
      <sheetName val="Administrative Prices"/>
      <sheetName val="Summary"/>
      <sheetName val="DRUM"/>
      <sheetName val="1. 설계조건 2.단면가정 3. 하중계산"/>
      <sheetName val="DATA 입력란"/>
      <sheetName val="GiaVL"/>
      <sheetName val="찍기"/>
      <sheetName val="공사내역"/>
      <sheetName val="D-3109"/>
      <sheetName val="TABLES"/>
      <sheetName val="당초"/>
      <sheetName val="견적"/>
      <sheetName val="Car park lease"/>
      <sheetName val="GROUNDING SYSTEM"/>
      <sheetName val="El(Increased)"/>
      <sheetName val="집계표(OPTION)"/>
      <sheetName val="Master_Data"/>
      <sheetName val="철근단위중량"/>
      <sheetName val="C1"/>
      <sheetName val="배명(단가)"/>
      <sheetName val="TANK"/>
      <sheetName val="Utility and Fire flange"/>
      <sheetName val="단면가정"/>
      <sheetName val="설계조건"/>
      <sheetName val="LTR-2"/>
      <sheetName val="sum1 (2)"/>
      <sheetName val="s"/>
      <sheetName val="대비"/>
      <sheetName val="SILICATE"/>
      <sheetName val="General Data"/>
      <sheetName val="L V Separator"/>
      <sheetName val="Eq. Mobilization"/>
      <sheetName val="PI"/>
      <sheetName val="부하(성남)"/>
      <sheetName val="8.PILE  (돌출)"/>
      <sheetName val="CTEMCOST"/>
      <sheetName val="Default"/>
      <sheetName val="소화실적"/>
      <sheetName val="노임단가"/>
      <sheetName val="초임연봉"/>
      <sheetName val="IBASE"/>
      <sheetName val="SCHEDULE"/>
      <sheetName val="bldg list"/>
      <sheetName val="전기"/>
      <sheetName val="계수시트"/>
      <sheetName val="MTO REV.2(ARMOR)"/>
      <sheetName val="Steel-Main Work"/>
      <sheetName val="parts-V2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Summary_Sheets2"/>
      <sheetName val="OCT_FDN2"/>
      <sheetName val="Pipe_Supports2"/>
      <sheetName val="Process_Piping2"/>
      <sheetName val="EQUIP_LIST2"/>
      <sheetName val="9_Material_Rates2"/>
      <sheetName val="3__GROUNDING_SYSTEM2"/>
      <sheetName val="Material_and_Manpower_data2"/>
      <sheetName val="Pricing_Summary2"/>
      <sheetName val="P-HOT_XLS2"/>
      <sheetName val="Alum_2"/>
      <sheetName val="steam_table2"/>
      <sheetName val="2_2_STAFF_Scedule2"/>
      <sheetName val="Civil_12"/>
      <sheetName val="Civil_22"/>
      <sheetName val="Civil_32"/>
      <sheetName val="Site_12"/>
      <sheetName val="Site_22"/>
      <sheetName val="Site_32"/>
      <sheetName val="Site_Faci2"/>
      <sheetName val="Rate_Analysis2"/>
      <sheetName val="HORI__VESSEL2"/>
      <sheetName val="입출재고현황_(2)2"/>
      <sheetName val="Man_Hole2"/>
      <sheetName val="Inst_Matl_Table2"/>
      <sheetName val="Loop_Type2"/>
      <sheetName val="MP_MOB2"/>
      <sheetName val="1__설계조건_2_단면가정_3__하중계산2"/>
      <sheetName val="DATA_입력란2"/>
      <sheetName val="GROUNDING_SYSTEM2"/>
      <sheetName val="General_Data2"/>
      <sheetName val="97_사업추정(WEKI)2"/>
      <sheetName val="Car_park_lease2"/>
      <sheetName val="sum1_(2)2"/>
      <sheetName val="PAD_TR보호대기초2"/>
      <sheetName val="Utility_and_Fire_flange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P-HOT_XLS"/>
      <sheetName val="Alum_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Inst_Matl_Table"/>
      <sheetName val="Loop_Type"/>
      <sheetName val="MP_MOB"/>
      <sheetName val="1__설계조건_2_단면가정_3__하중계산"/>
      <sheetName val="DATA_입력란"/>
      <sheetName val="GROUNDING_SYSTEM"/>
      <sheetName val="General_Data"/>
      <sheetName val="97_사업추정(WEKI)"/>
      <sheetName val="Car_park_lease"/>
      <sheetName val="sum1_(2)"/>
      <sheetName val="PAD_TR보호대기초"/>
      <sheetName val="Utility_and_Fire_flange"/>
      <sheetName val="Summary_Sheets1"/>
      <sheetName val="OCT_FDN1"/>
      <sheetName val="Pipe_Supports1"/>
      <sheetName val="Process_Piping1"/>
      <sheetName val="EQUIP_LIST1"/>
      <sheetName val="9_Material_Rates1"/>
      <sheetName val="3__GROUNDING_SYSTEM1"/>
      <sheetName val="Material_and_Manpower_data1"/>
      <sheetName val="Pricing_Summary1"/>
      <sheetName val="P-HOT_XLS1"/>
      <sheetName val="Alum_1"/>
      <sheetName val="steam_table1"/>
      <sheetName val="2_2_STAFF_Scedule1"/>
      <sheetName val="Civil_11"/>
      <sheetName val="Civil_21"/>
      <sheetName val="Civil_31"/>
      <sheetName val="Site_11"/>
      <sheetName val="Site_21"/>
      <sheetName val="Site_31"/>
      <sheetName val="Site_Faci1"/>
      <sheetName val="Rate_Analysis1"/>
      <sheetName val="HORI__VESSEL1"/>
      <sheetName val="입출재고현황_(2)1"/>
      <sheetName val="Man_Hole1"/>
      <sheetName val="Inst_Matl_Table1"/>
      <sheetName val="Loop_Type1"/>
      <sheetName val="MP_MOB1"/>
      <sheetName val="1__설계조건_2_단면가정_3__하중계산1"/>
      <sheetName val="DATA_입력란1"/>
      <sheetName val="GROUNDING_SYSTEM1"/>
      <sheetName val="General_Data1"/>
      <sheetName val="97_사업추정(WEKI)1"/>
      <sheetName val="Car_park_lease1"/>
      <sheetName val="sum1_(2)1"/>
      <sheetName val="PAD_TR보호대기초1"/>
      <sheetName val="Utility_and_Fire_flange1"/>
      <sheetName val="8_PILE__(돌출)"/>
      <sheetName val="MK2-1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DATE"/>
      <sheetName val="시가지우회도로공내역서"/>
      <sheetName val="TOTAL"/>
      <sheetName val="영업소실적"/>
      <sheetName val="Bid Summary"/>
      <sheetName val="2000년1차"/>
      <sheetName val="Engineering"/>
      <sheetName val="Proj Cost Sumry"/>
      <sheetName val="BM"/>
      <sheetName val="eq_data"/>
      <sheetName val="Wt of Mod."/>
      <sheetName val="Sheet4"/>
      <sheetName val="2-Conc"/>
      <sheetName val="날개벽(좌,우=60도-4개)"/>
      <sheetName val="Ex-Rate"/>
      <sheetName val="장비검사 사진"/>
      <sheetName val="15100"/>
      <sheetName val="SPEC"/>
      <sheetName val="EAS"/>
      <sheetName val="HX"/>
      <sheetName val="백분율"/>
      <sheetName val="DHEQSUPT"/>
      <sheetName val="PriceSummary"/>
      <sheetName val="토공정보"/>
      <sheetName val="두앙"/>
      <sheetName val="2"/>
      <sheetName val="L_V_Separator"/>
      <sheetName val="Eq__Mobilization"/>
      <sheetName val="bldg_list"/>
      <sheetName val="IN"/>
      <sheetName val="CASH"/>
      <sheetName val="dc1"/>
      <sheetName val="업무분장"/>
      <sheetName val="Insts"/>
      <sheetName val="골조시행"/>
      <sheetName val="MEXICO-C"/>
      <sheetName val="Air Cooler-E"/>
      <sheetName val="기성내역"/>
      <sheetName val="⑤항목별2"/>
      <sheetName val="SOS_PLC &amp; Panel"/>
      <sheetName val="95D"/>
      <sheetName val="94D"/>
      <sheetName val="p2-1"/>
      <sheetName val="#1유량조정조"/>
      <sheetName val="중간재 재공"/>
      <sheetName val="UTCA"/>
      <sheetName val="static.cal"/>
      <sheetName val="CAUDIT"/>
      <sheetName val="본문"/>
      <sheetName val="EXT.CHECK"/>
      <sheetName val="수입"/>
      <sheetName val="118.세금과공과"/>
      <sheetName val="108.수선비"/>
      <sheetName val="CRITERIA"/>
      <sheetName val="L_V_Separator1"/>
      <sheetName val="Eq__Mobilization1"/>
      <sheetName val="8_PILE__(돌출)1"/>
      <sheetName val="bldg_list1"/>
      <sheetName val="MTO_REV_2(ARMOR)"/>
      <sheetName val="Steel-Main_Work"/>
      <sheetName val="Proj_Cost_Sumry"/>
      <sheetName val="Administrative_Prices"/>
      <sheetName val="Wt_of_Mod_"/>
      <sheetName val="D1_1"/>
      <sheetName val="D2_1"/>
      <sheetName val="KUNGDEVI"/>
      <sheetName val="부대공Ⅱ"/>
      <sheetName val="12월 수선비 사용실적"/>
      <sheetName val="Based Data_WACC"/>
      <sheetName val="일위(PN)"/>
      <sheetName val="PIPE(UG)내역"/>
      <sheetName val="PKG &quot;A&quot; Detail - 정풍"/>
      <sheetName val="Benchmark"/>
      <sheetName val="Summary_Sheets4"/>
      <sheetName val="OCT_FDN4"/>
      <sheetName val="Pipe_Supports4"/>
      <sheetName val="Process_Piping4"/>
      <sheetName val="EQUIP_LIST4"/>
      <sheetName val="9_Material_Rates4"/>
      <sheetName val="3__GROUNDING_SYSTEM4"/>
      <sheetName val="Material_and_Manpower_data4"/>
      <sheetName val="Pricing_Summary4"/>
      <sheetName val="P-HOT_XLS4"/>
      <sheetName val="Alum_4"/>
      <sheetName val="steam_table4"/>
      <sheetName val="2_2_STAFF_Scedule4"/>
      <sheetName val="Civil_14"/>
      <sheetName val="Civil_24"/>
      <sheetName val="Civil_34"/>
      <sheetName val="Site_14"/>
      <sheetName val="Site_24"/>
      <sheetName val="Site_34"/>
      <sheetName val="Site_Faci4"/>
      <sheetName val="Rate_Analysis4"/>
      <sheetName val="HORI__VESSEL4"/>
      <sheetName val="입출재고현황_(2)4"/>
      <sheetName val="Man_Hole4"/>
      <sheetName val="Inst_Matl_Table4"/>
      <sheetName val="Loop_Type4"/>
      <sheetName val="MP_MOB4"/>
      <sheetName val="1__설계조건_2_단면가정_3__하중계산4"/>
      <sheetName val="DATA_입력란4"/>
      <sheetName val="GROUNDING_SYSTEM4"/>
      <sheetName val="General_Data4"/>
      <sheetName val="97_사업추정(WEKI)4"/>
      <sheetName val="Car_park_lease4"/>
      <sheetName val="sum1_(2)4"/>
      <sheetName val="PAD_TR보호대기초4"/>
      <sheetName val="Utility_and_Fire_flange4"/>
      <sheetName val="8_PILE__(돌출)2"/>
      <sheetName val="Summary_Sheets3"/>
      <sheetName val="OCT_FDN3"/>
      <sheetName val="Pipe_Supports3"/>
      <sheetName val="Process_Piping3"/>
      <sheetName val="EQUIP_LIST3"/>
      <sheetName val="9_Material_Rates3"/>
      <sheetName val="3__GROUNDING_SYSTEM3"/>
      <sheetName val="Material_and_Manpower_data3"/>
      <sheetName val="Pricing_Summary3"/>
      <sheetName val="P-HOT_XLS3"/>
      <sheetName val="Alum_3"/>
      <sheetName val="steam_table3"/>
      <sheetName val="2_2_STAFF_Scedule3"/>
      <sheetName val="Civil_13"/>
      <sheetName val="Civil_23"/>
      <sheetName val="Civil_33"/>
      <sheetName val="Site_13"/>
      <sheetName val="Site_23"/>
      <sheetName val="Site_33"/>
      <sheetName val="Site_Faci3"/>
      <sheetName val="Rate_Analysis3"/>
      <sheetName val="HORI__VESSEL3"/>
      <sheetName val="입출재고현황_(2)3"/>
      <sheetName val="Man_Hole3"/>
      <sheetName val="Inst_Matl_Table3"/>
      <sheetName val="Loop_Type3"/>
      <sheetName val="MP_MOB3"/>
      <sheetName val="1__설계조건_2_단면가정_3__하중계산3"/>
      <sheetName val="DATA_입력란3"/>
      <sheetName val="GROUNDING_SYSTEM3"/>
      <sheetName val="General_Data3"/>
      <sheetName val="97_사업추정(WEKI)3"/>
      <sheetName val="Car_park_lease3"/>
      <sheetName val="sum1_(2)3"/>
      <sheetName val="PAD_TR보호대기초3"/>
      <sheetName val="Utility_and_Fire_flange3"/>
      <sheetName val="A"/>
      <sheetName val="1.설계조건"/>
      <sheetName val="영동(D)"/>
      <sheetName val="OCT_FDN5"/>
      <sheetName val="Pipe_Supports5"/>
      <sheetName val="Summary_Sheets5"/>
      <sheetName val="Process_Piping5"/>
      <sheetName val="EQUIP_LIST5"/>
      <sheetName val="3__GROUNDING_SYSTEM5"/>
      <sheetName val="Material_and_Manpower_data5"/>
      <sheetName val="Pricing_Summary5"/>
      <sheetName val="P-HOT_XLS5"/>
      <sheetName val="Alum_5"/>
      <sheetName val="9_Material_Rates5"/>
      <sheetName val="2_2_STAFF_Scedule5"/>
      <sheetName val="steam_table5"/>
      <sheetName val="HORI__VESSEL5"/>
      <sheetName val="입출재고현황_(2)5"/>
      <sheetName val="Rate_Analysis5"/>
      <sheetName val="Inst_Matl_Table5"/>
      <sheetName val="Loop_Type5"/>
      <sheetName val="Civil_15"/>
      <sheetName val="Civil_25"/>
      <sheetName val="Civil_35"/>
      <sheetName val="Site_15"/>
      <sheetName val="Site_25"/>
      <sheetName val="Site_35"/>
      <sheetName val="Site_Faci5"/>
      <sheetName val="Man_Hole5"/>
      <sheetName val="97_사업추정(WEKI)5"/>
      <sheetName val="MP_MOB5"/>
      <sheetName val="1__설계조건_2_단면가정_3__하중계산5"/>
      <sheetName val="DATA_입력란5"/>
      <sheetName val="Car_park_lease5"/>
      <sheetName val="GROUNDING_SYSTEM5"/>
      <sheetName val="PAD_TR보호대기초5"/>
      <sheetName val="Utility_and_Fire_flange5"/>
      <sheetName val="sum1_(2)5"/>
      <sheetName val="General_Data5"/>
      <sheetName val="L_V_Separator2"/>
      <sheetName val="Eq__Mobilization2"/>
      <sheetName val="8_PILE__(돌출)3"/>
      <sheetName val="bldg_list2"/>
      <sheetName val="MTO_REV_2(ARMOR)1"/>
      <sheetName val="Steel-Main_Work1"/>
      <sheetName val="D1_11"/>
      <sheetName val="D2_11"/>
      <sheetName val="Administrative_Prices1"/>
      <sheetName val="Proj_Cost_Sumry1"/>
      <sheetName val="Bid_Summary"/>
      <sheetName val="Wt_of_Mod_1"/>
      <sheetName val="EL_표면적"/>
      <sheetName val="장비검사_사진"/>
      <sheetName val="Air_Cooler-E"/>
      <sheetName val="SOS_PLC_&amp;_Panel"/>
      <sheetName val="중간재_재공"/>
      <sheetName val="static_cal"/>
      <sheetName val="EXT_CHECK"/>
      <sheetName val="terdistribusi"/>
      <sheetName val="DB3"/>
      <sheetName val="근로자명부"/>
      <sheetName val="입찰안"/>
      <sheetName val="ANALISA"/>
      <sheetName val="M 11"/>
      <sheetName val="nde_request"/>
      <sheetName val="공문"/>
      <sheetName val="Valve Cl"/>
      <sheetName val="CODE-STR"/>
      <sheetName val="FLUID_INFO"/>
      <sheetName val="주관사업"/>
      <sheetName val="Malaysia incl. RET"/>
      <sheetName val="pipeline-1"/>
      <sheetName val="sum3"/>
      <sheetName val="h_013211_2"/>
      <sheetName val="Readiness"/>
      <sheetName val="backup"/>
      <sheetName val="Part A"/>
      <sheetName val="Part B"/>
      <sheetName val="Part C"/>
      <sheetName val="Paint Mat Summ"/>
      <sheetName val="CBF-Boş"/>
      <sheetName val="PRICES"/>
      <sheetName val="Param"/>
      <sheetName val="EQUIPMENT -2"/>
      <sheetName val="R01 p1"/>
      <sheetName val="COVERSHEET"/>
      <sheetName val="견적총괄표"/>
      <sheetName val="예산M11A"/>
      <sheetName val="부표총괄"/>
      <sheetName val="품셈1-26"/>
      <sheetName val="Page 2"/>
      <sheetName val="Coeff"/>
      <sheetName val="Subcon TR"/>
      <sheetName val="Material_TR"/>
      <sheetName val="PRO_A"/>
      <sheetName val="DWG"/>
      <sheetName val="ELEC_MCI"/>
      <sheetName val="MAIN"/>
      <sheetName val="INST_MCI"/>
      <sheetName val="MECH_MCI"/>
      <sheetName val="PRO"/>
      <sheetName val="상반기손익차2총괄"/>
      <sheetName val="교각계산"/>
      <sheetName val="Attach 4-18"/>
      <sheetName val="요약배부"/>
      <sheetName val="Proposal"/>
      <sheetName val="날개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B9B5-EA34-4953-BC2E-1F800D4F9405}">
  <sheetPr codeName="Sheet1"/>
  <dimension ref="A1:F591"/>
  <sheetViews>
    <sheetView workbookViewId="0">
      <selection activeCell="F5" sqref="F5"/>
    </sheetView>
  </sheetViews>
  <sheetFormatPr defaultRowHeight="14.4" x14ac:dyDescent="0.3"/>
  <cols>
    <col min="3" max="3" width="10.88671875" customWidth="1"/>
    <col min="4" max="4" width="15.5546875" bestFit="1" customWidth="1"/>
    <col min="5" max="5" width="22" bestFit="1" customWidth="1"/>
    <col min="6" max="6" width="8.88671875" style="93"/>
  </cols>
  <sheetData>
    <row r="1" spans="1:6" ht="21.6" x14ac:dyDescent="0.3">
      <c r="A1" s="83"/>
      <c r="B1" s="83"/>
      <c r="C1" s="83"/>
      <c r="D1" s="83"/>
      <c r="E1" s="83"/>
      <c r="F1" s="84" t="s">
        <v>0</v>
      </c>
    </row>
    <row r="2" spans="1:6" x14ac:dyDescent="0.3">
      <c r="A2" s="85"/>
      <c r="B2" s="85"/>
      <c r="C2" s="85"/>
      <c r="D2" s="85"/>
      <c r="E2" s="85"/>
      <c r="F2" s="86" t="s">
        <v>1</v>
      </c>
    </row>
    <row r="3" spans="1:6" x14ac:dyDescent="0.3">
      <c r="A3" s="85">
        <v>150</v>
      </c>
      <c r="B3" s="87">
        <v>0.5</v>
      </c>
      <c r="C3" s="45">
        <v>0.5</v>
      </c>
      <c r="D3" s="45" t="s">
        <v>2</v>
      </c>
      <c r="E3" s="45" t="s">
        <v>3</v>
      </c>
      <c r="F3" s="90">
        <v>22.211629182879999</v>
      </c>
    </row>
    <row r="4" spans="1:6" x14ac:dyDescent="0.3">
      <c r="A4" s="85">
        <v>150</v>
      </c>
      <c r="B4" s="87">
        <v>0.75</v>
      </c>
      <c r="C4" s="45">
        <v>0.75</v>
      </c>
      <c r="D4" s="45" t="s">
        <v>2</v>
      </c>
      <c r="E4" s="45" t="s">
        <v>4</v>
      </c>
      <c r="F4" s="90">
        <v>26.613196019999997</v>
      </c>
    </row>
    <row r="5" spans="1:6" x14ac:dyDescent="0.3">
      <c r="A5" s="85">
        <v>150</v>
      </c>
      <c r="B5" s="88">
        <v>1</v>
      </c>
      <c r="C5" s="88">
        <f>B5</f>
        <v>1</v>
      </c>
      <c r="D5" s="45" t="s">
        <v>2</v>
      </c>
      <c r="E5" s="45" t="s">
        <v>5</v>
      </c>
      <c r="F5" s="90">
        <v>31.364949188559997</v>
      </c>
    </row>
    <row r="6" spans="1:6" x14ac:dyDescent="0.3">
      <c r="A6" s="85">
        <v>150</v>
      </c>
      <c r="B6" s="89" t="s">
        <v>6</v>
      </c>
      <c r="C6" s="89">
        <v>1.25</v>
      </c>
      <c r="D6" s="45" t="s">
        <v>2</v>
      </c>
      <c r="E6" s="45" t="s">
        <v>7</v>
      </c>
      <c r="F6" s="90">
        <v>68.223379725599997</v>
      </c>
    </row>
    <row r="7" spans="1:6" x14ac:dyDescent="0.3">
      <c r="A7" s="85">
        <v>150</v>
      </c>
      <c r="B7" s="89" t="s">
        <v>8</v>
      </c>
      <c r="C7" s="28">
        <v>1.5</v>
      </c>
      <c r="D7" s="45" t="s">
        <v>2</v>
      </c>
      <c r="E7" s="45" t="s">
        <v>9</v>
      </c>
      <c r="F7" s="90">
        <v>45.431327791999998</v>
      </c>
    </row>
    <row r="8" spans="1:6" x14ac:dyDescent="0.3">
      <c r="A8" s="85">
        <v>150</v>
      </c>
      <c r="B8" s="88">
        <v>2</v>
      </c>
      <c r="C8" s="88">
        <f>B8</f>
        <v>2</v>
      </c>
      <c r="D8" s="45" t="s">
        <v>2</v>
      </c>
      <c r="E8" s="45" t="s">
        <v>10</v>
      </c>
      <c r="F8" s="90">
        <v>73.251299008399997</v>
      </c>
    </row>
    <row r="9" spans="1:6" x14ac:dyDescent="0.3">
      <c r="A9" s="85">
        <v>150</v>
      </c>
      <c r="B9" s="89" t="s">
        <v>11</v>
      </c>
      <c r="C9" s="28">
        <v>2.5</v>
      </c>
      <c r="D9" s="45" t="s">
        <v>2</v>
      </c>
      <c r="E9" s="45" t="s">
        <v>12</v>
      </c>
      <c r="F9" s="90">
        <v>110.88008228167999</v>
      </c>
    </row>
    <row r="10" spans="1:6" x14ac:dyDescent="0.3">
      <c r="A10" s="85">
        <v>150</v>
      </c>
      <c r="B10" s="88">
        <v>3</v>
      </c>
      <c r="C10" s="88">
        <f t="shared" ref="C10:C21" si="0">B10</f>
        <v>3</v>
      </c>
      <c r="D10" s="45" t="s">
        <v>2</v>
      </c>
      <c r="E10" s="45" t="s">
        <v>13</v>
      </c>
      <c r="F10" s="90">
        <v>117.06086344232</v>
      </c>
    </row>
    <row r="11" spans="1:6" x14ac:dyDescent="0.3">
      <c r="A11" s="85">
        <v>150</v>
      </c>
      <c r="B11" s="88">
        <v>4</v>
      </c>
      <c r="C11" s="88">
        <f t="shared" si="0"/>
        <v>4</v>
      </c>
      <c r="D11" s="45" t="s">
        <v>2</v>
      </c>
      <c r="E11" s="45" t="s">
        <v>14</v>
      </c>
      <c r="F11" s="90">
        <v>160.07419915231998</v>
      </c>
    </row>
    <row r="12" spans="1:6" x14ac:dyDescent="0.3">
      <c r="A12" s="85">
        <v>150</v>
      </c>
      <c r="B12" s="88">
        <v>5</v>
      </c>
      <c r="C12" s="88">
        <f t="shared" si="0"/>
        <v>5</v>
      </c>
      <c r="D12" s="45" t="s">
        <v>2</v>
      </c>
      <c r="E12" s="45" t="s">
        <v>15</v>
      </c>
      <c r="F12" s="90">
        <v>184.43690185245333</v>
      </c>
    </row>
    <row r="13" spans="1:6" x14ac:dyDescent="0.3">
      <c r="A13" s="85">
        <v>150</v>
      </c>
      <c r="B13" s="88">
        <v>6</v>
      </c>
      <c r="C13" s="88">
        <f t="shared" si="0"/>
        <v>6</v>
      </c>
      <c r="D13" s="45" t="s">
        <v>2</v>
      </c>
      <c r="E13" s="45" t="s">
        <v>16</v>
      </c>
      <c r="F13" s="90">
        <v>226.88023601182931</v>
      </c>
    </row>
    <row r="14" spans="1:6" x14ac:dyDescent="0.3">
      <c r="A14" s="85">
        <v>150</v>
      </c>
      <c r="B14" s="88">
        <v>8</v>
      </c>
      <c r="C14" s="88">
        <f t="shared" si="0"/>
        <v>8</v>
      </c>
      <c r="D14" s="45" t="s">
        <v>2</v>
      </c>
      <c r="E14" s="45" t="s">
        <v>17</v>
      </c>
      <c r="F14" s="90">
        <v>257.65429945682126</v>
      </c>
    </row>
    <row r="15" spans="1:6" x14ac:dyDescent="0.3">
      <c r="A15" s="85">
        <v>150</v>
      </c>
      <c r="B15" s="88">
        <v>10</v>
      </c>
      <c r="C15" s="88">
        <f t="shared" si="0"/>
        <v>10</v>
      </c>
      <c r="D15" s="45" t="s">
        <v>2</v>
      </c>
      <c r="E15" s="45" t="s">
        <v>18</v>
      </c>
      <c r="F15" s="90">
        <v>326.64965117066134</v>
      </c>
    </row>
    <row r="16" spans="1:6" x14ac:dyDescent="0.3">
      <c r="A16" s="85">
        <v>150</v>
      </c>
      <c r="B16" s="88">
        <v>12</v>
      </c>
      <c r="C16" s="88">
        <f t="shared" si="0"/>
        <v>12</v>
      </c>
      <c r="D16" s="45" t="s">
        <v>2</v>
      </c>
      <c r="E16" s="45" t="s">
        <v>19</v>
      </c>
      <c r="F16" s="90">
        <v>437.33252595671729</v>
      </c>
    </row>
    <row r="17" spans="1:6" x14ac:dyDescent="0.3">
      <c r="A17" s="85">
        <v>150</v>
      </c>
      <c r="B17" s="88">
        <v>14</v>
      </c>
      <c r="C17" s="88">
        <f t="shared" si="0"/>
        <v>14</v>
      </c>
      <c r="D17" s="45" t="s">
        <v>2</v>
      </c>
      <c r="E17" s="45" t="s">
        <v>20</v>
      </c>
      <c r="F17" s="90">
        <v>492.37398388125325</v>
      </c>
    </row>
    <row r="18" spans="1:6" x14ac:dyDescent="0.3">
      <c r="A18" s="85">
        <v>150</v>
      </c>
      <c r="B18" s="88">
        <v>16</v>
      </c>
      <c r="C18" s="88">
        <f t="shared" si="0"/>
        <v>16</v>
      </c>
      <c r="D18" s="45" t="s">
        <v>2</v>
      </c>
      <c r="E18" s="45" t="s">
        <v>21</v>
      </c>
      <c r="F18" s="90">
        <v>606.78507999605335</v>
      </c>
    </row>
    <row r="19" spans="1:6" x14ac:dyDescent="0.3">
      <c r="A19" s="85">
        <v>150</v>
      </c>
      <c r="B19" s="88">
        <v>18</v>
      </c>
      <c r="C19" s="88">
        <f t="shared" si="0"/>
        <v>18</v>
      </c>
      <c r="D19" s="45" t="s">
        <v>2</v>
      </c>
      <c r="E19" s="45" t="s">
        <v>22</v>
      </c>
      <c r="F19" s="90">
        <v>685.78965807835414</v>
      </c>
    </row>
    <row r="20" spans="1:6" x14ac:dyDescent="0.3">
      <c r="A20" s="85">
        <v>150</v>
      </c>
      <c r="B20" s="88">
        <v>20</v>
      </c>
      <c r="C20" s="88">
        <f t="shared" si="0"/>
        <v>20</v>
      </c>
      <c r="D20" s="45" t="s">
        <v>2</v>
      </c>
      <c r="E20" s="45" t="s">
        <v>23</v>
      </c>
      <c r="F20" s="90">
        <v>769.92058412994459</v>
      </c>
    </row>
    <row r="21" spans="1:6" x14ac:dyDescent="0.3">
      <c r="A21" s="85">
        <v>150</v>
      </c>
      <c r="B21" s="88">
        <v>24</v>
      </c>
      <c r="C21" s="88">
        <f t="shared" si="0"/>
        <v>24</v>
      </c>
      <c r="D21" s="45" t="s">
        <v>2</v>
      </c>
      <c r="E21" s="45" t="s">
        <v>24</v>
      </c>
      <c r="F21" s="90">
        <v>957.93404737373316</v>
      </c>
    </row>
    <row r="22" spans="1:6" x14ac:dyDescent="0.3">
      <c r="A22" s="85"/>
      <c r="B22" s="85"/>
      <c r="C22" s="85"/>
      <c r="D22" s="85"/>
      <c r="E22" s="45" t="s">
        <v>25</v>
      </c>
      <c r="F22" s="91"/>
    </row>
    <row r="23" spans="1:6" x14ac:dyDescent="0.3">
      <c r="A23" s="85"/>
      <c r="B23" s="85"/>
      <c r="C23" s="85"/>
      <c r="D23" s="85"/>
      <c r="E23" s="45" t="s">
        <v>25</v>
      </c>
      <c r="F23" s="91"/>
    </row>
    <row r="24" spans="1:6" x14ac:dyDescent="0.3">
      <c r="A24" s="85">
        <v>150</v>
      </c>
      <c r="B24" s="87">
        <v>0.5</v>
      </c>
      <c r="C24" s="45">
        <v>0.5</v>
      </c>
      <c r="D24" s="45" t="s">
        <v>26</v>
      </c>
      <c r="E24" s="45" t="s">
        <v>27</v>
      </c>
      <c r="F24" s="90">
        <v>18.211629182879999</v>
      </c>
    </row>
    <row r="25" spans="1:6" x14ac:dyDescent="0.3">
      <c r="A25" s="85">
        <v>150</v>
      </c>
      <c r="B25" s="87">
        <v>0.75</v>
      </c>
      <c r="C25" s="45">
        <v>0.75</v>
      </c>
      <c r="D25" s="45" t="s">
        <v>26</v>
      </c>
      <c r="E25" s="45" t="s">
        <v>28</v>
      </c>
      <c r="F25" s="90">
        <v>21.613196019999997</v>
      </c>
    </row>
    <row r="26" spans="1:6" x14ac:dyDescent="0.3">
      <c r="A26" s="85">
        <v>150</v>
      </c>
      <c r="B26" s="88">
        <v>1</v>
      </c>
      <c r="C26" s="88">
        <f>B26</f>
        <v>1</v>
      </c>
      <c r="D26" s="45" t="s">
        <v>26</v>
      </c>
      <c r="E26" s="45" t="s">
        <v>29</v>
      </c>
      <c r="F26" s="90">
        <v>24.364949188559997</v>
      </c>
    </row>
    <row r="27" spans="1:6" x14ac:dyDescent="0.3">
      <c r="A27" s="85">
        <v>150</v>
      </c>
      <c r="B27" s="89" t="s">
        <v>6</v>
      </c>
      <c r="C27" s="89">
        <v>1.25</v>
      </c>
      <c r="D27" s="45" t="s">
        <v>26</v>
      </c>
      <c r="E27" s="45" t="s">
        <v>30</v>
      </c>
      <c r="F27" s="90">
        <v>33.223379725599997</v>
      </c>
    </row>
    <row r="28" spans="1:6" x14ac:dyDescent="0.3">
      <c r="A28" s="85">
        <v>150</v>
      </c>
      <c r="B28" s="89" t="s">
        <v>8</v>
      </c>
      <c r="C28" s="28">
        <v>1.5</v>
      </c>
      <c r="D28" s="45" t="s">
        <v>26</v>
      </c>
      <c r="E28" s="45" t="s">
        <v>31</v>
      </c>
      <c r="F28" s="90">
        <v>31.431327791999998</v>
      </c>
    </row>
    <row r="29" spans="1:6" x14ac:dyDescent="0.3">
      <c r="A29" s="85">
        <v>150</v>
      </c>
      <c r="B29" s="88">
        <v>2</v>
      </c>
      <c r="C29" s="88">
        <f>B29</f>
        <v>2</v>
      </c>
      <c r="D29" s="45" t="s">
        <v>26</v>
      </c>
      <c r="E29" s="45" t="s">
        <v>32</v>
      </c>
      <c r="F29" s="90">
        <v>42.251299008399997</v>
      </c>
    </row>
    <row r="30" spans="1:6" x14ac:dyDescent="0.3">
      <c r="A30" s="85">
        <v>150</v>
      </c>
      <c r="B30" s="89" t="s">
        <v>11</v>
      </c>
      <c r="C30" s="28">
        <v>2.5</v>
      </c>
      <c r="D30" s="45" t="s">
        <v>26</v>
      </c>
      <c r="E30" s="45" t="s">
        <v>33</v>
      </c>
      <c r="F30" s="90">
        <v>65.880082281679989</v>
      </c>
    </row>
    <row r="31" spans="1:6" x14ac:dyDescent="0.3">
      <c r="A31" s="85">
        <v>150</v>
      </c>
      <c r="B31" s="88">
        <v>3</v>
      </c>
      <c r="C31" s="88">
        <f t="shared" ref="C31:C42" si="1">B31</f>
        <v>3</v>
      </c>
      <c r="D31" s="45" t="s">
        <v>26</v>
      </c>
      <c r="E31" s="45" t="s">
        <v>34</v>
      </c>
      <c r="F31" s="90">
        <v>58.060863442319992</v>
      </c>
    </row>
    <row r="32" spans="1:6" x14ac:dyDescent="0.3">
      <c r="A32" s="85">
        <v>150</v>
      </c>
      <c r="B32" s="88">
        <v>4</v>
      </c>
      <c r="C32" s="88">
        <f t="shared" si="1"/>
        <v>4</v>
      </c>
      <c r="D32" s="45" t="s">
        <v>26</v>
      </c>
      <c r="E32" s="45" t="s">
        <v>35</v>
      </c>
      <c r="F32" s="90">
        <v>87.074199152319991</v>
      </c>
    </row>
    <row r="33" spans="1:6" x14ac:dyDescent="0.3">
      <c r="A33" s="85">
        <v>150</v>
      </c>
      <c r="B33" s="88">
        <v>5</v>
      </c>
      <c r="C33" s="88">
        <f t="shared" si="1"/>
        <v>5</v>
      </c>
      <c r="D33" s="45" t="s">
        <v>26</v>
      </c>
      <c r="E33" s="45" t="s">
        <v>36</v>
      </c>
      <c r="F33" s="90">
        <v>91.730629120133329</v>
      </c>
    </row>
    <row r="34" spans="1:6" x14ac:dyDescent="0.3">
      <c r="A34" s="85">
        <v>150</v>
      </c>
      <c r="B34" s="88">
        <v>6</v>
      </c>
      <c r="C34" s="88">
        <f t="shared" si="1"/>
        <v>6</v>
      </c>
      <c r="D34" s="45" t="s">
        <v>26</v>
      </c>
      <c r="E34" s="45" t="s">
        <v>37</v>
      </c>
      <c r="F34" s="90">
        <v>114.20591490370134</v>
      </c>
    </row>
    <row r="35" spans="1:6" x14ac:dyDescent="0.3">
      <c r="A35" s="85">
        <v>150</v>
      </c>
      <c r="B35" s="88">
        <v>8</v>
      </c>
      <c r="C35" s="88">
        <f t="shared" si="1"/>
        <v>8</v>
      </c>
      <c r="D35" s="45" t="s">
        <v>26</v>
      </c>
      <c r="E35" s="45" t="s">
        <v>38</v>
      </c>
      <c r="F35" s="90">
        <v>149.9568729995093</v>
      </c>
    </row>
    <row r="36" spans="1:6" x14ac:dyDescent="0.3">
      <c r="A36" s="85">
        <v>150</v>
      </c>
      <c r="B36" s="88">
        <v>10</v>
      </c>
      <c r="C36" s="88">
        <f t="shared" si="1"/>
        <v>10</v>
      </c>
      <c r="D36" s="45" t="s">
        <v>26</v>
      </c>
      <c r="E36" s="45" t="s">
        <v>39</v>
      </c>
      <c r="F36" s="90">
        <v>193.81040077402133</v>
      </c>
    </row>
    <row r="37" spans="1:6" x14ac:dyDescent="0.3">
      <c r="A37" s="85">
        <v>150</v>
      </c>
      <c r="B37" s="88">
        <v>12</v>
      </c>
      <c r="C37" s="88">
        <f t="shared" si="1"/>
        <v>12</v>
      </c>
      <c r="D37" s="45" t="s">
        <v>26</v>
      </c>
      <c r="E37" s="45" t="s">
        <v>40</v>
      </c>
      <c r="F37" s="90">
        <v>270.36876425935725</v>
      </c>
    </row>
    <row r="38" spans="1:6" x14ac:dyDescent="0.3">
      <c r="A38" s="85">
        <v>150</v>
      </c>
      <c r="B38" s="88">
        <v>14</v>
      </c>
      <c r="C38" s="88">
        <f t="shared" si="1"/>
        <v>14</v>
      </c>
      <c r="D38" s="45" t="s">
        <v>26</v>
      </c>
      <c r="E38" s="45" t="s">
        <v>41</v>
      </c>
      <c r="F38" s="90">
        <v>312.60720684509329</v>
      </c>
    </row>
    <row r="39" spans="1:6" x14ac:dyDescent="0.3">
      <c r="A39" s="85">
        <v>150</v>
      </c>
      <c r="B39" s="88">
        <v>16</v>
      </c>
      <c r="C39" s="88">
        <f t="shared" si="1"/>
        <v>16</v>
      </c>
      <c r="D39" s="45" t="s">
        <v>26</v>
      </c>
      <c r="E39" s="45" t="s">
        <v>42</v>
      </c>
      <c r="F39" s="90">
        <v>406.53347841781328</v>
      </c>
    </row>
    <row r="40" spans="1:6" x14ac:dyDescent="0.3">
      <c r="A40" s="85">
        <v>150</v>
      </c>
      <c r="B40" s="88">
        <v>18</v>
      </c>
      <c r="C40" s="88">
        <f t="shared" si="1"/>
        <v>18</v>
      </c>
      <c r="D40" s="45" t="s">
        <v>26</v>
      </c>
      <c r="E40" s="45" t="s">
        <v>43</v>
      </c>
      <c r="F40" s="90">
        <v>441.92086109198618</v>
      </c>
    </row>
    <row r="41" spans="1:6" x14ac:dyDescent="0.3">
      <c r="A41" s="85">
        <v>150</v>
      </c>
      <c r="B41" s="88">
        <v>20</v>
      </c>
      <c r="C41" s="88">
        <f t="shared" si="1"/>
        <v>20</v>
      </c>
      <c r="D41" s="45" t="s">
        <v>26</v>
      </c>
      <c r="E41" s="45" t="s">
        <v>44</v>
      </c>
      <c r="F41" s="90">
        <v>608.8910945647051</v>
      </c>
    </row>
    <row r="42" spans="1:6" x14ac:dyDescent="0.3">
      <c r="A42" s="85">
        <v>150</v>
      </c>
      <c r="B42" s="88">
        <v>24</v>
      </c>
      <c r="C42" s="88">
        <f t="shared" si="1"/>
        <v>24</v>
      </c>
      <c r="D42" s="45" t="s">
        <v>26</v>
      </c>
      <c r="E42" s="45" t="s">
        <v>45</v>
      </c>
      <c r="F42" s="90">
        <v>644.92877085317321</v>
      </c>
    </row>
    <row r="43" spans="1:6" x14ac:dyDescent="0.3">
      <c r="A43" s="85"/>
      <c r="B43" s="85"/>
      <c r="C43" s="85"/>
      <c r="D43" s="85"/>
      <c r="E43" s="45" t="s">
        <v>25</v>
      </c>
      <c r="F43" s="91"/>
    </row>
    <row r="44" spans="1:6" x14ac:dyDescent="0.3">
      <c r="A44" s="85"/>
      <c r="B44" s="85"/>
      <c r="C44" s="85"/>
      <c r="D44" s="85"/>
      <c r="E44" s="45" t="s">
        <v>25</v>
      </c>
      <c r="F44" s="91"/>
    </row>
    <row r="45" spans="1:6" x14ac:dyDescent="0.3">
      <c r="A45" s="85">
        <v>150</v>
      </c>
      <c r="B45" s="87">
        <v>0.5</v>
      </c>
      <c r="C45" s="45">
        <v>0.5</v>
      </c>
      <c r="D45" s="45" t="s">
        <v>46</v>
      </c>
      <c r="E45" s="45" t="s">
        <v>47</v>
      </c>
      <c r="F45" s="90">
        <v>30.211629182879999</v>
      </c>
    </row>
    <row r="46" spans="1:6" x14ac:dyDescent="0.3">
      <c r="A46" s="85">
        <v>150</v>
      </c>
      <c r="B46" s="87">
        <v>0.75</v>
      </c>
      <c r="C46" s="45">
        <v>0.75</v>
      </c>
      <c r="D46" s="45" t="s">
        <v>46</v>
      </c>
      <c r="E46" s="45" t="s">
        <v>48</v>
      </c>
      <c r="F46" s="90">
        <v>43.613196019999997</v>
      </c>
    </row>
    <row r="47" spans="1:6" x14ac:dyDescent="0.3">
      <c r="A47" s="85">
        <v>150</v>
      </c>
      <c r="B47" s="88">
        <v>1</v>
      </c>
      <c r="C47" s="88">
        <f>B47</f>
        <v>1</v>
      </c>
      <c r="D47" s="45" t="s">
        <v>46</v>
      </c>
      <c r="E47" s="45" t="s">
        <v>49</v>
      </c>
      <c r="F47" s="90">
        <v>54.364949188559997</v>
      </c>
    </row>
    <row r="48" spans="1:6" x14ac:dyDescent="0.3">
      <c r="A48" s="85">
        <v>150</v>
      </c>
      <c r="B48" s="89" t="s">
        <v>6</v>
      </c>
      <c r="C48" s="89">
        <v>1.25</v>
      </c>
      <c r="D48" s="45" t="s">
        <v>46</v>
      </c>
      <c r="E48" s="45" t="s">
        <v>50</v>
      </c>
      <c r="F48" s="90">
        <v>98.223379725599997</v>
      </c>
    </row>
    <row r="49" spans="1:6" x14ac:dyDescent="0.3">
      <c r="A49" s="85">
        <v>150</v>
      </c>
      <c r="B49" s="89" t="s">
        <v>8</v>
      </c>
      <c r="C49" s="28">
        <v>1.5</v>
      </c>
      <c r="D49" s="45" t="s">
        <v>46</v>
      </c>
      <c r="E49" s="45" t="s">
        <v>51</v>
      </c>
      <c r="F49" s="90">
        <v>66.43132779199999</v>
      </c>
    </row>
    <row r="50" spans="1:6" x14ac:dyDescent="0.3">
      <c r="A50" s="85">
        <v>150</v>
      </c>
      <c r="B50" s="88">
        <v>2</v>
      </c>
      <c r="C50" s="88">
        <f>B50</f>
        <v>2</v>
      </c>
      <c r="D50" s="45" t="s">
        <v>46</v>
      </c>
      <c r="E50" s="45" t="s">
        <v>52</v>
      </c>
      <c r="F50" s="90">
        <v>109.2512990084</v>
      </c>
    </row>
    <row r="51" spans="1:6" x14ac:dyDescent="0.3">
      <c r="A51" s="85">
        <v>150</v>
      </c>
      <c r="B51" s="89" t="s">
        <v>11</v>
      </c>
      <c r="C51" s="28">
        <v>2.5</v>
      </c>
      <c r="D51" s="45" t="s">
        <v>46</v>
      </c>
      <c r="E51" s="45" t="s">
        <v>53</v>
      </c>
      <c r="F51" s="90">
        <v>148.88008228168002</v>
      </c>
    </row>
    <row r="52" spans="1:6" x14ac:dyDescent="0.3">
      <c r="A52" s="85">
        <v>150</v>
      </c>
      <c r="B52" s="88">
        <v>3</v>
      </c>
      <c r="C52" s="88">
        <f t="shared" ref="C52:C63" si="2">B52</f>
        <v>3</v>
      </c>
      <c r="D52" s="45" t="s">
        <v>46</v>
      </c>
      <c r="E52" s="45" t="s">
        <v>54</v>
      </c>
      <c r="F52" s="90">
        <v>156.06086344232</v>
      </c>
    </row>
    <row r="53" spans="1:6" x14ac:dyDescent="0.3">
      <c r="A53" s="85">
        <v>150</v>
      </c>
      <c r="B53" s="88">
        <v>4</v>
      </c>
      <c r="C53" s="88">
        <f t="shared" si="2"/>
        <v>4</v>
      </c>
      <c r="D53" s="45" t="s">
        <v>46</v>
      </c>
      <c r="E53" s="45" t="s">
        <v>55</v>
      </c>
      <c r="F53" s="90">
        <v>239.07419915231998</v>
      </c>
    </row>
    <row r="54" spans="1:6" x14ac:dyDescent="0.3">
      <c r="A54" s="85">
        <v>150</v>
      </c>
      <c r="B54" s="88">
        <v>5</v>
      </c>
      <c r="C54" s="88">
        <f t="shared" si="2"/>
        <v>5</v>
      </c>
      <c r="D54" s="45" t="s">
        <v>46</v>
      </c>
      <c r="E54" s="45" t="s">
        <v>56</v>
      </c>
      <c r="F54" s="90">
        <v>252.45558466271999</v>
      </c>
    </row>
    <row r="55" spans="1:6" x14ac:dyDescent="0.3">
      <c r="A55" s="85">
        <v>150</v>
      </c>
      <c r="B55" s="88">
        <v>6</v>
      </c>
      <c r="C55" s="88">
        <f t="shared" si="2"/>
        <v>6</v>
      </c>
      <c r="D55" s="45" t="s">
        <v>46</v>
      </c>
      <c r="E55" s="45" t="s">
        <v>57</v>
      </c>
      <c r="F55" s="90">
        <v>284.04359163849597</v>
      </c>
    </row>
    <row r="56" spans="1:6" x14ac:dyDescent="0.3">
      <c r="A56" s="85">
        <v>150</v>
      </c>
      <c r="B56" s="88">
        <v>8</v>
      </c>
      <c r="C56" s="88">
        <f t="shared" si="2"/>
        <v>8</v>
      </c>
      <c r="D56" s="45" t="s">
        <v>46</v>
      </c>
      <c r="E56" s="45" t="s">
        <v>58</v>
      </c>
      <c r="F56" s="90">
        <v>325.85460938748798</v>
      </c>
    </row>
    <row r="57" spans="1:6" x14ac:dyDescent="0.3">
      <c r="A57" s="85">
        <v>150</v>
      </c>
      <c r="B57" s="88">
        <v>10</v>
      </c>
      <c r="C57" s="88">
        <f t="shared" si="2"/>
        <v>10</v>
      </c>
      <c r="D57" s="45" t="s">
        <v>46</v>
      </c>
      <c r="E57" s="45" t="s">
        <v>59</v>
      </c>
      <c r="F57" s="90">
        <v>441.96930270631788</v>
      </c>
    </row>
    <row r="58" spans="1:6" x14ac:dyDescent="0.3">
      <c r="A58" s="85">
        <v>150</v>
      </c>
      <c r="B58" s="88">
        <v>12</v>
      </c>
      <c r="C58" s="88">
        <f t="shared" si="2"/>
        <v>12</v>
      </c>
      <c r="D58" s="45" t="s">
        <v>46</v>
      </c>
      <c r="E58" s="45" t="s">
        <v>60</v>
      </c>
      <c r="F58" s="90">
        <v>647.40624090589063</v>
      </c>
    </row>
    <row r="59" spans="1:6" x14ac:dyDescent="0.3">
      <c r="A59" s="85">
        <v>150</v>
      </c>
      <c r="B59" s="88">
        <v>14</v>
      </c>
      <c r="C59" s="88">
        <f t="shared" si="2"/>
        <v>14</v>
      </c>
      <c r="D59" s="45" t="s">
        <v>46</v>
      </c>
      <c r="E59" s="45" t="s">
        <v>61</v>
      </c>
      <c r="F59" s="90">
        <v>776.66757709599995</v>
      </c>
    </row>
    <row r="60" spans="1:6" x14ac:dyDescent="0.3">
      <c r="A60" s="85">
        <v>150</v>
      </c>
      <c r="B60" s="88">
        <v>16</v>
      </c>
      <c r="C60" s="88">
        <f t="shared" si="2"/>
        <v>16</v>
      </c>
      <c r="D60" s="45" t="s">
        <v>46</v>
      </c>
      <c r="E60" s="45" t="s">
        <v>62</v>
      </c>
      <c r="F60" s="90">
        <v>969.67930549152015</v>
      </c>
    </row>
    <row r="61" spans="1:6" x14ac:dyDescent="0.3">
      <c r="A61" s="85">
        <v>150</v>
      </c>
      <c r="B61" s="88">
        <v>18</v>
      </c>
      <c r="C61" s="88">
        <f t="shared" si="2"/>
        <v>18</v>
      </c>
      <c r="D61" s="45" t="s">
        <v>46</v>
      </c>
      <c r="E61" s="45" t="s">
        <v>63</v>
      </c>
      <c r="F61" s="90">
        <v>865.30480349653124</v>
      </c>
    </row>
    <row r="62" spans="1:6" x14ac:dyDescent="0.3">
      <c r="A62" s="85">
        <v>150</v>
      </c>
      <c r="B62" s="88">
        <v>20</v>
      </c>
      <c r="C62" s="88">
        <f t="shared" si="2"/>
        <v>20</v>
      </c>
      <c r="D62" s="45" t="s">
        <v>46</v>
      </c>
      <c r="E62" s="45" t="s">
        <v>64</v>
      </c>
      <c r="F62" s="90">
        <v>1018.9838812592033</v>
      </c>
    </row>
    <row r="63" spans="1:6" x14ac:dyDescent="0.3">
      <c r="A63" s="85">
        <v>150</v>
      </c>
      <c r="B63" s="88">
        <v>24</v>
      </c>
      <c r="C63" s="88">
        <f t="shared" si="2"/>
        <v>24</v>
      </c>
      <c r="D63" s="45" t="s">
        <v>46</v>
      </c>
      <c r="E63" s="45" t="s">
        <v>65</v>
      </c>
      <c r="F63" s="90">
        <v>1280.1594338507998</v>
      </c>
    </row>
    <row r="64" spans="1:6" x14ac:dyDescent="0.3">
      <c r="A64" s="85"/>
      <c r="B64" s="85"/>
      <c r="C64" s="85"/>
      <c r="D64" s="85"/>
      <c r="E64" s="45" t="s">
        <v>25</v>
      </c>
      <c r="F64" s="91"/>
    </row>
    <row r="65" spans="1:6" x14ac:dyDescent="0.3">
      <c r="A65" s="85"/>
      <c r="B65" s="85"/>
      <c r="C65" s="85"/>
      <c r="D65" s="85"/>
      <c r="E65" s="45" t="s">
        <v>25</v>
      </c>
      <c r="F65" s="91"/>
    </row>
    <row r="66" spans="1:6" x14ac:dyDescent="0.3">
      <c r="A66" s="85"/>
      <c r="B66" s="85"/>
      <c r="C66" s="85"/>
      <c r="D66" s="85"/>
      <c r="E66" s="45" t="s">
        <v>25</v>
      </c>
      <c r="F66" s="91"/>
    </row>
    <row r="67" spans="1:6" x14ac:dyDescent="0.3">
      <c r="A67" s="85">
        <v>150</v>
      </c>
      <c r="B67" s="87">
        <v>0.5</v>
      </c>
      <c r="C67" s="45">
        <v>0.5</v>
      </c>
      <c r="D67" s="45" t="s">
        <v>66</v>
      </c>
      <c r="E67" s="45" t="s">
        <v>67</v>
      </c>
      <c r="F67" s="90">
        <v>22.36343849072</v>
      </c>
    </row>
    <row r="68" spans="1:6" x14ac:dyDescent="0.3">
      <c r="A68" s="85">
        <v>150</v>
      </c>
      <c r="B68" s="87">
        <v>0.75</v>
      </c>
      <c r="C68" s="45">
        <v>0.75</v>
      </c>
      <c r="D68" s="45" t="s">
        <v>66</v>
      </c>
      <c r="E68" s="45" t="s">
        <v>68</v>
      </c>
      <c r="F68" s="90">
        <v>25.45153578</v>
      </c>
    </row>
    <row r="69" spans="1:6" x14ac:dyDescent="0.3">
      <c r="A69" s="85">
        <v>150</v>
      </c>
      <c r="B69" s="88">
        <v>1</v>
      </c>
      <c r="C69" s="88">
        <f>B69</f>
        <v>1</v>
      </c>
      <c r="D69" s="45" t="s">
        <v>66</v>
      </c>
      <c r="E69" s="45" t="s">
        <v>69</v>
      </c>
      <c r="F69" s="90">
        <v>30.848476210639998</v>
      </c>
    </row>
    <row r="70" spans="1:6" x14ac:dyDescent="0.3">
      <c r="A70" s="85">
        <v>150</v>
      </c>
      <c r="B70" s="89" t="s">
        <v>6</v>
      </c>
      <c r="C70" s="89">
        <v>1.25</v>
      </c>
      <c r="D70" s="45" t="s">
        <v>66</v>
      </c>
      <c r="E70" s="45" t="s">
        <v>70</v>
      </c>
      <c r="F70" s="90">
        <v>51.417742706399999</v>
      </c>
    </row>
    <row r="71" spans="1:6" x14ac:dyDescent="0.3">
      <c r="A71" s="85">
        <v>150</v>
      </c>
      <c r="B71" s="89" t="s">
        <v>8</v>
      </c>
      <c r="C71" s="28">
        <v>1.5</v>
      </c>
      <c r="D71" s="45" t="s">
        <v>66</v>
      </c>
      <c r="E71" s="45" t="s">
        <v>71</v>
      </c>
      <c r="F71" s="90">
        <v>40.215237488</v>
      </c>
    </row>
    <row r="72" spans="1:6" x14ac:dyDescent="0.3">
      <c r="A72" s="85">
        <v>150</v>
      </c>
      <c r="B72" s="88">
        <v>2</v>
      </c>
      <c r="C72" s="88">
        <f>B72</f>
        <v>2</v>
      </c>
      <c r="D72" s="45" t="s">
        <v>66</v>
      </c>
      <c r="E72" s="45" t="s">
        <v>72</v>
      </c>
      <c r="F72" s="90">
        <v>64.282214579599994</v>
      </c>
    </row>
    <row r="73" spans="1:6" x14ac:dyDescent="0.3">
      <c r="A73" s="85">
        <v>150</v>
      </c>
      <c r="B73" s="89" t="s">
        <v>11</v>
      </c>
      <c r="C73" s="28">
        <v>2.5</v>
      </c>
      <c r="D73" s="45" t="s">
        <v>66</v>
      </c>
      <c r="E73" s="45" t="s">
        <v>73</v>
      </c>
      <c r="F73" s="90">
        <v>102.42679403591998</v>
      </c>
    </row>
    <row r="74" spans="1:6" x14ac:dyDescent="0.3">
      <c r="A74" s="85">
        <v>150</v>
      </c>
      <c r="B74" s="88">
        <v>3</v>
      </c>
      <c r="C74" s="88">
        <f t="shared" ref="C74:C85" si="3">B74</f>
        <v>3</v>
      </c>
      <c r="D74" s="45" t="s">
        <v>66</v>
      </c>
      <c r="E74" s="45" t="s">
        <v>74</v>
      </c>
      <c r="F74" s="90">
        <v>98.558268352079992</v>
      </c>
    </row>
    <row r="75" spans="1:6" x14ac:dyDescent="0.3">
      <c r="A75" s="85">
        <v>150</v>
      </c>
      <c r="B75" s="88">
        <v>4</v>
      </c>
      <c r="C75" s="88">
        <f t="shared" si="3"/>
        <v>4</v>
      </c>
      <c r="D75" s="45" t="s">
        <v>66</v>
      </c>
      <c r="E75" s="45" t="s">
        <v>75</v>
      </c>
      <c r="F75" s="90">
        <v>135.81719923807998</v>
      </c>
    </row>
    <row r="76" spans="1:6" x14ac:dyDescent="0.3">
      <c r="A76" s="85">
        <v>150</v>
      </c>
      <c r="B76" s="88">
        <v>5</v>
      </c>
      <c r="C76" s="88">
        <f t="shared" si="3"/>
        <v>5</v>
      </c>
      <c r="D76" s="45" t="s">
        <v>66</v>
      </c>
      <c r="E76" s="45" t="s">
        <v>76</v>
      </c>
      <c r="F76" s="90">
        <v>157.94875714685332</v>
      </c>
    </row>
    <row r="77" spans="1:6" x14ac:dyDescent="0.3">
      <c r="A77" s="85">
        <v>150</v>
      </c>
      <c r="B77" s="88">
        <v>6</v>
      </c>
      <c r="C77" s="88">
        <f t="shared" si="3"/>
        <v>6</v>
      </c>
      <c r="D77" s="45" t="s">
        <v>66</v>
      </c>
      <c r="E77" s="45" t="s">
        <v>77</v>
      </c>
      <c r="F77" s="90">
        <v>192.91788670085333</v>
      </c>
    </row>
    <row r="78" spans="1:6" x14ac:dyDescent="0.3">
      <c r="A78" s="85">
        <v>150</v>
      </c>
      <c r="B78" s="88">
        <v>8</v>
      </c>
      <c r="C78" s="88">
        <f t="shared" si="3"/>
        <v>8</v>
      </c>
      <c r="D78" s="45" t="s">
        <v>66</v>
      </c>
      <c r="E78" s="45" t="s">
        <v>78</v>
      </c>
      <c r="F78" s="90">
        <v>220.93990672478932</v>
      </c>
    </row>
    <row r="79" spans="1:6" x14ac:dyDescent="0.3">
      <c r="A79" s="85">
        <v>150</v>
      </c>
      <c r="B79" s="88">
        <v>10</v>
      </c>
      <c r="C79" s="88">
        <f t="shared" si="3"/>
        <v>10</v>
      </c>
      <c r="D79" s="45" t="s">
        <v>66</v>
      </c>
      <c r="E79" s="45" t="s">
        <v>79</v>
      </c>
      <c r="F79" s="90">
        <v>280.88510784278935</v>
      </c>
    </row>
    <row r="80" spans="1:6" x14ac:dyDescent="0.3">
      <c r="A80" s="85">
        <v>150</v>
      </c>
      <c r="B80" s="88">
        <v>12</v>
      </c>
      <c r="C80" s="88">
        <f t="shared" si="3"/>
        <v>12</v>
      </c>
      <c r="D80" s="45" t="s">
        <v>66</v>
      </c>
      <c r="E80" s="45" t="s">
        <v>80</v>
      </c>
      <c r="F80" s="90">
        <v>377.76922626247733</v>
      </c>
    </row>
    <row r="81" spans="1:6" x14ac:dyDescent="0.3">
      <c r="A81" s="85">
        <v>150</v>
      </c>
      <c r="B81" s="88">
        <v>14</v>
      </c>
      <c r="C81" s="88">
        <f t="shared" si="3"/>
        <v>14</v>
      </c>
      <c r="D81" s="45" t="s">
        <v>66</v>
      </c>
      <c r="E81" s="45" t="s">
        <v>81</v>
      </c>
      <c r="F81" s="90">
        <v>427.72846150685331</v>
      </c>
    </row>
    <row r="82" spans="1:6" x14ac:dyDescent="0.3">
      <c r="A82" s="85">
        <v>150</v>
      </c>
      <c r="B82" s="88">
        <v>16</v>
      </c>
      <c r="C82" s="88">
        <f t="shared" si="3"/>
        <v>16</v>
      </c>
      <c r="D82" s="45" t="s">
        <v>66</v>
      </c>
      <c r="E82" s="45" t="s">
        <v>82</v>
      </c>
      <c r="F82" s="90">
        <v>529.57705982965331</v>
      </c>
    </row>
    <row r="83" spans="1:6" x14ac:dyDescent="0.3">
      <c r="A83" s="85">
        <v>150</v>
      </c>
      <c r="B83" s="88">
        <v>18</v>
      </c>
      <c r="C83" s="88">
        <f t="shared" si="3"/>
        <v>18</v>
      </c>
      <c r="D83" s="45" t="s">
        <v>66</v>
      </c>
      <c r="E83" s="45" t="s">
        <v>83</v>
      </c>
      <c r="F83" s="90">
        <v>586.78177697697822</v>
      </c>
    </row>
    <row r="84" spans="1:6" x14ac:dyDescent="0.3">
      <c r="A84" s="85">
        <v>150</v>
      </c>
      <c r="B84" s="88">
        <v>20</v>
      </c>
      <c r="C84" s="88">
        <f t="shared" si="3"/>
        <v>20</v>
      </c>
      <c r="D84" s="45" t="s">
        <v>66</v>
      </c>
      <c r="E84" s="45" t="s">
        <v>84</v>
      </c>
      <c r="F84" s="90">
        <v>661.0142380096886</v>
      </c>
    </row>
    <row r="85" spans="1:6" x14ac:dyDescent="0.3">
      <c r="A85" s="85">
        <v>150</v>
      </c>
      <c r="B85" s="88">
        <v>24</v>
      </c>
      <c r="C85" s="88">
        <f t="shared" si="3"/>
        <v>24</v>
      </c>
      <c r="D85" s="45" t="s">
        <v>66</v>
      </c>
      <c r="E85" s="45" t="s">
        <v>85</v>
      </c>
      <c r="F85" s="90">
        <v>824.02407961853328</v>
      </c>
    </row>
    <row r="86" spans="1:6" x14ac:dyDescent="0.3">
      <c r="A86" s="85"/>
      <c r="B86" s="85"/>
      <c r="C86" s="85"/>
      <c r="D86" s="85"/>
      <c r="E86" s="45" t="s">
        <v>25</v>
      </c>
      <c r="F86" s="91"/>
    </row>
    <row r="87" spans="1:6" x14ac:dyDescent="0.3">
      <c r="A87" s="85"/>
      <c r="B87" s="85"/>
      <c r="C87" s="85"/>
      <c r="D87" s="85"/>
      <c r="E87" s="45" t="s">
        <v>25</v>
      </c>
      <c r="F87" s="91"/>
    </row>
    <row r="88" spans="1:6" x14ac:dyDescent="0.3">
      <c r="A88" s="85">
        <v>150</v>
      </c>
      <c r="B88" s="87">
        <v>0.5</v>
      </c>
      <c r="C88" s="45">
        <v>0.5</v>
      </c>
      <c r="D88" s="45" t="s">
        <v>86</v>
      </c>
      <c r="E88" s="45" t="s">
        <v>87</v>
      </c>
      <c r="F88" s="90">
        <v>17.36343849072</v>
      </c>
    </row>
    <row r="89" spans="1:6" x14ac:dyDescent="0.3">
      <c r="A89" s="85">
        <v>150</v>
      </c>
      <c r="B89" s="87">
        <v>0.75</v>
      </c>
      <c r="C89" s="45">
        <v>0.75</v>
      </c>
      <c r="D89" s="45" t="s">
        <v>86</v>
      </c>
      <c r="E89" s="45" t="s">
        <v>88</v>
      </c>
      <c r="F89" s="90">
        <v>20.45153578</v>
      </c>
    </row>
    <row r="90" spans="1:6" x14ac:dyDescent="0.3">
      <c r="A90" s="85">
        <v>150</v>
      </c>
      <c r="B90" s="88">
        <v>1</v>
      </c>
      <c r="C90" s="88">
        <f>B90</f>
        <v>1</v>
      </c>
      <c r="D90" s="45" t="s">
        <v>86</v>
      </c>
      <c r="E90" s="45" t="s">
        <v>89</v>
      </c>
      <c r="F90" s="90">
        <v>22.848476210639998</v>
      </c>
    </row>
    <row r="91" spans="1:6" x14ac:dyDescent="0.3">
      <c r="A91" s="85">
        <v>150</v>
      </c>
      <c r="B91" s="89" t="s">
        <v>6</v>
      </c>
      <c r="C91" s="89">
        <v>1.25</v>
      </c>
      <c r="D91" s="45" t="s">
        <v>86</v>
      </c>
      <c r="E91" s="45" t="s">
        <v>90</v>
      </c>
      <c r="F91" s="90">
        <v>31.417742706399999</v>
      </c>
    </row>
    <row r="92" spans="1:6" x14ac:dyDescent="0.3">
      <c r="A92" s="85">
        <v>150</v>
      </c>
      <c r="B92" s="89" t="s">
        <v>8</v>
      </c>
      <c r="C92" s="28">
        <v>1.5</v>
      </c>
      <c r="D92" s="45" t="s">
        <v>86</v>
      </c>
      <c r="E92" s="45" t="s">
        <v>91</v>
      </c>
      <c r="F92" s="90">
        <v>29.215237488</v>
      </c>
    </row>
    <row r="93" spans="1:6" x14ac:dyDescent="0.3">
      <c r="A93" s="85">
        <v>150</v>
      </c>
      <c r="B93" s="88">
        <v>2</v>
      </c>
      <c r="C93" s="88">
        <f>B93</f>
        <v>2</v>
      </c>
      <c r="D93" s="45" t="s">
        <v>86</v>
      </c>
      <c r="E93" s="45" t="s">
        <v>92</v>
      </c>
      <c r="F93" s="90">
        <v>38.282214579599994</v>
      </c>
    </row>
    <row r="94" spans="1:6" x14ac:dyDescent="0.3">
      <c r="A94" s="85">
        <v>150</v>
      </c>
      <c r="B94" s="89" t="s">
        <v>11</v>
      </c>
      <c r="C94" s="28">
        <v>2.5</v>
      </c>
      <c r="D94" s="45" t="s">
        <v>86</v>
      </c>
      <c r="E94" s="45" t="s">
        <v>93</v>
      </c>
      <c r="F94" s="90">
        <v>62.42679403591999</v>
      </c>
    </row>
    <row r="95" spans="1:6" x14ac:dyDescent="0.3">
      <c r="A95" s="85">
        <v>150</v>
      </c>
      <c r="B95" s="88">
        <v>3</v>
      </c>
      <c r="C95" s="88">
        <f t="shared" ref="C95:C106" si="4">B95</f>
        <v>3</v>
      </c>
      <c r="D95" s="45" t="s">
        <v>86</v>
      </c>
      <c r="E95" s="45" t="s">
        <v>94</v>
      </c>
      <c r="F95" s="90">
        <v>52.558268352079992</v>
      </c>
    </row>
    <row r="96" spans="1:6" x14ac:dyDescent="0.3">
      <c r="A96" s="85">
        <v>150</v>
      </c>
      <c r="B96" s="88">
        <v>4</v>
      </c>
      <c r="C96" s="88">
        <f t="shared" si="4"/>
        <v>4</v>
      </c>
      <c r="D96" s="45" t="s">
        <v>86</v>
      </c>
      <c r="E96" s="45" t="s">
        <v>95</v>
      </c>
      <c r="F96" s="90">
        <v>73.817199238079994</v>
      </c>
    </row>
    <row r="97" spans="1:6" x14ac:dyDescent="0.3">
      <c r="A97" s="85">
        <v>150</v>
      </c>
      <c r="B97" s="88">
        <v>5</v>
      </c>
      <c r="C97" s="88">
        <f t="shared" si="4"/>
        <v>5</v>
      </c>
      <c r="D97" s="45" t="s">
        <v>86</v>
      </c>
      <c r="E97" s="45" t="s">
        <v>96</v>
      </c>
      <c r="F97" s="90">
        <v>84.181029006533322</v>
      </c>
    </row>
    <row r="98" spans="1:6" x14ac:dyDescent="0.3">
      <c r="A98" s="85">
        <v>150</v>
      </c>
      <c r="B98" s="88">
        <v>6</v>
      </c>
      <c r="C98" s="88">
        <f t="shared" si="4"/>
        <v>6</v>
      </c>
      <c r="D98" s="45" t="s">
        <v>86</v>
      </c>
      <c r="E98" s="45" t="s">
        <v>97</v>
      </c>
      <c r="F98" s="90">
        <v>103.92511454952533</v>
      </c>
    </row>
    <row r="99" spans="1:6" x14ac:dyDescent="0.3">
      <c r="A99" s="85">
        <v>150</v>
      </c>
      <c r="B99" s="88">
        <v>8</v>
      </c>
      <c r="C99" s="88">
        <f t="shared" si="4"/>
        <v>8</v>
      </c>
      <c r="D99" s="45" t="s">
        <v>86</v>
      </c>
      <c r="E99" s="45" t="s">
        <v>98</v>
      </c>
      <c r="F99" s="90">
        <v>135.74186897467732</v>
      </c>
    </row>
    <row r="100" spans="1:6" x14ac:dyDescent="0.3">
      <c r="A100" s="85">
        <v>150</v>
      </c>
      <c r="B100" s="88">
        <v>10</v>
      </c>
      <c r="C100" s="88">
        <f t="shared" si="4"/>
        <v>10</v>
      </c>
      <c r="D100" s="45" t="s">
        <v>86</v>
      </c>
      <c r="E100" s="45" t="s">
        <v>99</v>
      </c>
      <c r="F100" s="90">
        <v>176.51717583014934</v>
      </c>
    </row>
    <row r="101" spans="1:6" x14ac:dyDescent="0.3">
      <c r="A101" s="85">
        <v>150</v>
      </c>
      <c r="B101" s="88">
        <v>12</v>
      </c>
      <c r="C101" s="88">
        <f t="shared" si="4"/>
        <v>12</v>
      </c>
      <c r="D101" s="45" t="s">
        <v>86</v>
      </c>
      <c r="E101" s="45" t="s">
        <v>100</v>
      </c>
      <c r="F101" s="90">
        <v>247.38236758111728</v>
      </c>
    </row>
    <row r="102" spans="1:6" x14ac:dyDescent="0.3">
      <c r="A102" s="85">
        <v>150</v>
      </c>
      <c r="B102" s="88">
        <v>14</v>
      </c>
      <c r="C102" s="88">
        <f t="shared" si="4"/>
        <v>14</v>
      </c>
      <c r="D102" s="45" t="s">
        <v>86</v>
      </c>
      <c r="E102" s="45" t="s">
        <v>101</v>
      </c>
      <c r="F102" s="90">
        <v>287.57968376669328</v>
      </c>
    </row>
    <row r="103" spans="1:6" x14ac:dyDescent="0.3">
      <c r="A103" s="85">
        <v>150</v>
      </c>
      <c r="B103" s="88">
        <v>16</v>
      </c>
      <c r="C103" s="88">
        <f t="shared" si="4"/>
        <v>16</v>
      </c>
      <c r="D103" s="45" t="s">
        <v>86</v>
      </c>
      <c r="E103" s="45" t="s">
        <v>102</v>
      </c>
      <c r="F103" s="90">
        <v>373.80921159541327</v>
      </c>
    </row>
    <row r="104" spans="1:6" x14ac:dyDescent="0.3">
      <c r="A104" s="85">
        <v>150</v>
      </c>
      <c r="B104" s="88">
        <v>18</v>
      </c>
      <c r="C104" s="88">
        <f t="shared" si="4"/>
        <v>18</v>
      </c>
      <c r="D104" s="45" t="s">
        <v>86</v>
      </c>
      <c r="E104" s="45" t="s">
        <v>103</v>
      </c>
      <c r="F104" s="90">
        <v>397.75711229141018</v>
      </c>
    </row>
    <row r="105" spans="1:6" x14ac:dyDescent="0.3">
      <c r="A105" s="85">
        <v>150</v>
      </c>
      <c r="B105" s="88">
        <v>20</v>
      </c>
      <c r="C105" s="88">
        <f t="shared" si="4"/>
        <v>20</v>
      </c>
      <c r="D105" s="45" t="s">
        <v>86</v>
      </c>
      <c r="E105" s="45" t="s">
        <v>104</v>
      </c>
      <c r="F105" s="90">
        <v>454.59272244860051</v>
      </c>
    </row>
    <row r="106" spans="1:6" x14ac:dyDescent="0.3">
      <c r="A106" s="85">
        <v>150</v>
      </c>
      <c r="B106" s="88">
        <v>24</v>
      </c>
      <c r="C106" s="88">
        <f t="shared" si="4"/>
        <v>24</v>
      </c>
      <c r="D106" s="45" t="s">
        <v>86</v>
      </c>
      <c r="E106" s="45" t="s">
        <v>105</v>
      </c>
      <c r="F106" s="90">
        <v>582.28490203397314</v>
      </c>
    </row>
    <row r="107" spans="1:6" x14ac:dyDescent="0.3">
      <c r="A107" s="85"/>
      <c r="B107" s="85"/>
      <c r="C107" s="85"/>
      <c r="D107" s="85"/>
      <c r="E107" s="45" t="s">
        <v>25</v>
      </c>
      <c r="F107" s="91"/>
    </row>
    <row r="108" spans="1:6" x14ac:dyDescent="0.3">
      <c r="A108" s="85"/>
      <c r="B108" s="85"/>
      <c r="C108" s="85"/>
      <c r="D108" s="85"/>
      <c r="E108" s="45" t="s">
        <v>25</v>
      </c>
      <c r="F108" s="91"/>
    </row>
    <row r="109" spans="1:6" x14ac:dyDescent="0.3">
      <c r="A109" s="85">
        <v>150</v>
      </c>
      <c r="B109" s="87">
        <v>0.5</v>
      </c>
      <c r="C109" s="45">
        <v>0.5</v>
      </c>
      <c r="D109" s="45" t="s">
        <v>106</v>
      </c>
      <c r="E109" s="45" t="s">
        <v>107</v>
      </c>
      <c r="F109" s="90">
        <v>26.36343849072</v>
      </c>
    </row>
    <row r="110" spans="1:6" x14ac:dyDescent="0.3">
      <c r="A110" s="85">
        <v>150</v>
      </c>
      <c r="B110" s="87">
        <v>0.75</v>
      </c>
      <c r="C110" s="45">
        <v>0.75</v>
      </c>
      <c r="D110" s="45" t="s">
        <v>106</v>
      </c>
      <c r="E110" s="45" t="s">
        <v>108</v>
      </c>
      <c r="F110" s="90">
        <v>35.45153578</v>
      </c>
    </row>
    <row r="111" spans="1:6" x14ac:dyDescent="0.3">
      <c r="A111" s="85">
        <v>150</v>
      </c>
      <c r="B111" s="88">
        <v>1</v>
      </c>
      <c r="C111" s="88">
        <f>B111</f>
        <v>1</v>
      </c>
      <c r="D111" s="45" t="s">
        <v>106</v>
      </c>
      <c r="E111" s="45" t="s">
        <v>109</v>
      </c>
      <c r="F111" s="90">
        <v>45.848476210640001</v>
      </c>
    </row>
    <row r="112" spans="1:6" x14ac:dyDescent="0.3">
      <c r="A112" s="85">
        <v>150</v>
      </c>
      <c r="B112" s="89" t="s">
        <v>6</v>
      </c>
      <c r="C112" s="89">
        <v>1.25</v>
      </c>
      <c r="D112" s="45" t="s">
        <v>106</v>
      </c>
      <c r="E112" s="45" t="s">
        <v>110</v>
      </c>
      <c r="F112" s="90">
        <v>71.417742706399991</v>
      </c>
    </row>
    <row r="113" spans="1:6" x14ac:dyDescent="0.3">
      <c r="A113" s="85">
        <v>150</v>
      </c>
      <c r="B113" s="89" t="s">
        <v>8</v>
      </c>
      <c r="C113" s="28">
        <v>1.5</v>
      </c>
      <c r="D113" s="45" t="s">
        <v>106</v>
      </c>
      <c r="E113" s="45" t="s">
        <v>111</v>
      </c>
      <c r="F113" s="90">
        <v>53.215237488</v>
      </c>
    </row>
    <row r="114" spans="1:6" x14ac:dyDescent="0.3">
      <c r="A114" s="85">
        <v>150</v>
      </c>
      <c r="B114" s="88">
        <v>2</v>
      </c>
      <c r="C114" s="88">
        <f>B114</f>
        <v>2</v>
      </c>
      <c r="D114" s="45" t="s">
        <v>106</v>
      </c>
      <c r="E114" s="45" t="s">
        <v>112</v>
      </c>
      <c r="F114" s="90">
        <v>88.282214579600009</v>
      </c>
    </row>
    <row r="115" spans="1:6" x14ac:dyDescent="0.3">
      <c r="A115" s="85">
        <v>150</v>
      </c>
      <c r="B115" s="89" t="s">
        <v>11</v>
      </c>
      <c r="C115" s="28">
        <v>2.5</v>
      </c>
      <c r="D115" s="45" t="s">
        <v>106</v>
      </c>
      <c r="E115" s="45" t="s">
        <v>113</v>
      </c>
      <c r="F115" s="90">
        <v>117.42679403591998</v>
      </c>
    </row>
    <row r="116" spans="1:6" x14ac:dyDescent="0.3">
      <c r="A116" s="85">
        <v>150</v>
      </c>
      <c r="B116" s="88">
        <v>3</v>
      </c>
      <c r="C116" s="88">
        <f t="shared" ref="C116:C127" si="5">B116</f>
        <v>3</v>
      </c>
      <c r="D116" s="45" t="s">
        <v>106</v>
      </c>
      <c r="E116" s="45" t="s">
        <v>114</v>
      </c>
      <c r="F116" s="90">
        <v>124.55826835207999</v>
      </c>
    </row>
    <row r="117" spans="1:6" x14ac:dyDescent="0.3">
      <c r="A117" s="85">
        <v>150</v>
      </c>
      <c r="B117" s="88">
        <v>4</v>
      </c>
      <c r="C117" s="88">
        <f t="shared" si="5"/>
        <v>4</v>
      </c>
      <c r="D117" s="45" t="s">
        <v>106</v>
      </c>
      <c r="E117" s="45" t="s">
        <v>115</v>
      </c>
      <c r="F117" s="90">
        <v>189.81719923807998</v>
      </c>
    </row>
    <row r="118" spans="1:6" x14ac:dyDescent="0.3">
      <c r="A118" s="85">
        <v>150</v>
      </c>
      <c r="B118" s="88">
        <v>5</v>
      </c>
      <c r="C118" s="88">
        <f t="shared" si="5"/>
        <v>5</v>
      </c>
      <c r="D118" s="45" t="s">
        <v>106</v>
      </c>
      <c r="E118" s="45" t="s">
        <v>116</v>
      </c>
      <c r="F118" s="90">
        <v>206.73654826378666</v>
      </c>
    </row>
    <row r="119" spans="1:6" x14ac:dyDescent="0.3">
      <c r="A119" s="85">
        <v>150</v>
      </c>
      <c r="B119" s="88">
        <v>6</v>
      </c>
      <c r="C119" s="88">
        <f t="shared" si="5"/>
        <v>6</v>
      </c>
      <c r="D119" s="45" t="s">
        <v>106</v>
      </c>
      <c r="E119" s="45" t="s">
        <v>117</v>
      </c>
      <c r="F119" s="90">
        <v>233.41026739418663</v>
      </c>
    </row>
    <row r="120" spans="1:6" x14ac:dyDescent="0.3">
      <c r="A120" s="85">
        <v>150</v>
      </c>
      <c r="B120" s="88">
        <v>8</v>
      </c>
      <c r="C120" s="88">
        <f t="shared" si="5"/>
        <v>8</v>
      </c>
      <c r="D120" s="45" t="s">
        <v>106</v>
      </c>
      <c r="E120" s="45" t="s">
        <v>118</v>
      </c>
      <c r="F120" s="90">
        <v>268.90893388212265</v>
      </c>
    </row>
    <row r="121" spans="1:6" x14ac:dyDescent="0.3">
      <c r="A121" s="85">
        <v>150</v>
      </c>
      <c r="B121" s="88">
        <v>10</v>
      </c>
      <c r="C121" s="88">
        <f t="shared" si="5"/>
        <v>10</v>
      </c>
      <c r="D121" s="45" t="s">
        <v>106</v>
      </c>
      <c r="E121" s="45" t="s">
        <v>119</v>
      </c>
      <c r="F121" s="90">
        <v>364.96099813065916</v>
      </c>
    </row>
    <row r="122" spans="1:6" x14ac:dyDescent="0.3">
      <c r="A122" s="85">
        <v>150</v>
      </c>
      <c r="B122" s="88">
        <v>12</v>
      </c>
      <c r="C122" s="88">
        <f t="shared" si="5"/>
        <v>12</v>
      </c>
      <c r="D122" s="45" t="s">
        <v>106</v>
      </c>
      <c r="E122" s="45" t="s">
        <v>120</v>
      </c>
      <c r="F122" s="90">
        <v>527.06529337858399</v>
      </c>
    </row>
    <row r="123" spans="1:6" x14ac:dyDescent="0.3">
      <c r="A123" s="85">
        <v>150</v>
      </c>
      <c r="B123" s="88">
        <v>14</v>
      </c>
      <c r="C123" s="88">
        <f t="shared" si="5"/>
        <v>14</v>
      </c>
      <c r="D123" s="45" t="s">
        <v>106</v>
      </c>
      <c r="E123" s="45" t="s">
        <v>121</v>
      </c>
      <c r="F123" s="90">
        <v>626.81652313759992</v>
      </c>
    </row>
    <row r="124" spans="1:6" x14ac:dyDescent="0.3">
      <c r="A124" s="85">
        <v>150</v>
      </c>
      <c r="B124" s="88">
        <v>16</v>
      </c>
      <c r="C124" s="88">
        <f t="shared" si="5"/>
        <v>16</v>
      </c>
      <c r="D124" s="45" t="s">
        <v>106</v>
      </c>
      <c r="E124" s="45" t="s">
        <v>122</v>
      </c>
      <c r="F124" s="90">
        <v>779.68294247711992</v>
      </c>
    </row>
    <row r="125" spans="1:6" x14ac:dyDescent="0.3">
      <c r="A125" s="85">
        <v>150</v>
      </c>
      <c r="B125" s="88">
        <v>18</v>
      </c>
      <c r="C125" s="88">
        <f t="shared" si="5"/>
        <v>18</v>
      </c>
      <c r="D125" s="45" t="s">
        <v>106</v>
      </c>
      <c r="E125" s="45" t="s">
        <v>123</v>
      </c>
      <c r="F125" s="90">
        <v>714.64859236603525</v>
      </c>
    </row>
    <row r="126" spans="1:6" x14ac:dyDescent="0.3">
      <c r="A126" s="85">
        <v>150</v>
      </c>
      <c r="B126" s="88">
        <v>20</v>
      </c>
      <c r="C126" s="88">
        <f t="shared" si="5"/>
        <v>20</v>
      </c>
      <c r="D126" s="45" t="s">
        <v>106</v>
      </c>
      <c r="E126" s="45" t="s">
        <v>124</v>
      </c>
      <c r="F126" s="90">
        <v>834.51600660262716</v>
      </c>
    </row>
    <row r="127" spans="1:6" x14ac:dyDescent="0.3">
      <c r="A127" s="85">
        <v>150</v>
      </c>
      <c r="B127" s="88">
        <v>24</v>
      </c>
      <c r="C127" s="88">
        <f t="shared" si="5"/>
        <v>24</v>
      </c>
      <c r="D127" s="45" t="s">
        <v>106</v>
      </c>
      <c r="E127" s="45" t="s">
        <v>125</v>
      </c>
      <c r="F127" s="90">
        <v>1045.1260455115998</v>
      </c>
    </row>
    <row r="128" spans="1:6" x14ac:dyDescent="0.3">
      <c r="A128" s="85"/>
      <c r="B128" s="85"/>
      <c r="C128" s="85"/>
      <c r="D128" s="85"/>
      <c r="E128" s="45" t="s">
        <v>25</v>
      </c>
      <c r="F128" s="91"/>
    </row>
    <row r="129" spans="1:6" x14ac:dyDescent="0.3">
      <c r="A129" s="85"/>
      <c r="B129" s="85"/>
      <c r="C129" s="85"/>
      <c r="D129" s="85"/>
      <c r="E129" s="45" t="s">
        <v>25</v>
      </c>
      <c r="F129" s="91"/>
    </row>
    <row r="130" spans="1:6" x14ac:dyDescent="0.3">
      <c r="A130" s="85"/>
      <c r="B130" s="85"/>
      <c r="C130" s="85"/>
      <c r="D130" s="85"/>
      <c r="E130" s="45" t="s">
        <v>25</v>
      </c>
      <c r="F130" s="91"/>
    </row>
    <row r="131" spans="1:6" x14ac:dyDescent="0.3">
      <c r="A131" s="85"/>
      <c r="B131" s="85"/>
      <c r="C131" s="85"/>
      <c r="D131" s="85"/>
      <c r="E131" s="45" t="s">
        <v>25</v>
      </c>
      <c r="F131" s="91"/>
    </row>
    <row r="132" spans="1:6" x14ac:dyDescent="0.3">
      <c r="A132" s="85">
        <v>150</v>
      </c>
      <c r="B132" s="87">
        <v>0.5</v>
      </c>
      <c r="C132" s="45">
        <v>0.5</v>
      </c>
      <c r="D132" s="45" t="s">
        <v>126</v>
      </c>
      <c r="E132" s="45" t="s">
        <v>127</v>
      </c>
      <c r="F132" s="90">
        <v>29.522736414879997</v>
      </c>
    </row>
    <row r="133" spans="1:6" x14ac:dyDescent="0.3">
      <c r="A133" s="85">
        <v>150</v>
      </c>
      <c r="B133" s="87">
        <v>0.75</v>
      </c>
      <c r="C133" s="45">
        <v>0.75</v>
      </c>
      <c r="D133" s="45" t="s">
        <v>126</v>
      </c>
      <c r="E133" s="45" t="s">
        <v>128</v>
      </c>
      <c r="F133" s="90">
        <v>37.126956419999999</v>
      </c>
    </row>
    <row r="134" spans="1:6" x14ac:dyDescent="0.3">
      <c r="A134" s="85">
        <v>150</v>
      </c>
      <c r="B134" s="88">
        <v>1</v>
      </c>
      <c r="C134" s="88">
        <f>B134</f>
        <v>1</v>
      </c>
      <c r="D134" s="45" t="s">
        <v>126</v>
      </c>
      <c r="E134" s="45" t="s">
        <v>129</v>
      </c>
      <c r="F134" s="90">
        <v>45.661866108559998</v>
      </c>
    </row>
    <row r="135" spans="1:6" x14ac:dyDescent="0.3">
      <c r="A135" s="85">
        <v>150</v>
      </c>
      <c r="B135" s="89" t="s">
        <v>6</v>
      </c>
      <c r="C135" s="89">
        <v>1.25</v>
      </c>
      <c r="D135" s="45" t="s">
        <v>126</v>
      </c>
      <c r="E135" s="45" t="s">
        <v>130</v>
      </c>
      <c r="F135" s="90">
        <v>83.787339565599993</v>
      </c>
    </row>
    <row r="136" spans="1:6" x14ac:dyDescent="0.3">
      <c r="A136" s="85">
        <v>150</v>
      </c>
      <c r="B136" s="89" t="s">
        <v>8</v>
      </c>
      <c r="C136" s="28">
        <v>1.5</v>
      </c>
      <c r="D136" s="45" t="s">
        <v>126</v>
      </c>
      <c r="E136" s="45" t="s">
        <v>131</v>
      </c>
      <c r="F136" s="90">
        <v>65.488347632</v>
      </c>
    </row>
    <row r="137" spans="1:6" x14ac:dyDescent="0.3">
      <c r="A137" s="85">
        <v>150</v>
      </c>
      <c r="B137" s="88">
        <v>2</v>
      </c>
      <c r="C137" s="88">
        <f>B137</f>
        <v>2</v>
      </c>
      <c r="D137" s="45" t="s">
        <v>126</v>
      </c>
      <c r="E137" s="45" t="s">
        <v>132</v>
      </c>
      <c r="F137" s="90">
        <v>96.243062808399998</v>
      </c>
    </row>
    <row r="138" spans="1:6" x14ac:dyDescent="0.3">
      <c r="A138" s="85">
        <v>150</v>
      </c>
      <c r="B138" s="89" t="s">
        <v>11</v>
      </c>
      <c r="C138" s="28">
        <v>2.5</v>
      </c>
      <c r="D138" s="45" t="s">
        <v>126</v>
      </c>
      <c r="E138" s="45" t="s">
        <v>133</v>
      </c>
      <c r="F138" s="90">
        <v>143.43679504168</v>
      </c>
    </row>
    <row r="139" spans="1:6" x14ac:dyDescent="0.3">
      <c r="A139" s="85">
        <v>150</v>
      </c>
      <c r="B139" s="88">
        <v>3</v>
      </c>
      <c r="C139" s="88">
        <f t="shared" ref="C139:C150" si="6">B139</f>
        <v>3</v>
      </c>
      <c r="D139" s="45" t="s">
        <v>126</v>
      </c>
      <c r="E139" s="45" t="s">
        <v>134</v>
      </c>
      <c r="F139" s="90">
        <v>152.00838191431998</v>
      </c>
    </row>
    <row r="140" spans="1:6" x14ac:dyDescent="0.3">
      <c r="A140" s="85">
        <v>150</v>
      </c>
      <c r="B140" s="88">
        <v>4</v>
      </c>
      <c r="C140" s="88">
        <f t="shared" si="6"/>
        <v>4</v>
      </c>
      <c r="D140" s="45" t="s">
        <v>126</v>
      </c>
      <c r="E140" s="45" t="s">
        <v>135</v>
      </c>
      <c r="F140" s="90">
        <v>207.65205192031996</v>
      </c>
    </row>
    <row r="141" spans="1:6" x14ac:dyDescent="0.3">
      <c r="A141" s="85">
        <v>150</v>
      </c>
      <c r="B141" s="88">
        <v>5</v>
      </c>
      <c r="C141" s="88">
        <f t="shared" si="6"/>
        <v>5</v>
      </c>
      <c r="D141" s="45" t="s">
        <v>126</v>
      </c>
      <c r="E141" s="45" t="s">
        <v>136</v>
      </c>
      <c r="F141" s="90">
        <v>262.35554837245331</v>
      </c>
    </row>
    <row r="142" spans="1:6" x14ac:dyDescent="0.3">
      <c r="A142" s="85">
        <v>150</v>
      </c>
      <c r="B142" s="88">
        <v>6</v>
      </c>
      <c r="C142" s="88">
        <f t="shared" si="6"/>
        <v>6</v>
      </c>
      <c r="D142" s="45" t="s">
        <v>126</v>
      </c>
      <c r="E142" s="45" t="s">
        <v>137</v>
      </c>
      <c r="F142" s="90">
        <v>339.66538757662931</v>
      </c>
    </row>
    <row r="143" spans="1:6" x14ac:dyDescent="0.3">
      <c r="A143" s="85">
        <v>150</v>
      </c>
      <c r="B143" s="88">
        <v>8</v>
      </c>
      <c r="C143" s="88">
        <f t="shared" si="6"/>
        <v>8</v>
      </c>
      <c r="D143" s="45" t="s">
        <v>126</v>
      </c>
      <c r="E143" s="45" t="s">
        <v>138</v>
      </c>
      <c r="F143" s="90">
        <v>418.47277853522127</v>
      </c>
    </row>
    <row r="144" spans="1:6" x14ac:dyDescent="0.3">
      <c r="A144" s="85">
        <v>150</v>
      </c>
      <c r="B144" s="88">
        <v>10</v>
      </c>
      <c r="C144" s="88">
        <f t="shared" si="6"/>
        <v>10</v>
      </c>
      <c r="D144" s="45" t="s">
        <v>126</v>
      </c>
      <c r="E144" s="45" t="s">
        <v>139</v>
      </c>
      <c r="F144" s="90">
        <v>522.29293969706134</v>
      </c>
    </row>
    <row r="145" spans="1:6" x14ac:dyDescent="0.3">
      <c r="A145" s="85">
        <v>150</v>
      </c>
      <c r="B145" s="88">
        <v>12</v>
      </c>
      <c r="C145" s="88">
        <f t="shared" si="6"/>
        <v>12</v>
      </c>
      <c r="D145" s="45" t="s">
        <v>126</v>
      </c>
      <c r="E145" s="45" t="s">
        <v>140</v>
      </c>
      <c r="F145" s="90">
        <v>707.01587188871736</v>
      </c>
    </row>
    <row r="146" spans="1:6" x14ac:dyDescent="0.3">
      <c r="A146" s="85">
        <v>150</v>
      </c>
      <c r="B146" s="88">
        <v>14</v>
      </c>
      <c r="C146" s="88">
        <f t="shared" si="6"/>
        <v>14</v>
      </c>
      <c r="D146" s="45" t="s">
        <v>126</v>
      </c>
      <c r="E146" s="45" t="s">
        <v>141</v>
      </c>
      <c r="F146" s="90">
        <v>786.00444100125333</v>
      </c>
    </row>
    <row r="147" spans="1:6" x14ac:dyDescent="0.3">
      <c r="A147" s="85">
        <v>150</v>
      </c>
      <c r="B147" s="88">
        <v>16</v>
      </c>
      <c r="C147" s="88">
        <f t="shared" si="6"/>
        <v>16</v>
      </c>
      <c r="D147" s="45" t="s">
        <v>126</v>
      </c>
      <c r="E147" s="45" t="s">
        <v>142</v>
      </c>
      <c r="F147" s="90">
        <v>1004.8701959960533</v>
      </c>
    </row>
    <row r="148" spans="1:6" x14ac:dyDescent="0.3">
      <c r="A148" s="85">
        <v>150</v>
      </c>
      <c r="B148" s="88">
        <v>18</v>
      </c>
      <c r="C148" s="88">
        <f t="shared" si="6"/>
        <v>18</v>
      </c>
      <c r="D148" s="45" t="s">
        <v>126</v>
      </c>
      <c r="E148" s="45" t="s">
        <v>143</v>
      </c>
      <c r="F148" s="90">
        <v>1243.9430918591545</v>
      </c>
    </row>
    <row r="149" spans="1:6" x14ac:dyDescent="0.3">
      <c r="A149" s="85">
        <v>150</v>
      </c>
      <c r="B149" s="88">
        <v>20</v>
      </c>
      <c r="C149" s="88">
        <f t="shared" si="6"/>
        <v>20</v>
      </c>
      <c r="D149" s="45" t="s">
        <v>126</v>
      </c>
      <c r="E149" s="45" t="s">
        <v>144</v>
      </c>
      <c r="F149" s="90">
        <v>1384.6793850147446</v>
      </c>
    </row>
    <row r="150" spans="1:6" x14ac:dyDescent="0.3">
      <c r="A150" s="85">
        <v>150</v>
      </c>
      <c r="B150" s="88">
        <v>24</v>
      </c>
      <c r="C150" s="88">
        <f t="shared" si="6"/>
        <v>24</v>
      </c>
      <c r="D150" s="45" t="s">
        <v>126</v>
      </c>
      <c r="E150" s="45" t="s">
        <v>145</v>
      </c>
      <c r="F150" s="90">
        <v>1761.1368168857334</v>
      </c>
    </row>
    <row r="151" spans="1:6" x14ac:dyDescent="0.3">
      <c r="A151" s="85"/>
      <c r="B151" s="85"/>
      <c r="C151" s="85"/>
      <c r="D151" s="85"/>
      <c r="E151" s="45" t="s">
        <v>25</v>
      </c>
      <c r="F151" s="91"/>
    </row>
    <row r="152" spans="1:6" x14ac:dyDescent="0.3">
      <c r="A152" s="85"/>
      <c r="B152" s="85"/>
      <c r="C152" s="85"/>
      <c r="D152" s="85"/>
      <c r="E152" s="45" t="s">
        <v>25</v>
      </c>
      <c r="F152" s="91"/>
    </row>
    <row r="153" spans="1:6" x14ac:dyDescent="0.3">
      <c r="A153" s="85">
        <v>150</v>
      </c>
      <c r="B153" s="87">
        <v>0.5</v>
      </c>
      <c r="C153" s="45">
        <v>0.5</v>
      </c>
      <c r="D153" s="45" t="s">
        <v>146</v>
      </c>
      <c r="E153" s="45" t="s">
        <v>147</v>
      </c>
      <c r="F153" s="90">
        <v>26.795022453119998</v>
      </c>
    </row>
    <row r="154" spans="1:6" x14ac:dyDescent="0.3">
      <c r="A154" s="85">
        <v>150</v>
      </c>
      <c r="B154" s="87">
        <v>0.75</v>
      </c>
      <c r="C154" s="45">
        <v>0.75</v>
      </c>
      <c r="D154" s="45" t="s">
        <v>146</v>
      </c>
      <c r="E154" s="45" t="s">
        <v>148</v>
      </c>
      <c r="F154" s="90">
        <v>33.869446780000004</v>
      </c>
    </row>
    <row r="155" spans="1:6" x14ac:dyDescent="0.3">
      <c r="A155" s="85">
        <v>150</v>
      </c>
      <c r="B155" s="88">
        <v>1</v>
      </c>
      <c r="C155" s="88">
        <f>B155</f>
        <v>1</v>
      </c>
      <c r="D155" s="45" t="s">
        <v>146</v>
      </c>
      <c r="E155" s="45" t="s">
        <v>149</v>
      </c>
      <c r="F155" s="90">
        <v>40.936575575440003</v>
      </c>
    </row>
    <row r="156" spans="1:6" x14ac:dyDescent="0.3">
      <c r="A156" s="85">
        <v>150</v>
      </c>
      <c r="B156" s="89" t="s">
        <v>6</v>
      </c>
      <c r="C156" s="89">
        <v>1.25</v>
      </c>
      <c r="D156" s="45" t="s">
        <v>146</v>
      </c>
      <c r="E156" s="45" t="s">
        <v>150</v>
      </c>
      <c r="F156" s="90">
        <v>51.495795094399995</v>
      </c>
    </row>
    <row r="157" spans="1:6" x14ac:dyDescent="0.3">
      <c r="A157" s="85">
        <v>150</v>
      </c>
      <c r="B157" s="89" t="s">
        <v>8</v>
      </c>
      <c r="C157" s="28">
        <v>1.5</v>
      </c>
      <c r="D157" s="45" t="s">
        <v>146</v>
      </c>
      <c r="E157" s="45" t="s">
        <v>151</v>
      </c>
      <c r="F157" s="90">
        <v>54.812483088000008</v>
      </c>
    </row>
    <row r="158" spans="1:6" x14ac:dyDescent="0.3">
      <c r="A158" s="85">
        <v>150</v>
      </c>
      <c r="B158" s="88">
        <v>2</v>
      </c>
      <c r="C158" s="88">
        <f>B158</f>
        <v>2</v>
      </c>
      <c r="D158" s="45" t="s">
        <v>146</v>
      </c>
      <c r="E158" s="45" t="s">
        <v>152</v>
      </c>
      <c r="F158" s="90">
        <v>73.696689451600008</v>
      </c>
    </row>
    <row r="159" spans="1:6" x14ac:dyDescent="0.3">
      <c r="A159" s="85">
        <v>150</v>
      </c>
      <c r="B159" s="89" t="s">
        <v>11</v>
      </c>
      <c r="C159" s="28">
        <v>2.5</v>
      </c>
      <c r="D159" s="45" t="s">
        <v>146</v>
      </c>
      <c r="E159" s="45" t="s">
        <v>153</v>
      </c>
      <c r="F159" s="90">
        <v>103.61672741031998</v>
      </c>
    </row>
    <row r="160" spans="1:6" x14ac:dyDescent="0.3">
      <c r="A160" s="85">
        <v>150</v>
      </c>
      <c r="B160" s="88">
        <v>3</v>
      </c>
      <c r="C160" s="88">
        <f t="shared" ref="C160:C171" si="7">B160</f>
        <v>3</v>
      </c>
      <c r="D160" s="45" t="s">
        <v>146</v>
      </c>
      <c r="E160" s="45" t="s">
        <v>154</v>
      </c>
      <c r="F160" s="90">
        <v>107.76227454967999</v>
      </c>
    </row>
    <row r="161" spans="1:6" x14ac:dyDescent="0.3">
      <c r="A161" s="85">
        <v>150</v>
      </c>
      <c r="B161" s="88">
        <v>4</v>
      </c>
      <c r="C161" s="88">
        <f t="shared" si="7"/>
        <v>4</v>
      </c>
      <c r="D161" s="45" t="s">
        <v>146</v>
      </c>
      <c r="E161" s="45" t="s">
        <v>155</v>
      </c>
      <c r="F161" s="90">
        <v>154.03755179167996</v>
      </c>
    </row>
    <row r="162" spans="1:6" x14ac:dyDescent="0.3">
      <c r="A162" s="85">
        <v>150</v>
      </c>
      <c r="B162" s="88">
        <v>5</v>
      </c>
      <c r="C162" s="88">
        <f t="shared" si="7"/>
        <v>5</v>
      </c>
      <c r="D162" s="45" t="s">
        <v>146</v>
      </c>
      <c r="E162" s="45" t="s">
        <v>156</v>
      </c>
      <c r="F162" s="90">
        <v>180.97367581053336</v>
      </c>
    </row>
    <row r="163" spans="1:6" x14ac:dyDescent="0.3">
      <c r="A163" s="85">
        <v>150</v>
      </c>
      <c r="B163" s="88">
        <v>6</v>
      </c>
      <c r="C163" s="88">
        <f t="shared" si="7"/>
        <v>6</v>
      </c>
      <c r="D163" s="45" t="s">
        <v>146</v>
      </c>
      <c r="E163" s="45" t="s">
        <v>157</v>
      </c>
      <c r="F163" s="90">
        <v>242.41226699976536</v>
      </c>
    </row>
    <row r="164" spans="1:6" x14ac:dyDescent="0.3">
      <c r="A164" s="85">
        <v>150</v>
      </c>
      <c r="B164" s="88">
        <v>8</v>
      </c>
      <c r="C164" s="88">
        <f t="shared" si="7"/>
        <v>8</v>
      </c>
      <c r="D164" s="45" t="s">
        <v>146</v>
      </c>
      <c r="E164" s="45" t="s">
        <v>158</v>
      </c>
      <c r="F164" s="90">
        <v>332.09785811515729</v>
      </c>
    </row>
    <row r="165" spans="1:6" x14ac:dyDescent="0.3">
      <c r="A165" s="85">
        <v>150</v>
      </c>
      <c r="B165" s="88">
        <v>10</v>
      </c>
      <c r="C165" s="88">
        <f t="shared" si="7"/>
        <v>10</v>
      </c>
      <c r="D165" s="45" t="s">
        <v>146</v>
      </c>
      <c r="E165" s="45" t="s">
        <v>159</v>
      </c>
      <c r="F165" s="90">
        <v>415.39352671622942</v>
      </c>
    </row>
    <row r="166" spans="1:6" x14ac:dyDescent="0.3">
      <c r="A166" s="85">
        <v>150</v>
      </c>
      <c r="B166" s="88">
        <v>12</v>
      </c>
      <c r="C166" s="88">
        <f t="shared" si="7"/>
        <v>12</v>
      </c>
      <c r="D166" s="45" t="s">
        <v>146</v>
      </c>
      <c r="E166" s="45" t="s">
        <v>160</v>
      </c>
      <c r="F166" s="90">
        <v>574.53170520871731</v>
      </c>
    </row>
    <row r="167" spans="1:6" x14ac:dyDescent="0.3">
      <c r="A167" s="85">
        <v>150</v>
      </c>
      <c r="B167" s="88">
        <v>14</v>
      </c>
      <c r="C167" s="88">
        <f t="shared" si="7"/>
        <v>14</v>
      </c>
      <c r="D167" s="45" t="s">
        <v>146</v>
      </c>
      <c r="E167" s="45" t="s">
        <v>161</v>
      </c>
      <c r="F167" s="90">
        <v>643.77894858269337</v>
      </c>
    </row>
    <row r="168" spans="1:6" x14ac:dyDescent="0.3">
      <c r="A168" s="85">
        <v>150</v>
      </c>
      <c r="B168" s="88">
        <v>16</v>
      </c>
      <c r="C168" s="88">
        <f t="shared" si="7"/>
        <v>16</v>
      </c>
      <c r="D168" s="45" t="s">
        <v>146</v>
      </c>
      <c r="E168" s="45" t="s">
        <v>162</v>
      </c>
      <c r="F168" s="90">
        <v>853.70499465141324</v>
      </c>
    </row>
    <row r="169" spans="1:6" x14ac:dyDescent="0.3">
      <c r="A169" s="85">
        <v>150</v>
      </c>
      <c r="B169" s="88">
        <v>18</v>
      </c>
      <c r="C169" s="88">
        <f t="shared" si="7"/>
        <v>18</v>
      </c>
      <c r="D169" s="45" t="s">
        <v>146</v>
      </c>
      <c r="E169" s="45" t="s">
        <v>163</v>
      </c>
      <c r="F169" s="90">
        <v>1066.3199180736503</v>
      </c>
    </row>
    <row r="170" spans="1:6" x14ac:dyDescent="0.3">
      <c r="A170" s="85">
        <v>150</v>
      </c>
      <c r="B170" s="88">
        <v>20</v>
      </c>
      <c r="C170" s="88">
        <f t="shared" si="7"/>
        <v>20</v>
      </c>
      <c r="D170" s="45" t="s">
        <v>146</v>
      </c>
      <c r="E170" s="45" t="s">
        <v>164</v>
      </c>
      <c r="F170" s="90">
        <v>1190.9581086020407</v>
      </c>
    </row>
    <row r="171" spans="1:6" x14ac:dyDescent="0.3">
      <c r="A171" s="85">
        <v>150</v>
      </c>
      <c r="B171" s="88">
        <v>24</v>
      </c>
      <c r="C171" s="88">
        <f t="shared" si="7"/>
        <v>24</v>
      </c>
      <c r="D171" s="45" t="s">
        <v>146</v>
      </c>
      <c r="E171" s="45" t="s">
        <v>165</v>
      </c>
      <c r="F171" s="90">
        <v>1542.0973435939732</v>
      </c>
    </row>
    <row r="172" spans="1:6" x14ac:dyDescent="0.3">
      <c r="A172" s="85">
        <v>300</v>
      </c>
      <c r="B172" s="87">
        <v>0.5</v>
      </c>
      <c r="C172" s="45">
        <v>0.5</v>
      </c>
      <c r="D172" s="45" t="s">
        <v>2</v>
      </c>
      <c r="E172" s="45" t="s">
        <v>166</v>
      </c>
      <c r="F172" s="92">
        <v>21.211629182879999</v>
      </c>
    </row>
    <row r="173" spans="1:6" x14ac:dyDescent="0.3">
      <c r="A173" s="85">
        <v>300</v>
      </c>
      <c r="B173" s="87">
        <v>0.75</v>
      </c>
      <c r="C173" s="45">
        <v>0.75</v>
      </c>
      <c r="D173" s="45" t="s">
        <v>2</v>
      </c>
      <c r="E173" s="45" t="s">
        <v>167</v>
      </c>
      <c r="F173" s="90">
        <v>27.613196019999997</v>
      </c>
    </row>
    <row r="174" spans="1:6" x14ac:dyDescent="0.3">
      <c r="A174" s="85">
        <v>300</v>
      </c>
      <c r="B174" s="88">
        <v>1</v>
      </c>
      <c r="C174" s="88">
        <f>B174</f>
        <v>1</v>
      </c>
      <c r="D174" s="45" t="s">
        <v>2</v>
      </c>
      <c r="E174" s="45" t="s">
        <v>168</v>
      </c>
      <c r="F174" s="90">
        <v>43.364949188559997</v>
      </c>
    </row>
    <row r="175" spans="1:6" x14ac:dyDescent="0.3">
      <c r="A175" s="85">
        <v>300</v>
      </c>
      <c r="B175" s="89" t="s">
        <v>6</v>
      </c>
      <c r="C175" s="89">
        <v>1.25</v>
      </c>
      <c r="D175" s="45" t="s">
        <v>2</v>
      </c>
      <c r="E175" s="45" t="s">
        <v>169</v>
      </c>
      <c r="F175" s="90">
        <v>66.223379725599997</v>
      </c>
    </row>
    <row r="176" spans="1:6" x14ac:dyDescent="0.3">
      <c r="A176" s="85">
        <v>300</v>
      </c>
      <c r="B176" s="89" t="s">
        <v>8</v>
      </c>
      <c r="C176" s="28">
        <v>1.5</v>
      </c>
      <c r="D176" s="45" t="s">
        <v>2</v>
      </c>
      <c r="E176" s="45" t="s">
        <v>170</v>
      </c>
      <c r="F176" s="92">
        <v>50.431327791999998</v>
      </c>
    </row>
    <row r="177" spans="1:6" x14ac:dyDescent="0.3">
      <c r="A177" s="85">
        <v>300</v>
      </c>
      <c r="B177" s="88">
        <v>2</v>
      </c>
      <c r="C177" s="88">
        <f>B177</f>
        <v>2</v>
      </c>
      <c r="D177" s="45" t="s">
        <v>2</v>
      </c>
      <c r="E177" s="45" t="s">
        <v>171</v>
      </c>
      <c r="F177" s="90">
        <v>93.251299008399997</v>
      </c>
    </row>
    <row r="178" spans="1:6" x14ac:dyDescent="0.3">
      <c r="A178" s="85">
        <v>300</v>
      </c>
      <c r="B178" s="89" t="s">
        <v>11</v>
      </c>
      <c r="C178" s="28">
        <v>2.5</v>
      </c>
      <c r="D178" s="45" t="s">
        <v>2</v>
      </c>
      <c r="E178" s="45" t="s">
        <v>172</v>
      </c>
      <c r="F178" s="90">
        <v>94.880082281679989</v>
      </c>
    </row>
    <row r="179" spans="1:6" x14ac:dyDescent="0.3">
      <c r="A179" s="85">
        <v>300</v>
      </c>
      <c r="B179" s="88">
        <v>3</v>
      </c>
      <c r="C179" s="88">
        <f t="shared" ref="C179:C190" si="8">B179</f>
        <v>3</v>
      </c>
      <c r="D179" s="45" t="s">
        <v>2</v>
      </c>
      <c r="E179" s="45" t="s">
        <v>173</v>
      </c>
      <c r="F179" s="90">
        <v>132.06086344232</v>
      </c>
    </row>
    <row r="180" spans="1:6" x14ac:dyDescent="0.3">
      <c r="A180" s="85">
        <v>300</v>
      </c>
      <c r="B180" s="88">
        <v>4</v>
      </c>
      <c r="C180" s="88">
        <f t="shared" si="8"/>
        <v>4</v>
      </c>
      <c r="D180" s="45" t="s">
        <v>2</v>
      </c>
      <c r="E180" s="45" t="s">
        <v>174</v>
      </c>
      <c r="F180" s="92">
        <v>176.98422634165331</v>
      </c>
    </row>
    <row r="181" spans="1:6" x14ac:dyDescent="0.3">
      <c r="A181" s="85">
        <v>300</v>
      </c>
      <c r="B181" s="88">
        <v>5</v>
      </c>
      <c r="C181" s="88">
        <f t="shared" si="8"/>
        <v>5</v>
      </c>
      <c r="D181" s="45" t="s">
        <v>2</v>
      </c>
      <c r="E181" s="45" t="s">
        <v>175</v>
      </c>
      <c r="F181" s="90">
        <v>206.62189115645333</v>
      </c>
    </row>
    <row r="182" spans="1:6" x14ac:dyDescent="0.3">
      <c r="A182" s="85">
        <v>300</v>
      </c>
      <c r="B182" s="88">
        <v>6</v>
      </c>
      <c r="C182" s="88">
        <f t="shared" si="8"/>
        <v>6</v>
      </c>
      <c r="D182" s="45" t="s">
        <v>2</v>
      </c>
      <c r="E182" s="45" t="s">
        <v>176</v>
      </c>
      <c r="F182" s="90">
        <v>260.96838034848213</v>
      </c>
    </row>
    <row r="183" spans="1:6" x14ac:dyDescent="0.3">
      <c r="A183" s="85">
        <v>300</v>
      </c>
      <c r="B183" s="88">
        <v>8</v>
      </c>
      <c r="C183" s="88">
        <f t="shared" si="8"/>
        <v>8</v>
      </c>
      <c r="D183" s="45" t="s">
        <v>2</v>
      </c>
      <c r="E183" s="45" t="s">
        <v>177</v>
      </c>
      <c r="F183" s="90">
        <v>257.65429945682126</v>
      </c>
    </row>
    <row r="184" spans="1:6" x14ac:dyDescent="0.3">
      <c r="A184" s="85">
        <v>300</v>
      </c>
      <c r="B184" s="88">
        <v>10</v>
      </c>
      <c r="C184" s="88">
        <f t="shared" si="8"/>
        <v>10</v>
      </c>
      <c r="D184" s="45" t="s">
        <v>2</v>
      </c>
      <c r="E184" s="45" t="s">
        <v>178</v>
      </c>
      <c r="F184" s="90">
        <v>363.27527117198935</v>
      </c>
    </row>
    <row r="185" spans="1:6" x14ac:dyDescent="0.3">
      <c r="A185" s="85">
        <v>300</v>
      </c>
      <c r="B185" s="88">
        <v>12</v>
      </c>
      <c r="C185" s="88">
        <f t="shared" si="8"/>
        <v>12</v>
      </c>
      <c r="D185" s="45" t="s">
        <v>2</v>
      </c>
      <c r="E185" s="45" t="s">
        <v>179</v>
      </c>
      <c r="F185" s="90">
        <v>464.11167306877485</v>
      </c>
    </row>
    <row r="186" spans="1:6" x14ac:dyDescent="0.3">
      <c r="A186" s="85">
        <v>300</v>
      </c>
      <c r="B186" s="88">
        <v>14</v>
      </c>
      <c r="C186" s="88">
        <f t="shared" si="8"/>
        <v>14</v>
      </c>
      <c r="D186" s="45" t="s">
        <v>2</v>
      </c>
      <c r="E186" s="45" t="s">
        <v>180</v>
      </c>
      <c r="F186" s="90">
        <v>576.84279593236056</v>
      </c>
    </row>
    <row r="187" spans="1:6" x14ac:dyDescent="0.3">
      <c r="A187" s="85">
        <v>300</v>
      </c>
      <c r="B187" s="88">
        <v>16</v>
      </c>
      <c r="C187" s="88">
        <f t="shared" si="8"/>
        <v>16</v>
      </c>
      <c r="D187" s="45" t="s">
        <v>2</v>
      </c>
      <c r="E187" s="45" t="s">
        <v>181</v>
      </c>
      <c r="F187" s="90">
        <v>675.08097065597326</v>
      </c>
    </row>
    <row r="188" spans="1:6" x14ac:dyDescent="0.3">
      <c r="A188" s="85">
        <v>300</v>
      </c>
      <c r="B188" s="88">
        <v>18</v>
      </c>
      <c r="C188" s="88">
        <f t="shared" si="8"/>
        <v>18</v>
      </c>
      <c r="D188" s="45" t="s">
        <v>2</v>
      </c>
      <c r="E188" s="45" t="s">
        <v>182</v>
      </c>
      <c r="F188" s="90">
        <v>817.84025547558929</v>
      </c>
    </row>
    <row r="189" spans="1:6" x14ac:dyDescent="0.3">
      <c r="A189" s="85">
        <v>300</v>
      </c>
      <c r="B189" s="88">
        <v>20</v>
      </c>
      <c r="C189" s="88">
        <f t="shared" si="8"/>
        <v>20</v>
      </c>
      <c r="D189" s="45" t="s">
        <v>2</v>
      </c>
      <c r="E189" s="45" t="s">
        <v>183</v>
      </c>
      <c r="F189" s="90">
        <v>915.53066481678934</v>
      </c>
    </row>
    <row r="190" spans="1:6" x14ac:dyDescent="0.3">
      <c r="A190" s="85">
        <v>300</v>
      </c>
      <c r="B190" s="88">
        <v>24</v>
      </c>
      <c r="C190" s="88">
        <f t="shared" si="8"/>
        <v>24</v>
      </c>
      <c r="D190" s="45" t="s">
        <v>2</v>
      </c>
      <c r="E190" s="45" t="s">
        <v>184</v>
      </c>
      <c r="F190" s="90">
        <v>1167.6515069958932</v>
      </c>
    </row>
    <row r="191" spans="1:6" x14ac:dyDescent="0.3">
      <c r="A191" s="85"/>
      <c r="B191" s="85"/>
      <c r="C191" s="85"/>
      <c r="D191" s="85"/>
      <c r="E191" s="45" t="s">
        <v>25</v>
      </c>
      <c r="F191" s="91"/>
    </row>
    <row r="192" spans="1:6" x14ac:dyDescent="0.3">
      <c r="A192" s="85"/>
      <c r="B192" s="85"/>
      <c r="C192" s="85"/>
      <c r="D192" s="85"/>
      <c r="E192" s="45" t="s">
        <v>25</v>
      </c>
      <c r="F192" s="91"/>
    </row>
    <row r="193" spans="1:6" x14ac:dyDescent="0.3">
      <c r="A193" s="85">
        <v>300</v>
      </c>
      <c r="B193" s="87">
        <v>0.5</v>
      </c>
      <c r="C193" s="45">
        <v>0.5</v>
      </c>
      <c r="D193" s="45" t="s">
        <v>26</v>
      </c>
      <c r="E193" s="45" t="s">
        <v>185</v>
      </c>
      <c r="F193" s="90">
        <v>17.211629182879999</v>
      </c>
    </row>
    <row r="194" spans="1:6" x14ac:dyDescent="0.3">
      <c r="A194" s="85">
        <v>300</v>
      </c>
      <c r="B194" s="87">
        <v>0.75</v>
      </c>
      <c r="C194" s="45">
        <v>0.75</v>
      </c>
      <c r="D194" s="45" t="s">
        <v>26</v>
      </c>
      <c r="E194" s="45" t="s">
        <v>186</v>
      </c>
      <c r="F194" s="90">
        <v>22.613196019999997</v>
      </c>
    </row>
    <row r="195" spans="1:6" x14ac:dyDescent="0.3">
      <c r="A195" s="85">
        <v>300</v>
      </c>
      <c r="B195" s="88">
        <v>1</v>
      </c>
      <c r="C195" s="88">
        <f>B195</f>
        <v>1</v>
      </c>
      <c r="D195" s="45" t="s">
        <v>26</v>
      </c>
      <c r="E195" s="45" t="s">
        <v>187</v>
      </c>
      <c r="F195" s="90">
        <v>25.364949188559997</v>
      </c>
    </row>
    <row r="196" spans="1:6" x14ac:dyDescent="0.3">
      <c r="A196" s="85">
        <v>300</v>
      </c>
      <c r="B196" s="89" t="s">
        <v>6</v>
      </c>
      <c r="C196" s="89">
        <v>1.25</v>
      </c>
      <c r="D196" s="45" t="s">
        <v>26</v>
      </c>
      <c r="E196" s="45" t="s">
        <v>188</v>
      </c>
      <c r="F196" s="90">
        <v>38.223379725599997</v>
      </c>
    </row>
    <row r="197" spans="1:6" x14ac:dyDescent="0.3">
      <c r="A197" s="85">
        <v>300</v>
      </c>
      <c r="B197" s="89" t="s">
        <v>8</v>
      </c>
      <c r="C197" s="28">
        <v>1.5</v>
      </c>
      <c r="D197" s="45" t="s">
        <v>26</v>
      </c>
      <c r="E197" s="45" t="s">
        <v>189</v>
      </c>
      <c r="F197" s="90">
        <v>34.431327791999998</v>
      </c>
    </row>
    <row r="198" spans="1:6" x14ac:dyDescent="0.3">
      <c r="A198" s="85">
        <v>300</v>
      </c>
      <c r="B198" s="88">
        <v>2</v>
      </c>
      <c r="C198" s="88">
        <f>B198</f>
        <v>2</v>
      </c>
      <c r="D198" s="45" t="s">
        <v>26</v>
      </c>
      <c r="E198" s="45" t="s">
        <v>190</v>
      </c>
      <c r="F198" s="90">
        <v>42.251299008399997</v>
      </c>
    </row>
    <row r="199" spans="1:6" x14ac:dyDescent="0.3">
      <c r="A199" s="85">
        <v>300</v>
      </c>
      <c r="B199" s="89" t="s">
        <v>11</v>
      </c>
      <c r="C199" s="28">
        <v>2.5</v>
      </c>
      <c r="D199" s="45" t="s">
        <v>26</v>
      </c>
      <c r="E199" s="45" t="s">
        <v>191</v>
      </c>
      <c r="F199" s="90">
        <v>65.880082281679989</v>
      </c>
    </row>
    <row r="200" spans="1:6" x14ac:dyDescent="0.3">
      <c r="A200" s="85">
        <v>300</v>
      </c>
      <c r="B200" s="88">
        <v>3</v>
      </c>
      <c r="C200" s="88">
        <f t="shared" ref="C200:C211" si="9">B200</f>
        <v>3</v>
      </c>
      <c r="D200" s="45" t="s">
        <v>26</v>
      </c>
      <c r="E200" s="45" t="s">
        <v>192</v>
      </c>
      <c r="F200" s="90">
        <v>58.060863442319992</v>
      </c>
    </row>
    <row r="201" spans="1:6" x14ac:dyDescent="0.3">
      <c r="A201" s="85">
        <v>300</v>
      </c>
      <c r="B201" s="88">
        <v>4</v>
      </c>
      <c r="C201" s="88">
        <f t="shared" si="9"/>
        <v>4</v>
      </c>
      <c r="D201" s="45" t="s">
        <v>26</v>
      </c>
      <c r="E201" s="45" t="s">
        <v>193</v>
      </c>
      <c r="F201" s="90">
        <v>87.074199152319991</v>
      </c>
    </row>
    <row r="202" spans="1:6" x14ac:dyDescent="0.3">
      <c r="A202" s="85">
        <v>300</v>
      </c>
      <c r="B202" s="88">
        <v>5</v>
      </c>
      <c r="C202" s="88">
        <f t="shared" si="9"/>
        <v>5</v>
      </c>
      <c r="D202" s="45" t="s">
        <v>26</v>
      </c>
      <c r="E202" s="45" t="s">
        <v>194</v>
      </c>
      <c r="F202" s="90">
        <v>113.91561842413333</v>
      </c>
    </row>
    <row r="203" spans="1:6" x14ac:dyDescent="0.3">
      <c r="A203" s="85">
        <v>300</v>
      </c>
      <c r="B203" s="88">
        <v>6</v>
      </c>
      <c r="C203" s="88">
        <f t="shared" si="9"/>
        <v>6</v>
      </c>
      <c r="D203" s="45" t="s">
        <v>26</v>
      </c>
      <c r="E203" s="45" t="s">
        <v>195</v>
      </c>
      <c r="F203" s="90">
        <v>148.29405924035413</v>
      </c>
    </row>
    <row r="204" spans="1:6" x14ac:dyDescent="0.3">
      <c r="A204" s="85">
        <v>300</v>
      </c>
      <c r="B204" s="88">
        <v>8</v>
      </c>
      <c r="C204" s="88">
        <f t="shared" si="9"/>
        <v>8</v>
      </c>
      <c r="D204" s="45" t="s">
        <v>26</v>
      </c>
      <c r="E204" s="45" t="s">
        <v>196</v>
      </c>
      <c r="F204" s="90">
        <v>195.2940128659765</v>
      </c>
    </row>
    <row r="205" spans="1:6" x14ac:dyDescent="0.3">
      <c r="A205" s="85">
        <v>300</v>
      </c>
      <c r="B205" s="88">
        <v>10</v>
      </c>
      <c r="C205" s="88">
        <f t="shared" si="9"/>
        <v>10</v>
      </c>
      <c r="D205" s="45" t="s">
        <v>26</v>
      </c>
      <c r="E205" s="45" t="s">
        <v>197</v>
      </c>
      <c r="F205" s="90">
        <v>230.43602077534933</v>
      </c>
    </row>
    <row r="206" spans="1:6" x14ac:dyDescent="0.3">
      <c r="A206" s="85">
        <v>300</v>
      </c>
      <c r="B206" s="88">
        <v>12</v>
      </c>
      <c r="C206" s="88">
        <f t="shared" si="9"/>
        <v>12</v>
      </c>
      <c r="D206" s="45" t="s">
        <v>26</v>
      </c>
      <c r="E206" s="45" t="s">
        <v>198</v>
      </c>
      <c r="F206" s="90">
        <v>297.14791137141486</v>
      </c>
    </row>
    <row r="207" spans="1:6" x14ac:dyDescent="0.3">
      <c r="A207" s="85">
        <v>300</v>
      </c>
      <c r="B207" s="88">
        <v>14</v>
      </c>
      <c r="C207" s="88">
        <f t="shared" si="9"/>
        <v>14</v>
      </c>
      <c r="D207" s="45" t="s">
        <v>26</v>
      </c>
      <c r="E207" s="45" t="s">
        <v>199</v>
      </c>
      <c r="F207" s="90">
        <v>397.07601889620048</v>
      </c>
    </row>
    <row r="208" spans="1:6" x14ac:dyDescent="0.3">
      <c r="A208" s="85">
        <v>300</v>
      </c>
      <c r="B208" s="88">
        <v>16</v>
      </c>
      <c r="C208" s="88">
        <f t="shared" si="9"/>
        <v>16</v>
      </c>
      <c r="D208" s="45" t="s">
        <v>26</v>
      </c>
      <c r="E208" s="45" t="s">
        <v>200</v>
      </c>
      <c r="F208" s="90">
        <v>474.8293690777333</v>
      </c>
    </row>
    <row r="209" spans="1:6" x14ac:dyDescent="0.3">
      <c r="A209" s="85">
        <v>300</v>
      </c>
      <c r="B209" s="88">
        <v>18</v>
      </c>
      <c r="C209" s="88">
        <f t="shared" si="9"/>
        <v>18</v>
      </c>
      <c r="D209" s="45" t="s">
        <v>26</v>
      </c>
      <c r="E209" s="45" t="s">
        <v>201</v>
      </c>
      <c r="F209" s="90">
        <v>573.97145848922128</v>
      </c>
    </row>
    <row r="210" spans="1:6" x14ac:dyDescent="0.3">
      <c r="A210" s="85">
        <v>300</v>
      </c>
      <c r="B210" s="88">
        <v>20</v>
      </c>
      <c r="C210" s="88">
        <f t="shared" si="9"/>
        <v>20</v>
      </c>
      <c r="D210" s="45" t="s">
        <v>26</v>
      </c>
      <c r="E210" s="45" t="s">
        <v>202</v>
      </c>
      <c r="F210" s="90">
        <v>648.84543724290131</v>
      </c>
    </row>
    <row r="211" spans="1:6" x14ac:dyDescent="0.3">
      <c r="A211" s="85">
        <v>300</v>
      </c>
      <c r="B211" s="88">
        <v>24</v>
      </c>
      <c r="C211" s="88">
        <f t="shared" si="9"/>
        <v>24</v>
      </c>
      <c r="D211" s="45" t="s">
        <v>26</v>
      </c>
      <c r="E211" s="45" t="s">
        <v>203</v>
      </c>
      <c r="F211" s="90">
        <v>854.64623047533325</v>
      </c>
    </row>
    <row r="212" spans="1:6" x14ac:dyDescent="0.3">
      <c r="A212" s="85"/>
      <c r="B212" s="85"/>
      <c r="C212" s="85"/>
      <c r="D212" s="85"/>
      <c r="E212" s="45" t="s">
        <v>25</v>
      </c>
      <c r="F212" s="91"/>
    </row>
    <row r="213" spans="1:6" x14ac:dyDescent="0.3">
      <c r="A213" s="85"/>
      <c r="B213" s="85"/>
      <c r="C213" s="85"/>
      <c r="D213" s="85"/>
      <c r="E213" s="45" t="s">
        <v>25</v>
      </c>
      <c r="F213" s="91"/>
    </row>
    <row r="214" spans="1:6" x14ac:dyDescent="0.3">
      <c r="A214" s="85">
        <v>300</v>
      </c>
      <c r="B214" s="87">
        <v>0.5</v>
      </c>
      <c r="C214" s="45">
        <v>0.5</v>
      </c>
      <c r="D214" s="45" t="s">
        <v>46</v>
      </c>
      <c r="E214" s="45" t="s">
        <v>204</v>
      </c>
      <c r="F214" s="90">
        <v>34.211629182880003</v>
      </c>
    </row>
    <row r="215" spans="1:6" x14ac:dyDescent="0.3">
      <c r="A215" s="85">
        <v>300</v>
      </c>
      <c r="B215" s="87">
        <v>0.75</v>
      </c>
      <c r="C215" s="45">
        <v>0.75</v>
      </c>
      <c r="D215" s="45" t="s">
        <v>46</v>
      </c>
      <c r="E215" s="45" t="s">
        <v>205</v>
      </c>
      <c r="F215" s="90">
        <v>45.613196019999997</v>
      </c>
    </row>
    <row r="216" spans="1:6" x14ac:dyDescent="0.3">
      <c r="A216" s="85">
        <v>300</v>
      </c>
      <c r="B216" s="88">
        <v>1</v>
      </c>
      <c r="C216" s="88">
        <f>B216</f>
        <v>1</v>
      </c>
      <c r="D216" s="45" t="s">
        <v>46</v>
      </c>
      <c r="E216" s="45" t="s">
        <v>206</v>
      </c>
      <c r="F216" s="90">
        <v>62.364949188559997</v>
      </c>
    </row>
    <row r="217" spans="1:6" x14ac:dyDescent="0.3">
      <c r="A217" s="85">
        <v>300</v>
      </c>
      <c r="B217" s="89" t="s">
        <v>6</v>
      </c>
      <c r="C217" s="89">
        <v>1.25</v>
      </c>
      <c r="D217" s="45" t="s">
        <v>46</v>
      </c>
      <c r="E217" s="45" t="s">
        <v>207</v>
      </c>
      <c r="F217" s="90">
        <v>103.2233797256</v>
      </c>
    </row>
    <row r="218" spans="1:6" x14ac:dyDescent="0.3">
      <c r="A218" s="85">
        <v>300</v>
      </c>
      <c r="B218" s="89" t="s">
        <v>8</v>
      </c>
      <c r="C218" s="28">
        <v>1.5</v>
      </c>
      <c r="D218" s="45" t="s">
        <v>46</v>
      </c>
      <c r="E218" s="45" t="s">
        <v>208</v>
      </c>
      <c r="F218" s="90">
        <v>101.431327792</v>
      </c>
    </row>
    <row r="219" spans="1:6" x14ac:dyDescent="0.3">
      <c r="A219" s="85">
        <v>300</v>
      </c>
      <c r="B219" s="88">
        <v>2</v>
      </c>
      <c r="C219" s="88">
        <f>B219</f>
        <v>2</v>
      </c>
      <c r="D219" s="45" t="s">
        <v>46</v>
      </c>
      <c r="E219" s="45" t="s">
        <v>209</v>
      </c>
      <c r="F219" s="90">
        <v>122.2512990084</v>
      </c>
    </row>
    <row r="220" spans="1:6" x14ac:dyDescent="0.3">
      <c r="A220" s="85">
        <v>300</v>
      </c>
      <c r="B220" s="89" t="s">
        <v>11</v>
      </c>
      <c r="C220" s="28">
        <v>2.5</v>
      </c>
      <c r="D220" s="45" t="s">
        <v>46</v>
      </c>
      <c r="E220" s="45" t="s">
        <v>210</v>
      </c>
      <c r="F220" s="90">
        <v>161.88008228168002</v>
      </c>
    </row>
    <row r="221" spans="1:6" x14ac:dyDescent="0.3">
      <c r="A221" s="85">
        <v>300</v>
      </c>
      <c r="B221" s="88">
        <v>3</v>
      </c>
      <c r="C221" s="88">
        <f t="shared" ref="C221:C232" si="10">B221</f>
        <v>3</v>
      </c>
      <c r="D221" s="45" t="s">
        <v>46</v>
      </c>
      <c r="E221" s="45" t="s">
        <v>211</v>
      </c>
      <c r="F221" s="90">
        <v>187.06086344232</v>
      </c>
    </row>
    <row r="222" spans="1:6" x14ac:dyDescent="0.3">
      <c r="A222" s="85">
        <v>300</v>
      </c>
      <c r="B222" s="88">
        <v>4</v>
      </c>
      <c r="C222" s="88">
        <f t="shared" si="10"/>
        <v>4</v>
      </c>
      <c r="D222" s="45" t="s">
        <v>46</v>
      </c>
      <c r="E222" s="45" t="s">
        <v>212</v>
      </c>
      <c r="F222" s="90">
        <v>253.07419915231998</v>
      </c>
    </row>
    <row r="223" spans="1:6" x14ac:dyDescent="0.3">
      <c r="A223" s="85">
        <v>300</v>
      </c>
      <c r="B223" s="88">
        <v>5</v>
      </c>
      <c r="C223" s="88">
        <f t="shared" si="10"/>
        <v>5</v>
      </c>
      <c r="D223" s="45" t="s">
        <v>46</v>
      </c>
      <c r="E223" s="45" t="s">
        <v>213</v>
      </c>
      <c r="F223" s="90">
        <v>343.3219262497866</v>
      </c>
    </row>
    <row r="224" spans="1:6" x14ac:dyDescent="0.3">
      <c r="A224" s="85">
        <v>300</v>
      </c>
      <c r="B224" s="88">
        <v>6</v>
      </c>
      <c r="C224" s="88">
        <f t="shared" si="10"/>
        <v>6</v>
      </c>
      <c r="D224" s="45" t="s">
        <v>46</v>
      </c>
      <c r="E224" s="45" t="s">
        <v>214</v>
      </c>
      <c r="F224" s="90">
        <v>424.43139806850337</v>
      </c>
    </row>
    <row r="225" spans="1:6" x14ac:dyDescent="0.3">
      <c r="A225" s="85">
        <v>300</v>
      </c>
      <c r="B225" s="88">
        <v>8</v>
      </c>
      <c r="C225" s="88">
        <f t="shared" si="10"/>
        <v>8</v>
      </c>
      <c r="D225" s="45" t="s">
        <v>46</v>
      </c>
      <c r="E225" s="45" t="s">
        <v>215</v>
      </c>
      <c r="F225" s="90">
        <v>508.62829594159138</v>
      </c>
    </row>
    <row r="226" spans="1:6" x14ac:dyDescent="0.3">
      <c r="A226" s="85">
        <v>300</v>
      </c>
      <c r="B226" s="88">
        <v>10</v>
      </c>
      <c r="C226" s="88">
        <f t="shared" si="10"/>
        <v>10</v>
      </c>
      <c r="D226" s="45" t="s">
        <v>46</v>
      </c>
      <c r="E226" s="45" t="s">
        <v>216</v>
      </c>
      <c r="F226" s="90">
        <v>604.35678050401589</v>
      </c>
    </row>
    <row r="227" spans="1:6" x14ac:dyDescent="0.3">
      <c r="A227" s="85">
        <v>300</v>
      </c>
      <c r="B227" s="88">
        <v>12</v>
      </c>
      <c r="C227" s="88">
        <f t="shared" si="10"/>
        <v>12</v>
      </c>
      <c r="D227" s="45" t="s">
        <v>46</v>
      </c>
      <c r="E227" s="45" t="s">
        <v>217</v>
      </c>
      <c r="F227" s="90">
        <v>755.26277455887521</v>
      </c>
    </row>
    <row r="228" spans="1:6" x14ac:dyDescent="0.3">
      <c r="A228" s="85">
        <v>300</v>
      </c>
      <c r="B228" s="88">
        <v>14</v>
      </c>
      <c r="C228" s="88">
        <f t="shared" si="10"/>
        <v>14</v>
      </c>
      <c r="D228" s="45" t="s">
        <v>46</v>
      </c>
      <c r="E228" s="45" t="s">
        <v>218</v>
      </c>
      <c r="F228" s="90">
        <v>1123.8458201896608</v>
      </c>
    </row>
    <row r="229" spans="1:6" x14ac:dyDescent="0.3">
      <c r="A229" s="85">
        <v>300</v>
      </c>
      <c r="B229" s="88">
        <v>16</v>
      </c>
      <c r="C229" s="88">
        <f t="shared" si="10"/>
        <v>16</v>
      </c>
      <c r="D229" s="45" t="s">
        <v>46</v>
      </c>
      <c r="E229" s="45" t="s">
        <v>219</v>
      </c>
      <c r="F229" s="90">
        <v>1252.39149062664</v>
      </c>
    </row>
    <row r="230" spans="1:6" x14ac:dyDescent="0.3">
      <c r="A230" s="85">
        <v>300</v>
      </c>
      <c r="B230" s="88">
        <v>18</v>
      </c>
      <c r="C230" s="88">
        <f t="shared" si="10"/>
        <v>18</v>
      </c>
      <c r="D230" s="45" t="s">
        <v>46</v>
      </c>
      <c r="E230" s="45" t="s">
        <v>220</v>
      </c>
      <c r="F230" s="90">
        <v>1404.956951182256</v>
      </c>
    </row>
    <row r="231" spans="1:6" x14ac:dyDescent="0.3">
      <c r="A231" s="85">
        <v>300</v>
      </c>
      <c r="B231" s="88">
        <v>20</v>
      </c>
      <c r="C231" s="88">
        <f t="shared" si="10"/>
        <v>20</v>
      </c>
      <c r="D231" s="45" t="s">
        <v>46</v>
      </c>
      <c r="E231" s="45" t="s">
        <v>221</v>
      </c>
      <c r="F231" s="90">
        <v>1605.474637110656</v>
      </c>
    </row>
    <row r="232" spans="1:6" x14ac:dyDescent="0.3">
      <c r="A232" s="85">
        <v>300</v>
      </c>
      <c r="B232" s="88">
        <v>24</v>
      </c>
      <c r="C232" s="88">
        <f t="shared" si="10"/>
        <v>24</v>
      </c>
      <c r="D232" s="45" t="s">
        <v>46</v>
      </c>
      <c r="E232" s="45" t="s">
        <v>222</v>
      </c>
      <c r="F232" s="90">
        <v>2094.8604578731201</v>
      </c>
    </row>
    <row r="233" spans="1:6" x14ac:dyDescent="0.3">
      <c r="A233" s="85"/>
      <c r="B233" s="85"/>
      <c r="C233" s="85"/>
      <c r="D233" s="85"/>
      <c r="E233" s="45" t="s">
        <v>25</v>
      </c>
      <c r="F233" s="91"/>
    </row>
    <row r="234" spans="1:6" x14ac:dyDescent="0.3">
      <c r="A234" s="85"/>
      <c r="B234" s="85"/>
      <c r="C234" s="85"/>
      <c r="D234" s="85"/>
      <c r="E234" s="45" t="s">
        <v>25</v>
      </c>
      <c r="F234" s="91"/>
    </row>
    <row r="235" spans="1:6" x14ac:dyDescent="0.3">
      <c r="A235" s="85"/>
      <c r="B235" s="85"/>
      <c r="C235" s="85"/>
      <c r="D235" s="85"/>
      <c r="E235" s="45" t="s">
        <v>25</v>
      </c>
      <c r="F235" s="91"/>
    </row>
    <row r="236" spans="1:6" x14ac:dyDescent="0.3">
      <c r="A236" s="85">
        <v>300</v>
      </c>
      <c r="B236" s="87">
        <v>0.5</v>
      </c>
      <c r="C236" s="45">
        <v>0.5</v>
      </c>
      <c r="D236" s="45" t="s">
        <v>66</v>
      </c>
      <c r="E236" s="45" t="s">
        <v>223</v>
      </c>
      <c r="F236" s="90">
        <v>21.36343849072</v>
      </c>
    </row>
    <row r="237" spans="1:6" x14ac:dyDescent="0.3">
      <c r="A237" s="85">
        <v>300</v>
      </c>
      <c r="B237" s="87">
        <v>0.75</v>
      </c>
      <c r="C237" s="45">
        <v>0.75</v>
      </c>
      <c r="D237" s="45" t="s">
        <v>66</v>
      </c>
      <c r="E237" s="45" t="s">
        <v>224</v>
      </c>
      <c r="F237" s="90">
        <v>26.45153578</v>
      </c>
    </row>
    <row r="238" spans="1:6" x14ac:dyDescent="0.3">
      <c r="A238" s="85">
        <v>300</v>
      </c>
      <c r="B238" s="88">
        <v>1</v>
      </c>
      <c r="C238" s="88">
        <f>B238</f>
        <v>1</v>
      </c>
      <c r="D238" s="45" t="s">
        <v>66</v>
      </c>
      <c r="E238" s="45" t="s">
        <v>225</v>
      </c>
      <c r="F238" s="90">
        <v>31.848476210639998</v>
      </c>
    </row>
    <row r="239" spans="1:6" x14ac:dyDescent="0.3">
      <c r="A239" s="85">
        <v>300</v>
      </c>
      <c r="B239" s="89" t="s">
        <v>6</v>
      </c>
      <c r="C239" s="89">
        <v>1.25</v>
      </c>
      <c r="D239" s="45" t="s">
        <v>66</v>
      </c>
      <c r="E239" s="45" t="s">
        <v>226</v>
      </c>
      <c r="F239" s="90">
        <v>56.417742706399999</v>
      </c>
    </row>
    <row r="240" spans="1:6" x14ac:dyDescent="0.3">
      <c r="A240" s="85">
        <v>300</v>
      </c>
      <c r="B240" s="89" t="s">
        <v>8</v>
      </c>
      <c r="C240" s="28">
        <v>1.5</v>
      </c>
      <c r="D240" s="45" t="s">
        <v>66</v>
      </c>
      <c r="E240" s="45" t="s">
        <v>227</v>
      </c>
      <c r="F240" s="90">
        <v>43.215237488</v>
      </c>
    </row>
    <row r="241" spans="1:6" x14ac:dyDescent="0.3">
      <c r="A241" s="85">
        <v>300</v>
      </c>
      <c r="B241" s="88">
        <v>2</v>
      </c>
      <c r="C241" s="88">
        <f>B241</f>
        <v>2</v>
      </c>
      <c r="D241" s="45" t="s">
        <v>66</v>
      </c>
      <c r="E241" s="45" t="s">
        <v>228</v>
      </c>
      <c r="F241" s="90">
        <v>65.282214579599994</v>
      </c>
    </row>
    <row r="242" spans="1:6" x14ac:dyDescent="0.3">
      <c r="A242" s="85">
        <v>300</v>
      </c>
      <c r="B242" s="89" t="s">
        <v>11</v>
      </c>
      <c r="C242" s="28">
        <v>2.5</v>
      </c>
      <c r="D242" s="45" t="s">
        <v>66</v>
      </c>
      <c r="E242" s="45" t="s">
        <v>229</v>
      </c>
      <c r="F242" s="90">
        <v>102.42679403591998</v>
      </c>
    </row>
    <row r="243" spans="1:6" x14ac:dyDescent="0.3">
      <c r="A243" s="85">
        <v>300</v>
      </c>
      <c r="B243" s="88">
        <v>3</v>
      </c>
      <c r="C243" s="88">
        <f t="shared" ref="C243:C254" si="11">B243</f>
        <v>3</v>
      </c>
      <c r="D243" s="45" t="s">
        <v>66</v>
      </c>
      <c r="E243" s="45" t="s">
        <v>230</v>
      </c>
      <c r="F243" s="90">
        <v>97.558268352079992</v>
      </c>
    </row>
    <row r="244" spans="1:6" x14ac:dyDescent="0.3">
      <c r="A244" s="85">
        <v>300</v>
      </c>
      <c r="B244" s="88">
        <v>4</v>
      </c>
      <c r="C244" s="88">
        <f t="shared" si="11"/>
        <v>4</v>
      </c>
      <c r="D244" s="45" t="s">
        <v>66</v>
      </c>
      <c r="E244" s="45" t="s">
        <v>231</v>
      </c>
      <c r="F244" s="90">
        <v>129.81719923807998</v>
      </c>
    </row>
    <row r="245" spans="1:6" x14ac:dyDescent="0.3">
      <c r="A245" s="85">
        <v>300</v>
      </c>
      <c r="B245" s="88">
        <v>5</v>
      </c>
      <c r="C245" s="88">
        <f t="shared" si="11"/>
        <v>5</v>
      </c>
      <c r="D245" s="45" t="s">
        <v>66</v>
      </c>
      <c r="E245" s="45" t="s">
        <v>232</v>
      </c>
      <c r="F245" s="90">
        <v>180.13374645085332</v>
      </c>
    </row>
    <row r="246" spans="1:6" x14ac:dyDescent="0.3">
      <c r="A246" s="85">
        <v>300</v>
      </c>
      <c r="B246" s="88">
        <v>6</v>
      </c>
      <c r="C246" s="88">
        <f t="shared" si="11"/>
        <v>6</v>
      </c>
      <c r="D246" s="45" t="s">
        <v>66</v>
      </c>
      <c r="E246" s="45" t="s">
        <v>233</v>
      </c>
      <c r="F246" s="90">
        <v>227.00603103750615</v>
      </c>
    </row>
    <row r="247" spans="1:6" x14ac:dyDescent="0.3">
      <c r="A247" s="85">
        <v>300</v>
      </c>
      <c r="B247" s="88">
        <v>8</v>
      </c>
      <c r="C247" s="88">
        <f t="shared" si="11"/>
        <v>8</v>
      </c>
      <c r="D247" s="45" t="s">
        <v>66</v>
      </c>
      <c r="E247" s="45" t="s">
        <v>234</v>
      </c>
      <c r="F247" s="90">
        <v>266.27704659125652</v>
      </c>
    </row>
    <row r="248" spans="1:6" x14ac:dyDescent="0.3">
      <c r="A248" s="85">
        <v>300</v>
      </c>
      <c r="B248" s="88">
        <v>10</v>
      </c>
      <c r="C248" s="88">
        <f t="shared" si="11"/>
        <v>10</v>
      </c>
      <c r="D248" s="45" t="s">
        <v>66</v>
      </c>
      <c r="E248" s="45" t="s">
        <v>235</v>
      </c>
      <c r="F248" s="90">
        <v>317.51072784411735</v>
      </c>
    </row>
    <row r="249" spans="1:6" x14ac:dyDescent="0.3">
      <c r="A249" s="85">
        <v>300</v>
      </c>
      <c r="B249" s="88">
        <v>12</v>
      </c>
      <c r="C249" s="88">
        <f t="shared" si="11"/>
        <v>12</v>
      </c>
      <c r="D249" s="45" t="s">
        <v>66</v>
      </c>
      <c r="E249" s="45" t="s">
        <v>236</v>
      </c>
      <c r="F249" s="90">
        <v>404.54837337453489</v>
      </c>
    </row>
    <row r="250" spans="1:6" x14ac:dyDescent="0.3">
      <c r="A250" s="85">
        <v>300</v>
      </c>
      <c r="B250" s="88">
        <v>14</v>
      </c>
      <c r="C250" s="88">
        <f t="shared" si="11"/>
        <v>14</v>
      </c>
      <c r="D250" s="45" t="s">
        <v>66</v>
      </c>
      <c r="E250" s="45" t="s">
        <v>237</v>
      </c>
      <c r="F250" s="90">
        <v>512.19727355796056</v>
      </c>
    </row>
    <row r="251" spans="1:6" x14ac:dyDescent="0.3">
      <c r="A251" s="85">
        <v>300</v>
      </c>
      <c r="B251" s="88">
        <v>16</v>
      </c>
      <c r="C251" s="88">
        <f t="shared" si="11"/>
        <v>16</v>
      </c>
      <c r="D251" s="45" t="s">
        <v>66</v>
      </c>
      <c r="E251" s="45" t="s">
        <v>238</v>
      </c>
      <c r="F251" s="90">
        <v>597.87295048957321</v>
      </c>
    </row>
    <row r="252" spans="1:6" x14ac:dyDescent="0.3">
      <c r="A252" s="85">
        <v>300</v>
      </c>
      <c r="B252" s="88">
        <v>18</v>
      </c>
      <c r="C252" s="88">
        <f t="shared" si="11"/>
        <v>18</v>
      </c>
      <c r="D252" s="45" t="s">
        <v>66</v>
      </c>
      <c r="E252" s="45" t="s">
        <v>239</v>
      </c>
      <c r="F252" s="90">
        <v>718.83237437421337</v>
      </c>
    </row>
    <row r="253" spans="1:6" x14ac:dyDescent="0.3">
      <c r="A253" s="85">
        <v>300</v>
      </c>
      <c r="B253" s="88">
        <v>20</v>
      </c>
      <c r="C253" s="88">
        <f t="shared" si="11"/>
        <v>20</v>
      </c>
      <c r="D253" s="45" t="s">
        <v>66</v>
      </c>
      <c r="E253" s="45" t="s">
        <v>240</v>
      </c>
      <c r="F253" s="90">
        <v>806.62431869653346</v>
      </c>
    </row>
    <row r="254" spans="1:6" x14ac:dyDescent="0.3">
      <c r="A254" s="85">
        <v>300</v>
      </c>
      <c r="B254" s="88">
        <v>24</v>
      </c>
      <c r="C254" s="88">
        <f t="shared" si="11"/>
        <v>24</v>
      </c>
      <c r="D254" s="45" t="s">
        <v>66</v>
      </c>
      <c r="E254" s="45" t="s">
        <v>241</v>
      </c>
      <c r="F254" s="90">
        <v>1033.7415392406933</v>
      </c>
    </row>
    <row r="255" spans="1:6" x14ac:dyDescent="0.3">
      <c r="A255" s="85"/>
      <c r="B255" s="85"/>
      <c r="C255" s="85"/>
      <c r="D255" s="85"/>
      <c r="E255" s="45" t="s">
        <v>25</v>
      </c>
      <c r="F255" s="91"/>
    </row>
    <row r="256" spans="1:6" x14ac:dyDescent="0.3">
      <c r="A256" s="85"/>
      <c r="B256" s="85"/>
      <c r="C256" s="85"/>
      <c r="D256" s="85"/>
      <c r="E256" s="45" t="s">
        <v>25</v>
      </c>
      <c r="F256" s="91"/>
    </row>
    <row r="257" spans="1:6" x14ac:dyDescent="0.3">
      <c r="A257" s="85">
        <v>150</v>
      </c>
      <c r="B257" s="87">
        <v>0.5</v>
      </c>
      <c r="C257" s="45">
        <v>0.5</v>
      </c>
      <c r="D257" s="45" t="s">
        <v>86</v>
      </c>
      <c r="E257" s="45" t="s">
        <v>87</v>
      </c>
      <c r="F257" s="90">
        <v>16.36343849072</v>
      </c>
    </row>
    <row r="258" spans="1:6" x14ac:dyDescent="0.3">
      <c r="A258" s="85">
        <v>150</v>
      </c>
      <c r="B258" s="87">
        <v>0.75</v>
      </c>
      <c r="C258" s="45">
        <v>0.75</v>
      </c>
      <c r="D258" s="45" t="s">
        <v>86</v>
      </c>
      <c r="E258" s="45" t="s">
        <v>88</v>
      </c>
      <c r="F258" s="90">
        <v>21.45153578</v>
      </c>
    </row>
    <row r="259" spans="1:6" x14ac:dyDescent="0.3">
      <c r="A259" s="85">
        <v>150</v>
      </c>
      <c r="B259" s="88">
        <v>1</v>
      </c>
      <c r="C259" s="88">
        <f>B259</f>
        <v>1</v>
      </c>
      <c r="D259" s="45" t="s">
        <v>86</v>
      </c>
      <c r="E259" s="45" t="s">
        <v>89</v>
      </c>
      <c r="F259" s="90">
        <v>23.848476210639998</v>
      </c>
    </row>
    <row r="260" spans="1:6" x14ac:dyDescent="0.3">
      <c r="A260" s="85">
        <v>150</v>
      </c>
      <c r="B260" s="89" t="s">
        <v>6</v>
      </c>
      <c r="C260" s="89">
        <v>1.25</v>
      </c>
      <c r="D260" s="45" t="s">
        <v>86</v>
      </c>
      <c r="E260" s="45" t="s">
        <v>90</v>
      </c>
      <c r="F260" s="90">
        <v>36.417742706399999</v>
      </c>
    </row>
    <row r="261" spans="1:6" x14ac:dyDescent="0.3">
      <c r="A261" s="85">
        <v>150</v>
      </c>
      <c r="B261" s="89" t="s">
        <v>8</v>
      </c>
      <c r="C261" s="28">
        <v>1.5</v>
      </c>
      <c r="D261" s="45" t="s">
        <v>86</v>
      </c>
      <c r="E261" s="45" t="s">
        <v>91</v>
      </c>
      <c r="F261" s="90">
        <v>32.215237488</v>
      </c>
    </row>
    <row r="262" spans="1:6" x14ac:dyDescent="0.3">
      <c r="A262" s="85">
        <v>150</v>
      </c>
      <c r="B262" s="88">
        <v>2</v>
      </c>
      <c r="C262" s="88">
        <f>B262</f>
        <v>2</v>
      </c>
      <c r="D262" s="45" t="s">
        <v>86</v>
      </c>
      <c r="E262" s="45" t="s">
        <v>92</v>
      </c>
      <c r="F262" s="90">
        <v>40.282214579599994</v>
      </c>
    </row>
    <row r="263" spans="1:6" x14ac:dyDescent="0.3">
      <c r="A263" s="85">
        <v>150</v>
      </c>
      <c r="B263" s="89" t="s">
        <v>11</v>
      </c>
      <c r="C263" s="28">
        <v>2.5</v>
      </c>
      <c r="D263" s="45" t="s">
        <v>86</v>
      </c>
      <c r="E263" s="45" t="s">
        <v>93</v>
      </c>
      <c r="F263" s="90">
        <v>62.42679403591999</v>
      </c>
    </row>
    <row r="264" spans="1:6" x14ac:dyDescent="0.3">
      <c r="A264" s="85">
        <v>150</v>
      </c>
      <c r="B264" s="88">
        <v>3</v>
      </c>
      <c r="C264" s="88">
        <f t="shared" ref="C264:C275" si="12">B264</f>
        <v>3</v>
      </c>
      <c r="D264" s="45" t="s">
        <v>86</v>
      </c>
      <c r="E264" s="45" t="s">
        <v>94</v>
      </c>
      <c r="F264" s="90">
        <v>52.558268352079992</v>
      </c>
    </row>
    <row r="265" spans="1:6" x14ac:dyDescent="0.3">
      <c r="A265" s="85">
        <v>150</v>
      </c>
      <c r="B265" s="88">
        <v>4</v>
      </c>
      <c r="C265" s="88">
        <f t="shared" si="12"/>
        <v>4</v>
      </c>
      <c r="D265" s="45" t="s">
        <v>86</v>
      </c>
      <c r="E265" s="45" t="s">
        <v>95</v>
      </c>
      <c r="F265" s="90">
        <v>74.817199238079994</v>
      </c>
    </row>
    <row r="266" spans="1:6" x14ac:dyDescent="0.3">
      <c r="A266" s="85">
        <v>150</v>
      </c>
      <c r="B266" s="88">
        <v>5</v>
      </c>
      <c r="C266" s="88">
        <f t="shared" si="12"/>
        <v>5</v>
      </c>
      <c r="D266" s="45" t="s">
        <v>86</v>
      </c>
      <c r="E266" s="45" t="s">
        <v>96</v>
      </c>
      <c r="F266" s="90">
        <v>106.36601831053332</v>
      </c>
    </row>
    <row r="267" spans="1:6" x14ac:dyDescent="0.3">
      <c r="A267" s="85">
        <v>150</v>
      </c>
      <c r="B267" s="88">
        <v>6</v>
      </c>
      <c r="C267" s="88">
        <f t="shared" si="12"/>
        <v>6</v>
      </c>
      <c r="D267" s="45" t="s">
        <v>86</v>
      </c>
      <c r="E267" s="45" t="s">
        <v>97</v>
      </c>
      <c r="F267" s="90">
        <v>138.01325888617814</v>
      </c>
    </row>
    <row r="268" spans="1:6" x14ac:dyDescent="0.3">
      <c r="A268" s="85">
        <v>150</v>
      </c>
      <c r="B268" s="88">
        <v>8</v>
      </c>
      <c r="C268" s="88">
        <f t="shared" si="12"/>
        <v>8</v>
      </c>
      <c r="D268" s="45" t="s">
        <v>86</v>
      </c>
      <c r="E268" s="45" t="s">
        <v>98</v>
      </c>
      <c r="F268" s="90">
        <v>181.07900884114451</v>
      </c>
    </row>
    <row r="269" spans="1:6" x14ac:dyDescent="0.3">
      <c r="A269" s="85">
        <v>150</v>
      </c>
      <c r="B269" s="88">
        <v>10</v>
      </c>
      <c r="C269" s="88">
        <f t="shared" si="12"/>
        <v>10</v>
      </c>
      <c r="D269" s="45" t="s">
        <v>86</v>
      </c>
      <c r="E269" s="45" t="s">
        <v>99</v>
      </c>
      <c r="F269" s="90">
        <v>213.14279583147734</v>
      </c>
    </row>
    <row r="270" spans="1:6" x14ac:dyDescent="0.3">
      <c r="A270" s="85">
        <v>150</v>
      </c>
      <c r="B270" s="88">
        <v>12</v>
      </c>
      <c r="C270" s="88">
        <f t="shared" si="12"/>
        <v>12</v>
      </c>
      <c r="D270" s="45" t="s">
        <v>86</v>
      </c>
      <c r="E270" s="45" t="s">
        <v>100</v>
      </c>
      <c r="F270" s="90">
        <v>274.16151469317487</v>
      </c>
    </row>
    <row r="271" spans="1:6" x14ac:dyDescent="0.3">
      <c r="A271" s="85">
        <v>150</v>
      </c>
      <c r="B271" s="88">
        <v>14</v>
      </c>
      <c r="C271" s="88">
        <f t="shared" si="12"/>
        <v>14</v>
      </c>
      <c r="D271" s="45" t="s">
        <v>86</v>
      </c>
      <c r="E271" s="45" t="s">
        <v>101</v>
      </c>
      <c r="F271" s="90">
        <v>372.04849581780053</v>
      </c>
    </row>
    <row r="272" spans="1:6" x14ac:dyDescent="0.3">
      <c r="A272" s="85">
        <v>150</v>
      </c>
      <c r="B272" s="88">
        <v>16</v>
      </c>
      <c r="C272" s="88">
        <f t="shared" si="12"/>
        <v>16</v>
      </c>
      <c r="D272" s="45" t="s">
        <v>86</v>
      </c>
      <c r="E272" s="45" t="s">
        <v>102</v>
      </c>
      <c r="F272" s="90">
        <v>442.10510225533329</v>
      </c>
    </row>
    <row r="273" spans="1:6" x14ac:dyDescent="0.3">
      <c r="A273" s="85">
        <v>150</v>
      </c>
      <c r="B273" s="88">
        <v>18</v>
      </c>
      <c r="C273" s="88">
        <f t="shared" si="12"/>
        <v>18</v>
      </c>
      <c r="D273" s="45" t="s">
        <v>86</v>
      </c>
      <c r="E273" s="45" t="s">
        <v>103</v>
      </c>
      <c r="F273" s="90">
        <v>529.80770968864533</v>
      </c>
    </row>
    <row r="274" spans="1:6" x14ac:dyDescent="0.3">
      <c r="A274" s="85">
        <v>150</v>
      </c>
      <c r="B274" s="88">
        <v>20</v>
      </c>
      <c r="C274" s="88">
        <f t="shared" si="12"/>
        <v>20</v>
      </c>
      <c r="D274" s="45" t="s">
        <v>86</v>
      </c>
      <c r="E274" s="45" t="s">
        <v>104</v>
      </c>
      <c r="F274" s="90">
        <v>600.20280313544527</v>
      </c>
    </row>
    <row r="275" spans="1:6" x14ac:dyDescent="0.3">
      <c r="A275" s="85">
        <v>150</v>
      </c>
      <c r="B275" s="88">
        <v>24</v>
      </c>
      <c r="C275" s="88">
        <f t="shared" si="12"/>
        <v>24</v>
      </c>
      <c r="D275" s="45" t="s">
        <v>86</v>
      </c>
      <c r="E275" s="45" t="s">
        <v>105</v>
      </c>
      <c r="F275" s="90">
        <v>792.00236165613319</v>
      </c>
    </row>
    <row r="276" spans="1:6" x14ac:dyDescent="0.3">
      <c r="A276" s="85"/>
      <c r="B276" s="85"/>
      <c r="C276" s="85"/>
      <c r="D276" s="85"/>
      <c r="E276" s="45" t="s">
        <v>25</v>
      </c>
      <c r="F276" s="91"/>
    </row>
    <row r="277" spans="1:6" x14ac:dyDescent="0.3">
      <c r="A277" s="85"/>
      <c r="B277" s="85"/>
      <c r="C277" s="85"/>
      <c r="D277" s="85"/>
      <c r="E277" s="45" t="s">
        <v>25</v>
      </c>
      <c r="F277" s="91"/>
    </row>
    <row r="278" spans="1:6" x14ac:dyDescent="0.3">
      <c r="A278" s="85">
        <v>300</v>
      </c>
      <c r="B278" s="87">
        <v>0.5</v>
      </c>
      <c r="C278" s="45">
        <v>0.5</v>
      </c>
      <c r="D278" s="45" t="s">
        <v>106</v>
      </c>
      <c r="E278" s="45" t="s">
        <v>242</v>
      </c>
      <c r="F278" s="90">
        <v>30.36343849072</v>
      </c>
    </row>
    <row r="279" spans="1:6" x14ac:dyDescent="0.3">
      <c r="A279" s="85">
        <v>300</v>
      </c>
      <c r="B279" s="87">
        <v>0.75</v>
      </c>
      <c r="C279" s="45">
        <v>0.75</v>
      </c>
      <c r="D279" s="45" t="s">
        <v>106</v>
      </c>
      <c r="E279" s="45" t="s">
        <v>243</v>
      </c>
      <c r="F279" s="90">
        <v>40.45153578</v>
      </c>
    </row>
    <row r="280" spans="1:6" x14ac:dyDescent="0.3">
      <c r="A280" s="85">
        <v>300</v>
      </c>
      <c r="B280" s="88">
        <v>1</v>
      </c>
      <c r="C280" s="88">
        <f>B280</f>
        <v>1</v>
      </c>
      <c r="D280" s="45" t="s">
        <v>106</v>
      </c>
      <c r="E280" s="45" t="s">
        <v>244</v>
      </c>
      <c r="F280" s="90">
        <v>52.848476210640001</v>
      </c>
    </row>
    <row r="281" spans="1:6" x14ac:dyDescent="0.3">
      <c r="A281" s="85">
        <v>300</v>
      </c>
      <c r="B281" s="89" t="s">
        <v>6</v>
      </c>
      <c r="C281" s="89">
        <v>1.25</v>
      </c>
      <c r="D281" s="45" t="s">
        <v>106</v>
      </c>
      <c r="E281" s="45" t="s">
        <v>245</v>
      </c>
      <c r="F281" s="90">
        <v>87.417742706399991</v>
      </c>
    </row>
    <row r="282" spans="1:6" x14ac:dyDescent="0.3">
      <c r="A282" s="85">
        <v>300</v>
      </c>
      <c r="B282" s="89" t="s">
        <v>8</v>
      </c>
      <c r="C282" s="28">
        <v>1.5</v>
      </c>
      <c r="D282" s="45" t="s">
        <v>106</v>
      </c>
      <c r="E282" s="45" t="s">
        <v>246</v>
      </c>
      <c r="F282" s="90">
        <v>81.215237488</v>
      </c>
    </row>
    <row r="283" spans="1:6" x14ac:dyDescent="0.3">
      <c r="A283" s="85">
        <v>300</v>
      </c>
      <c r="B283" s="88">
        <v>2</v>
      </c>
      <c r="C283" s="88">
        <f>B283</f>
        <v>2</v>
      </c>
      <c r="D283" s="45" t="s">
        <v>106</v>
      </c>
      <c r="E283" s="45" t="s">
        <v>247</v>
      </c>
      <c r="F283" s="90">
        <v>97.282214579600009</v>
      </c>
    </row>
    <row r="284" spans="1:6" x14ac:dyDescent="0.3">
      <c r="A284" s="85">
        <v>300</v>
      </c>
      <c r="B284" s="89" t="s">
        <v>11</v>
      </c>
      <c r="C284" s="28">
        <v>2.5</v>
      </c>
      <c r="D284" s="45" t="s">
        <v>106</v>
      </c>
      <c r="E284" s="45" t="s">
        <v>248</v>
      </c>
      <c r="F284" s="90">
        <v>127.42679403591998</v>
      </c>
    </row>
    <row r="285" spans="1:6" x14ac:dyDescent="0.3">
      <c r="A285" s="85">
        <v>300</v>
      </c>
      <c r="B285" s="88">
        <v>3</v>
      </c>
      <c r="C285" s="88">
        <f t="shared" ref="C285:C296" si="13">B285</f>
        <v>3</v>
      </c>
      <c r="D285" s="45" t="s">
        <v>106</v>
      </c>
      <c r="E285" s="45" t="s">
        <v>249</v>
      </c>
      <c r="F285" s="90">
        <v>146.55826835208001</v>
      </c>
    </row>
    <row r="286" spans="1:6" x14ac:dyDescent="0.3">
      <c r="A286" s="85">
        <v>300</v>
      </c>
      <c r="B286" s="88">
        <v>4</v>
      </c>
      <c r="C286" s="88">
        <f t="shared" si="13"/>
        <v>4</v>
      </c>
      <c r="D286" s="45" t="s">
        <v>106</v>
      </c>
      <c r="E286" s="45" t="s">
        <v>250</v>
      </c>
      <c r="F286" s="90">
        <v>200.81719923807998</v>
      </c>
    </row>
    <row r="287" spans="1:6" x14ac:dyDescent="0.3">
      <c r="A287" s="85">
        <v>300</v>
      </c>
      <c r="B287" s="88">
        <v>5</v>
      </c>
      <c r="C287" s="88">
        <f t="shared" si="13"/>
        <v>5</v>
      </c>
      <c r="D287" s="45" t="s">
        <v>106</v>
      </c>
      <c r="E287" s="45" t="s">
        <v>251</v>
      </c>
      <c r="F287" s="90">
        <v>275.74865194418663</v>
      </c>
    </row>
    <row r="288" spans="1:6" x14ac:dyDescent="0.3">
      <c r="A288" s="85">
        <v>300</v>
      </c>
      <c r="B288" s="88">
        <v>6</v>
      </c>
      <c r="C288" s="88">
        <f t="shared" si="13"/>
        <v>6</v>
      </c>
      <c r="D288" s="45" t="s">
        <v>106</v>
      </c>
      <c r="E288" s="45" t="s">
        <v>252</v>
      </c>
      <c r="F288" s="90">
        <v>340.18101766504736</v>
      </c>
    </row>
    <row r="289" spans="1:6" x14ac:dyDescent="0.3">
      <c r="A289" s="85">
        <v>300</v>
      </c>
      <c r="B289" s="88">
        <v>8</v>
      </c>
      <c r="C289" s="88">
        <f t="shared" si="13"/>
        <v>8</v>
      </c>
      <c r="D289" s="45" t="s">
        <v>106</v>
      </c>
      <c r="E289" s="45" t="s">
        <v>253</v>
      </c>
      <c r="F289" s="90">
        <v>407.99765925947935</v>
      </c>
    </row>
    <row r="290" spans="1:6" x14ac:dyDescent="0.3">
      <c r="A290" s="85">
        <v>300</v>
      </c>
      <c r="B290" s="88">
        <v>10</v>
      </c>
      <c r="C290" s="88">
        <f t="shared" si="13"/>
        <v>10</v>
      </c>
      <c r="D290" s="45" t="s">
        <v>106</v>
      </c>
      <c r="E290" s="45" t="s">
        <v>254</v>
      </c>
      <c r="F290" s="90">
        <v>484.9476498481439</v>
      </c>
    </row>
    <row r="291" spans="1:6" x14ac:dyDescent="0.3">
      <c r="A291" s="85">
        <v>300</v>
      </c>
      <c r="B291" s="88">
        <v>12</v>
      </c>
      <c r="C291" s="88">
        <f t="shared" si="13"/>
        <v>12</v>
      </c>
      <c r="D291" s="45" t="s">
        <v>106</v>
      </c>
      <c r="E291" s="45" t="s">
        <v>255</v>
      </c>
      <c r="F291" s="90">
        <v>605.47371927551512</v>
      </c>
    </row>
    <row r="292" spans="1:6" x14ac:dyDescent="0.3">
      <c r="A292" s="85">
        <v>300</v>
      </c>
      <c r="B292" s="88">
        <v>14</v>
      </c>
      <c r="C292" s="88">
        <f t="shared" si="13"/>
        <v>14</v>
      </c>
      <c r="D292" s="45" t="s">
        <v>106</v>
      </c>
      <c r="E292" s="45" t="s">
        <v>256</v>
      </c>
      <c r="F292" s="90">
        <v>888.96245723566972</v>
      </c>
    </row>
    <row r="293" spans="1:6" x14ac:dyDescent="0.3">
      <c r="A293" s="85">
        <v>300</v>
      </c>
      <c r="B293" s="88">
        <v>16</v>
      </c>
      <c r="C293" s="88">
        <f t="shared" si="13"/>
        <v>16</v>
      </c>
      <c r="D293" s="45" t="s">
        <v>106</v>
      </c>
      <c r="E293" s="45" t="s">
        <v>257</v>
      </c>
      <c r="F293" s="90">
        <v>994.58159722912887</v>
      </c>
    </row>
    <row r="294" spans="1:6" x14ac:dyDescent="0.3">
      <c r="A294" s="85">
        <v>300</v>
      </c>
      <c r="B294" s="88">
        <v>18</v>
      </c>
      <c r="C294" s="88">
        <f t="shared" si="13"/>
        <v>18</v>
      </c>
      <c r="D294" s="45" t="s">
        <v>106</v>
      </c>
      <c r="E294" s="45" t="s">
        <v>258</v>
      </c>
      <c r="F294" s="90">
        <v>1123.168928777769</v>
      </c>
    </row>
    <row r="295" spans="1:6" x14ac:dyDescent="0.3">
      <c r="A295" s="85">
        <v>300</v>
      </c>
      <c r="B295" s="88">
        <v>20</v>
      </c>
      <c r="C295" s="88">
        <f t="shared" si="13"/>
        <v>20</v>
      </c>
      <c r="D295" s="45" t="s">
        <v>106</v>
      </c>
      <c r="E295" s="45" t="s">
        <v>259</v>
      </c>
      <c r="F295" s="90">
        <v>1280.2743316632891</v>
      </c>
    </row>
    <row r="296" spans="1:6" x14ac:dyDescent="0.3">
      <c r="A296" s="85">
        <v>300</v>
      </c>
      <c r="B296" s="88">
        <v>24</v>
      </c>
      <c r="C296" s="88">
        <f t="shared" si="13"/>
        <v>24</v>
      </c>
      <c r="D296" s="45" t="s">
        <v>106</v>
      </c>
      <c r="E296" s="45" t="s">
        <v>260</v>
      </c>
      <c r="F296" s="90">
        <v>1667.4128648308088</v>
      </c>
    </row>
    <row r="297" spans="1:6" x14ac:dyDescent="0.3">
      <c r="A297" s="85"/>
      <c r="B297" s="85"/>
      <c r="C297" s="85"/>
      <c r="D297" s="85"/>
      <c r="E297" s="45" t="s">
        <v>25</v>
      </c>
      <c r="F297" s="91"/>
    </row>
    <row r="298" spans="1:6" x14ac:dyDescent="0.3">
      <c r="A298" s="85"/>
      <c r="B298" s="85"/>
      <c r="C298" s="85"/>
      <c r="D298" s="85"/>
      <c r="E298" s="45" t="s">
        <v>25</v>
      </c>
      <c r="F298" s="91"/>
    </row>
    <row r="299" spans="1:6" x14ac:dyDescent="0.3">
      <c r="A299" s="85"/>
      <c r="B299" s="85"/>
      <c r="C299" s="85"/>
      <c r="D299" s="85"/>
      <c r="E299" s="45" t="s">
        <v>25</v>
      </c>
      <c r="F299" s="91"/>
    </row>
    <row r="300" spans="1:6" x14ac:dyDescent="0.3">
      <c r="A300" s="85"/>
      <c r="B300" s="85"/>
      <c r="C300" s="85"/>
      <c r="D300" s="85"/>
      <c r="E300" s="45" t="s">
        <v>25</v>
      </c>
      <c r="F300" s="91"/>
    </row>
    <row r="301" spans="1:6" x14ac:dyDescent="0.3">
      <c r="A301" s="85"/>
      <c r="B301" s="85"/>
      <c r="C301" s="85"/>
      <c r="D301" s="85"/>
      <c r="E301" s="45" t="s">
        <v>25</v>
      </c>
      <c r="F301" s="91"/>
    </row>
    <row r="302" spans="1:6" x14ac:dyDescent="0.3">
      <c r="A302" s="85"/>
      <c r="B302" s="85"/>
      <c r="C302" s="85"/>
      <c r="D302" s="85"/>
      <c r="E302" s="45" t="s">
        <v>25</v>
      </c>
      <c r="F302" s="91"/>
    </row>
    <row r="303" spans="1:6" x14ac:dyDescent="0.3">
      <c r="A303" s="85"/>
      <c r="B303" s="85"/>
      <c r="C303" s="85"/>
      <c r="D303" s="85"/>
      <c r="E303" s="45" t="s">
        <v>25</v>
      </c>
      <c r="F303" s="91"/>
    </row>
    <row r="304" spans="1:6" x14ac:dyDescent="0.3">
      <c r="A304" s="85">
        <v>300</v>
      </c>
      <c r="B304" s="87">
        <v>0.5</v>
      </c>
      <c r="C304" s="45">
        <v>0.5</v>
      </c>
      <c r="D304" s="45" t="s">
        <v>126</v>
      </c>
      <c r="E304" s="45" t="s">
        <v>261</v>
      </c>
      <c r="F304" s="90">
        <v>30.944531062879999</v>
      </c>
    </row>
    <row r="305" spans="1:6" x14ac:dyDescent="0.3">
      <c r="A305" s="85">
        <v>300</v>
      </c>
      <c r="B305" s="87">
        <v>0.75</v>
      </c>
      <c r="C305" s="45">
        <v>0.75</v>
      </c>
      <c r="D305" s="45" t="s">
        <v>126</v>
      </c>
      <c r="E305" s="45" t="s">
        <v>262</v>
      </c>
      <c r="F305" s="90">
        <v>39.733519519999994</v>
      </c>
    </row>
    <row r="306" spans="1:6" x14ac:dyDescent="0.3">
      <c r="A306" s="85">
        <v>300</v>
      </c>
      <c r="B306" s="88">
        <v>1</v>
      </c>
      <c r="C306" s="88">
        <f>B306</f>
        <v>1</v>
      </c>
      <c r="D306" s="45" t="s">
        <v>126</v>
      </c>
      <c r="E306" s="45" t="s">
        <v>263</v>
      </c>
      <c r="F306" s="90">
        <v>60.486688238559992</v>
      </c>
    </row>
    <row r="307" spans="1:6" x14ac:dyDescent="0.3">
      <c r="A307" s="85">
        <v>300</v>
      </c>
      <c r="B307" s="89" t="s">
        <v>6</v>
      </c>
      <c r="C307" s="89">
        <v>1.25</v>
      </c>
      <c r="D307" s="45" t="s">
        <v>126</v>
      </c>
      <c r="E307" s="45" t="s">
        <v>264</v>
      </c>
      <c r="F307" s="90">
        <v>72.685260325599998</v>
      </c>
    </row>
    <row r="308" spans="1:6" x14ac:dyDescent="0.3">
      <c r="A308" s="85">
        <v>300</v>
      </c>
      <c r="B308" s="89" t="s">
        <v>8</v>
      </c>
      <c r="C308" s="28">
        <v>1.5</v>
      </c>
      <c r="D308" s="45" t="s">
        <v>126</v>
      </c>
      <c r="E308" s="45" t="s">
        <v>265</v>
      </c>
      <c r="F308" s="90">
        <v>74.645483392000003</v>
      </c>
    </row>
    <row r="309" spans="1:6" x14ac:dyDescent="0.3">
      <c r="A309" s="85">
        <v>300</v>
      </c>
      <c r="B309" s="88">
        <v>2</v>
      </c>
      <c r="C309" s="88">
        <f>B309</f>
        <v>2</v>
      </c>
      <c r="D309" s="45" t="s">
        <v>126</v>
      </c>
      <c r="E309" s="45" t="s">
        <v>266</v>
      </c>
      <c r="F309" s="90">
        <v>122.8579722584</v>
      </c>
    </row>
    <row r="310" spans="1:6" x14ac:dyDescent="0.3">
      <c r="A310" s="85">
        <v>300</v>
      </c>
      <c r="B310" s="89" t="s">
        <v>11</v>
      </c>
      <c r="C310" s="28">
        <v>2.5</v>
      </c>
      <c r="D310" s="45" t="s">
        <v>126</v>
      </c>
      <c r="E310" s="45" t="s">
        <v>267</v>
      </c>
      <c r="F310" s="90">
        <v>128.31506693168001</v>
      </c>
    </row>
    <row r="311" spans="1:6" x14ac:dyDescent="0.3">
      <c r="A311" s="85">
        <v>300</v>
      </c>
      <c r="B311" s="88">
        <v>3</v>
      </c>
      <c r="C311" s="88">
        <f t="shared" ref="C311:C322" si="14">B311</f>
        <v>3</v>
      </c>
      <c r="D311" s="45" t="s">
        <v>126</v>
      </c>
      <c r="E311" s="45" t="s">
        <v>268</v>
      </c>
      <c r="F311" s="90">
        <v>172.54381567231999</v>
      </c>
    </row>
    <row r="312" spans="1:6" x14ac:dyDescent="0.3">
      <c r="A312" s="85">
        <v>300</v>
      </c>
      <c r="B312" s="88">
        <v>4</v>
      </c>
      <c r="C312" s="88">
        <f t="shared" si="14"/>
        <v>4</v>
      </c>
      <c r="D312" s="45" t="s">
        <v>126</v>
      </c>
      <c r="E312" s="45" t="s">
        <v>269</v>
      </c>
      <c r="F312" s="90">
        <v>245.28772446165331</v>
      </c>
    </row>
    <row r="313" spans="1:6" x14ac:dyDescent="0.3">
      <c r="A313" s="85">
        <v>300</v>
      </c>
      <c r="B313" s="88">
        <v>5</v>
      </c>
      <c r="C313" s="88">
        <f t="shared" si="14"/>
        <v>5</v>
      </c>
      <c r="D313" s="45" t="s">
        <v>126</v>
      </c>
      <c r="E313" s="45" t="s">
        <v>270</v>
      </c>
      <c r="F313" s="90">
        <v>302.32957147413333</v>
      </c>
    </row>
    <row r="314" spans="1:6" x14ac:dyDescent="0.3">
      <c r="A314" s="85">
        <v>300</v>
      </c>
      <c r="B314" s="88">
        <v>6</v>
      </c>
      <c r="C314" s="88">
        <f t="shared" si="14"/>
        <v>6</v>
      </c>
      <c r="D314" s="45" t="s">
        <v>126</v>
      </c>
      <c r="E314" s="45" t="s">
        <v>271</v>
      </c>
      <c r="F314" s="90">
        <v>397.5860464723541</v>
      </c>
    </row>
    <row r="315" spans="1:6" x14ac:dyDescent="0.3">
      <c r="A315" s="85">
        <v>300</v>
      </c>
      <c r="B315" s="88">
        <v>8</v>
      </c>
      <c r="C315" s="88">
        <f t="shared" si="14"/>
        <v>8</v>
      </c>
      <c r="D315" s="45" t="s">
        <v>126</v>
      </c>
      <c r="E315" s="45" t="s">
        <v>272</v>
      </c>
      <c r="F315" s="90">
        <v>489.39048112197651</v>
      </c>
    </row>
    <row r="316" spans="1:6" x14ac:dyDescent="0.3">
      <c r="A316" s="85">
        <v>300</v>
      </c>
      <c r="B316" s="88">
        <v>10</v>
      </c>
      <c r="C316" s="88">
        <f t="shared" si="14"/>
        <v>10</v>
      </c>
      <c r="D316" s="45" t="s">
        <v>126</v>
      </c>
      <c r="E316" s="45" t="s">
        <v>273</v>
      </c>
      <c r="F316" s="90">
        <v>591.36642210134937</v>
      </c>
    </row>
    <row r="317" spans="1:6" x14ac:dyDescent="0.3">
      <c r="A317" s="85">
        <v>300</v>
      </c>
      <c r="B317" s="88">
        <v>12</v>
      </c>
      <c r="C317" s="88">
        <f t="shared" si="14"/>
        <v>12</v>
      </c>
      <c r="D317" s="45" t="s">
        <v>126</v>
      </c>
      <c r="E317" s="45" t="s">
        <v>274</v>
      </c>
      <c r="F317" s="90">
        <v>776.38991187641477</v>
      </c>
    </row>
    <row r="318" spans="1:6" x14ac:dyDescent="0.3">
      <c r="A318" s="85">
        <v>300</v>
      </c>
      <c r="B318" s="88">
        <v>14</v>
      </c>
      <c r="C318" s="88">
        <f t="shared" si="14"/>
        <v>14</v>
      </c>
      <c r="D318" s="45" t="s">
        <v>126</v>
      </c>
      <c r="E318" s="45" t="s">
        <v>275</v>
      </c>
      <c r="F318" s="90">
        <v>916.64669469620048</v>
      </c>
    </row>
    <row r="319" spans="1:6" x14ac:dyDescent="0.3">
      <c r="A319" s="85">
        <v>300</v>
      </c>
      <c r="B319" s="88">
        <v>16</v>
      </c>
      <c r="C319" s="88">
        <f t="shared" si="14"/>
        <v>16</v>
      </c>
      <c r="D319" s="45" t="s">
        <v>126</v>
      </c>
      <c r="E319" s="45" t="s">
        <v>276</v>
      </c>
      <c r="F319" s="90">
        <v>1129.8809340777334</v>
      </c>
    </row>
    <row r="320" spans="1:6" x14ac:dyDescent="0.3">
      <c r="A320" s="85">
        <v>300</v>
      </c>
      <c r="B320" s="88">
        <v>18</v>
      </c>
      <c r="C320" s="88">
        <f t="shared" si="14"/>
        <v>18</v>
      </c>
      <c r="D320" s="45" t="s">
        <v>126</v>
      </c>
      <c r="E320" s="45" t="s">
        <v>277</v>
      </c>
      <c r="F320" s="90">
        <v>1450.3260519112214</v>
      </c>
    </row>
    <row r="321" spans="1:6" x14ac:dyDescent="0.3">
      <c r="A321" s="85">
        <v>300</v>
      </c>
      <c r="B321" s="88">
        <v>20</v>
      </c>
      <c r="C321" s="88">
        <f t="shared" si="14"/>
        <v>20</v>
      </c>
      <c r="D321" s="45" t="s">
        <v>126</v>
      </c>
      <c r="E321" s="45" t="s">
        <v>278</v>
      </c>
      <c r="F321" s="90">
        <v>1612.0710920249014</v>
      </c>
    </row>
    <row r="322" spans="1:6" x14ac:dyDescent="0.3">
      <c r="A322" s="85">
        <v>300</v>
      </c>
      <c r="B322" s="88">
        <v>24</v>
      </c>
      <c r="C322" s="88">
        <f t="shared" si="14"/>
        <v>24</v>
      </c>
      <c r="D322" s="45" t="s">
        <v>126</v>
      </c>
      <c r="E322" s="45" t="s">
        <v>279</v>
      </c>
      <c r="F322" s="90">
        <v>2072.1876213053333</v>
      </c>
    </row>
    <row r="323" spans="1:6" x14ac:dyDescent="0.3">
      <c r="A323" s="85"/>
      <c r="B323" s="85"/>
      <c r="C323" s="85"/>
      <c r="D323" s="85"/>
      <c r="E323" s="45" t="s">
        <v>25</v>
      </c>
      <c r="F323" s="91"/>
    </row>
    <row r="324" spans="1:6" x14ac:dyDescent="0.3">
      <c r="A324" s="85"/>
      <c r="B324" s="85"/>
      <c r="C324" s="85"/>
      <c r="D324" s="85"/>
      <c r="E324" s="45" t="s">
        <v>25</v>
      </c>
      <c r="F324" s="91"/>
    </row>
    <row r="325" spans="1:6" x14ac:dyDescent="0.3">
      <c r="A325" s="87">
        <v>600</v>
      </c>
      <c r="B325" s="87">
        <v>0.5</v>
      </c>
      <c r="C325" s="45">
        <v>0.5</v>
      </c>
      <c r="D325" s="45" t="s">
        <v>2</v>
      </c>
      <c r="E325" s="45" t="s">
        <v>280</v>
      </c>
      <c r="F325" s="90">
        <v>23.211629182879999</v>
      </c>
    </row>
    <row r="326" spans="1:6" x14ac:dyDescent="0.3">
      <c r="A326" s="87">
        <v>600</v>
      </c>
      <c r="B326" s="87">
        <v>0.75</v>
      </c>
      <c r="C326" s="45">
        <v>0.75</v>
      </c>
      <c r="D326" s="45" t="s">
        <v>2</v>
      </c>
      <c r="E326" s="45" t="s">
        <v>281</v>
      </c>
      <c r="F326" s="90">
        <v>28.613196019999997</v>
      </c>
    </row>
    <row r="327" spans="1:6" x14ac:dyDescent="0.3">
      <c r="A327" s="87">
        <v>600</v>
      </c>
      <c r="B327" s="88">
        <v>1</v>
      </c>
      <c r="C327" s="88">
        <f>B327</f>
        <v>1</v>
      </c>
      <c r="D327" s="45" t="s">
        <v>2</v>
      </c>
      <c r="E327" s="45" t="s">
        <v>282</v>
      </c>
      <c r="F327" s="90">
        <v>34.364949188559997</v>
      </c>
    </row>
    <row r="328" spans="1:6" x14ac:dyDescent="0.3">
      <c r="A328" s="87">
        <v>600</v>
      </c>
      <c r="B328" s="89" t="s">
        <v>6</v>
      </c>
      <c r="C328" s="89">
        <v>1.25</v>
      </c>
      <c r="D328" s="45" t="s">
        <v>2</v>
      </c>
      <c r="E328" s="45" t="s">
        <v>283</v>
      </c>
      <c r="F328" s="90">
        <v>63.223379725599997</v>
      </c>
    </row>
    <row r="329" spans="1:6" x14ac:dyDescent="0.3">
      <c r="A329" s="87">
        <v>600</v>
      </c>
      <c r="B329" s="89" t="s">
        <v>8</v>
      </c>
      <c r="C329" s="28">
        <v>1.5</v>
      </c>
      <c r="D329" s="45" t="s">
        <v>2</v>
      </c>
      <c r="E329" s="45" t="s">
        <v>284</v>
      </c>
      <c r="F329" s="90">
        <v>50.431327791999998</v>
      </c>
    </row>
    <row r="330" spans="1:6" x14ac:dyDescent="0.3">
      <c r="A330" s="87">
        <v>600</v>
      </c>
      <c r="B330" s="88">
        <v>2</v>
      </c>
      <c r="C330" s="88">
        <f>B330</f>
        <v>2</v>
      </c>
      <c r="D330" s="45" t="s">
        <v>2</v>
      </c>
      <c r="E330" s="45" t="s">
        <v>285</v>
      </c>
      <c r="F330" s="90">
        <v>76.251299008399997</v>
      </c>
    </row>
    <row r="331" spans="1:6" x14ac:dyDescent="0.3">
      <c r="A331" s="87">
        <v>600</v>
      </c>
      <c r="B331" s="89" t="s">
        <v>11</v>
      </c>
      <c r="C331" s="28">
        <v>2.5</v>
      </c>
      <c r="D331" s="45" t="s">
        <v>2</v>
      </c>
      <c r="E331" s="45" t="s">
        <v>286</v>
      </c>
      <c r="F331" s="90">
        <v>110.88008228167999</v>
      </c>
    </row>
    <row r="332" spans="1:6" x14ac:dyDescent="0.3">
      <c r="A332" s="87">
        <v>600</v>
      </c>
      <c r="B332" s="88">
        <v>3</v>
      </c>
      <c r="C332" s="88">
        <f t="shared" ref="C332:C343" si="15">B332</f>
        <v>3</v>
      </c>
      <c r="D332" s="45" t="s">
        <v>2</v>
      </c>
      <c r="E332" s="45" t="s">
        <v>287</v>
      </c>
      <c r="F332" s="90">
        <v>125.06086344232</v>
      </c>
    </row>
    <row r="333" spans="1:6" x14ac:dyDescent="0.3">
      <c r="A333" s="87">
        <v>600</v>
      </c>
      <c r="B333" s="88">
        <v>4</v>
      </c>
      <c r="C333" s="88">
        <f t="shared" si="15"/>
        <v>4</v>
      </c>
      <c r="D333" s="45" t="s">
        <v>2</v>
      </c>
      <c r="E333" s="45" t="s">
        <v>288</v>
      </c>
      <c r="F333" s="90">
        <v>209.15497303747998</v>
      </c>
    </row>
    <row r="334" spans="1:6" x14ac:dyDescent="0.3">
      <c r="A334" s="87">
        <v>600</v>
      </c>
      <c r="B334" s="88">
        <v>5</v>
      </c>
      <c r="C334" s="88">
        <f t="shared" si="15"/>
        <v>5</v>
      </c>
      <c r="D334" s="45" t="s">
        <v>2</v>
      </c>
      <c r="E334" s="45" t="s">
        <v>289</v>
      </c>
      <c r="F334" s="90">
        <v>251.3999806578293</v>
      </c>
    </row>
    <row r="335" spans="1:6" x14ac:dyDescent="0.3">
      <c r="A335" s="87">
        <v>600</v>
      </c>
      <c r="B335" s="88">
        <v>6</v>
      </c>
      <c r="C335" s="88">
        <f t="shared" si="15"/>
        <v>6</v>
      </c>
      <c r="D335" s="45" t="s">
        <v>2</v>
      </c>
      <c r="E335" s="45" t="s">
        <v>290</v>
      </c>
      <c r="F335" s="90">
        <v>285.83726148401331</v>
      </c>
    </row>
    <row r="336" spans="1:6" x14ac:dyDescent="0.3">
      <c r="A336" s="87">
        <v>600</v>
      </c>
      <c r="B336" s="88">
        <v>8</v>
      </c>
      <c r="C336" s="88">
        <f t="shared" si="15"/>
        <v>8</v>
      </c>
      <c r="D336" s="45" t="s">
        <v>2</v>
      </c>
      <c r="E336" s="45" t="s">
        <v>291</v>
      </c>
      <c r="F336" s="90">
        <v>355.06646956337971</v>
      </c>
    </row>
    <row r="337" spans="1:6" x14ac:dyDescent="0.3">
      <c r="A337" s="87">
        <v>600</v>
      </c>
      <c r="B337" s="88">
        <v>10</v>
      </c>
      <c r="C337" s="88">
        <f t="shared" si="15"/>
        <v>10</v>
      </c>
      <c r="D337" s="45" t="s">
        <v>2</v>
      </c>
      <c r="E337" s="45" t="s">
        <v>292</v>
      </c>
      <c r="F337" s="90">
        <v>487.60689222450122</v>
      </c>
    </row>
    <row r="338" spans="1:6" x14ac:dyDescent="0.3">
      <c r="A338" s="87">
        <v>600</v>
      </c>
      <c r="B338" s="88">
        <v>12</v>
      </c>
      <c r="C338" s="88">
        <f t="shared" si="15"/>
        <v>12</v>
      </c>
      <c r="D338" s="45" t="s">
        <v>2</v>
      </c>
      <c r="E338" s="45" t="s">
        <v>293</v>
      </c>
      <c r="F338" s="90">
        <v>583.1386838858532</v>
      </c>
    </row>
    <row r="339" spans="1:6" x14ac:dyDescent="0.3">
      <c r="A339" s="87">
        <v>600</v>
      </c>
      <c r="B339" s="88">
        <v>14</v>
      </c>
      <c r="C339" s="88">
        <f t="shared" si="15"/>
        <v>14</v>
      </c>
      <c r="D339" s="45" t="s">
        <v>2</v>
      </c>
      <c r="E339" s="45" t="s">
        <v>294</v>
      </c>
      <c r="F339" s="90">
        <v>622.20432118783083</v>
      </c>
    </row>
    <row r="340" spans="1:6" x14ac:dyDescent="0.3">
      <c r="A340" s="87">
        <v>600</v>
      </c>
      <c r="B340" s="88">
        <v>16</v>
      </c>
      <c r="C340" s="88">
        <f t="shared" si="15"/>
        <v>16</v>
      </c>
      <c r="D340" s="45" t="s">
        <v>2</v>
      </c>
      <c r="E340" s="45" t="s">
        <v>295</v>
      </c>
      <c r="F340" s="90">
        <v>799.55220984481332</v>
      </c>
    </row>
    <row r="341" spans="1:6" x14ac:dyDescent="0.3">
      <c r="A341" s="87">
        <v>600</v>
      </c>
      <c r="B341" s="88">
        <v>18</v>
      </c>
      <c r="C341" s="88">
        <f t="shared" si="15"/>
        <v>18</v>
      </c>
      <c r="D341" s="45" t="s">
        <v>2</v>
      </c>
      <c r="E341" s="45" t="s">
        <v>296</v>
      </c>
      <c r="F341" s="90">
        <v>951.35894199561608</v>
      </c>
    </row>
    <row r="342" spans="1:6" x14ac:dyDescent="0.3">
      <c r="A342" s="87">
        <v>600</v>
      </c>
      <c r="B342" s="88">
        <v>20</v>
      </c>
      <c r="C342" s="88">
        <f t="shared" si="15"/>
        <v>20</v>
      </c>
      <c r="D342" s="45" t="s">
        <v>2</v>
      </c>
      <c r="E342" s="45" t="s">
        <v>297</v>
      </c>
      <c r="F342" s="90">
        <v>1108.0602011926294</v>
      </c>
    </row>
    <row r="343" spans="1:6" x14ac:dyDescent="0.3">
      <c r="A343" s="87">
        <v>600</v>
      </c>
      <c r="B343" s="88">
        <v>24</v>
      </c>
      <c r="C343" s="88">
        <f t="shared" si="15"/>
        <v>24</v>
      </c>
      <c r="D343" s="45" t="s">
        <v>2</v>
      </c>
      <c r="E343" s="45" t="s">
        <v>298</v>
      </c>
      <c r="F343" s="90">
        <v>1367.0289069689493</v>
      </c>
    </row>
    <row r="344" spans="1:6" x14ac:dyDescent="0.3">
      <c r="A344" s="85"/>
      <c r="B344" s="85"/>
      <c r="C344" s="85"/>
      <c r="D344" s="85"/>
      <c r="E344" s="45" t="s">
        <v>25</v>
      </c>
      <c r="F344" s="91"/>
    </row>
    <row r="345" spans="1:6" x14ac:dyDescent="0.3">
      <c r="A345" s="85"/>
      <c r="B345" s="85"/>
      <c r="C345" s="85"/>
      <c r="D345" s="85"/>
      <c r="E345" s="45" t="s">
        <v>25</v>
      </c>
      <c r="F345" s="91"/>
    </row>
    <row r="346" spans="1:6" x14ac:dyDescent="0.3">
      <c r="A346" s="87">
        <v>600</v>
      </c>
      <c r="B346" s="87">
        <v>0.5</v>
      </c>
      <c r="C346" s="45">
        <v>0.5</v>
      </c>
      <c r="D346" s="45" t="s">
        <v>26</v>
      </c>
      <c r="E346" s="45" t="s">
        <v>299</v>
      </c>
      <c r="F346" s="90">
        <v>17.211629182879999</v>
      </c>
    </row>
    <row r="347" spans="1:6" x14ac:dyDescent="0.3">
      <c r="A347" s="87">
        <v>600</v>
      </c>
      <c r="B347" s="87">
        <v>0.75</v>
      </c>
      <c r="C347" s="45">
        <v>0.75</v>
      </c>
      <c r="D347" s="45" t="s">
        <v>26</v>
      </c>
      <c r="E347" s="45" t="s">
        <v>300</v>
      </c>
      <c r="F347" s="90">
        <v>22.613196019999997</v>
      </c>
    </row>
    <row r="348" spans="1:6" x14ac:dyDescent="0.3">
      <c r="A348" s="87">
        <v>600</v>
      </c>
      <c r="B348" s="88">
        <v>1</v>
      </c>
      <c r="C348" s="88">
        <f>B348</f>
        <v>1</v>
      </c>
      <c r="D348" s="45" t="s">
        <v>26</v>
      </c>
      <c r="E348" s="45" t="s">
        <v>301</v>
      </c>
      <c r="F348" s="90">
        <v>25.364949188559997</v>
      </c>
    </row>
    <row r="349" spans="1:6" x14ac:dyDescent="0.3">
      <c r="A349" s="87">
        <v>600</v>
      </c>
      <c r="B349" s="89" t="s">
        <v>6</v>
      </c>
      <c r="C349" s="89">
        <v>1.25</v>
      </c>
      <c r="D349" s="45" t="s">
        <v>26</v>
      </c>
      <c r="E349" s="45" t="s">
        <v>302</v>
      </c>
      <c r="F349" s="90">
        <v>38.223379725599997</v>
      </c>
    </row>
    <row r="350" spans="1:6" x14ac:dyDescent="0.3">
      <c r="A350" s="87">
        <v>600</v>
      </c>
      <c r="B350" s="89" t="s">
        <v>8</v>
      </c>
      <c r="C350" s="28">
        <v>1.5</v>
      </c>
      <c r="D350" s="45" t="s">
        <v>26</v>
      </c>
      <c r="E350" s="45" t="s">
        <v>303</v>
      </c>
      <c r="F350" s="90">
        <v>34.431327791999998</v>
      </c>
    </row>
    <row r="351" spans="1:6" x14ac:dyDescent="0.3">
      <c r="A351" s="87">
        <v>600</v>
      </c>
      <c r="B351" s="88">
        <v>2</v>
      </c>
      <c r="C351" s="88">
        <f>B351</f>
        <v>2</v>
      </c>
      <c r="D351" s="45" t="s">
        <v>26</v>
      </c>
      <c r="E351" s="45" t="s">
        <v>304</v>
      </c>
      <c r="F351" s="90">
        <v>45.251299008399997</v>
      </c>
    </row>
    <row r="352" spans="1:6" x14ac:dyDescent="0.3">
      <c r="A352" s="87">
        <v>600</v>
      </c>
      <c r="B352" s="89" t="s">
        <v>11</v>
      </c>
      <c r="C352" s="28">
        <v>2.5</v>
      </c>
      <c r="D352" s="45" t="s">
        <v>26</v>
      </c>
      <c r="E352" s="45" t="s">
        <v>305</v>
      </c>
      <c r="F352" s="90">
        <v>65.880082281679989</v>
      </c>
    </row>
    <row r="353" spans="1:6" x14ac:dyDescent="0.3">
      <c r="A353" s="87">
        <v>600</v>
      </c>
      <c r="B353" s="88">
        <v>3</v>
      </c>
      <c r="C353" s="88">
        <f t="shared" ref="C353:C364" si="16">B353</f>
        <v>3</v>
      </c>
      <c r="D353" s="45" t="s">
        <v>26</v>
      </c>
      <c r="E353" s="45" t="s">
        <v>306</v>
      </c>
      <c r="F353" s="90">
        <v>66.060863442319999</v>
      </c>
    </row>
    <row r="354" spans="1:6" x14ac:dyDescent="0.3">
      <c r="A354" s="87">
        <v>600</v>
      </c>
      <c r="B354" s="88">
        <v>4</v>
      </c>
      <c r="C354" s="88">
        <f t="shared" si="16"/>
        <v>4</v>
      </c>
      <c r="D354" s="45" t="s">
        <v>26</v>
      </c>
      <c r="E354" s="45" t="s">
        <v>307</v>
      </c>
      <c r="F354" s="90">
        <v>124.15497303747999</v>
      </c>
    </row>
    <row r="355" spans="1:6" x14ac:dyDescent="0.3">
      <c r="A355" s="87">
        <v>600</v>
      </c>
      <c r="B355" s="88">
        <v>5</v>
      </c>
      <c r="C355" s="88">
        <f t="shared" si="16"/>
        <v>5</v>
      </c>
      <c r="D355" s="45" t="s">
        <v>26</v>
      </c>
      <c r="E355" s="45" t="s">
        <v>308</v>
      </c>
      <c r="F355" s="90">
        <v>163.1976351715893</v>
      </c>
    </row>
    <row r="356" spans="1:6" x14ac:dyDescent="0.3">
      <c r="A356" s="87">
        <v>600</v>
      </c>
      <c r="B356" s="88">
        <v>6</v>
      </c>
      <c r="C356" s="88">
        <f t="shared" si="16"/>
        <v>6</v>
      </c>
      <c r="D356" s="45" t="s">
        <v>26</v>
      </c>
      <c r="E356" s="45" t="s">
        <v>309</v>
      </c>
      <c r="F356" s="90">
        <v>187.83312219201332</v>
      </c>
    </row>
    <row r="357" spans="1:6" x14ac:dyDescent="0.3">
      <c r="A357" s="87">
        <v>600</v>
      </c>
      <c r="B357" s="88">
        <v>8</v>
      </c>
      <c r="C357" s="88">
        <f t="shared" si="16"/>
        <v>8</v>
      </c>
      <c r="D357" s="45" t="s">
        <v>26</v>
      </c>
      <c r="E357" s="45" t="s">
        <v>310</v>
      </c>
      <c r="F357" s="90">
        <v>238.74256848577971</v>
      </c>
    </row>
    <row r="358" spans="1:6" x14ac:dyDescent="0.3">
      <c r="A358" s="87">
        <v>600</v>
      </c>
      <c r="B358" s="88">
        <v>10</v>
      </c>
      <c r="C358" s="88">
        <f t="shared" si="16"/>
        <v>10</v>
      </c>
      <c r="D358" s="45" t="s">
        <v>26</v>
      </c>
      <c r="E358" s="45" t="s">
        <v>311</v>
      </c>
      <c r="F358" s="90">
        <v>353.60514227426131</v>
      </c>
    </row>
    <row r="359" spans="1:6" x14ac:dyDescent="0.3">
      <c r="A359" s="87">
        <v>600</v>
      </c>
      <c r="B359" s="88">
        <v>12</v>
      </c>
      <c r="C359" s="88">
        <f t="shared" si="16"/>
        <v>12</v>
      </c>
      <c r="D359" s="45" t="s">
        <v>26</v>
      </c>
      <c r="E359" s="45" t="s">
        <v>312</v>
      </c>
      <c r="F359" s="90">
        <v>430.17525923705324</v>
      </c>
    </row>
    <row r="360" spans="1:6" x14ac:dyDescent="0.3">
      <c r="A360" s="87">
        <v>600</v>
      </c>
      <c r="B360" s="88">
        <v>14</v>
      </c>
      <c r="C360" s="88">
        <f t="shared" si="16"/>
        <v>14</v>
      </c>
      <c r="D360" s="45" t="s">
        <v>26</v>
      </c>
      <c r="E360" s="45" t="s">
        <v>313</v>
      </c>
      <c r="F360" s="90">
        <v>456.69113846543087</v>
      </c>
    </row>
    <row r="361" spans="1:6" x14ac:dyDescent="0.3">
      <c r="A361" s="87">
        <v>600</v>
      </c>
      <c r="B361" s="88">
        <v>16</v>
      </c>
      <c r="C361" s="88">
        <f t="shared" si="16"/>
        <v>16</v>
      </c>
      <c r="D361" s="45" t="s">
        <v>26</v>
      </c>
      <c r="E361" s="45" t="s">
        <v>314</v>
      </c>
      <c r="F361" s="90">
        <v>596.77082644041332</v>
      </c>
    </row>
    <row r="362" spans="1:6" x14ac:dyDescent="0.3">
      <c r="A362" s="87">
        <v>600</v>
      </c>
      <c r="B362" s="88">
        <v>18</v>
      </c>
      <c r="C362" s="88">
        <f t="shared" si="16"/>
        <v>18</v>
      </c>
      <c r="D362" s="45" t="s">
        <v>26</v>
      </c>
      <c r="E362" s="45" t="s">
        <v>315</v>
      </c>
      <c r="F362" s="90">
        <v>649.86519352889604</v>
      </c>
    </row>
    <row r="363" spans="1:6" x14ac:dyDescent="0.3">
      <c r="A363" s="87">
        <v>600</v>
      </c>
      <c r="B363" s="88">
        <v>20</v>
      </c>
      <c r="C363" s="88">
        <f t="shared" si="16"/>
        <v>20</v>
      </c>
      <c r="D363" s="45" t="s">
        <v>26</v>
      </c>
      <c r="E363" s="45" t="s">
        <v>316</v>
      </c>
      <c r="F363" s="90">
        <v>778.42063689166923</v>
      </c>
    </row>
    <row r="364" spans="1:6" x14ac:dyDescent="0.3">
      <c r="A364" s="87">
        <v>600</v>
      </c>
      <c r="B364" s="88">
        <v>24</v>
      </c>
      <c r="C364" s="88">
        <f t="shared" si="16"/>
        <v>24</v>
      </c>
      <c r="D364" s="45" t="s">
        <v>26</v>
      </c>
      <c r="E364" s="45" t="s">
        <v>317</v>
      </c>
      <c r="F364" s="90">
        <v>913.28728559206922</v>
      </c>
    </row>
    <row r="365" spans="1:6" x14ac:dyDescent="0.3">
      <c r="A365" s="85"/>
      <c r="B365" s="85"/>
      <c r="C365" s="85"/>
      <c r="D365" s="85"/>
      <c r="E365" s="45" t="s">
        <v>25</v>
      </c>
      <c r="F365" s="91"/>
    </row>
    <row r="366" spans="1:6" x14ac:dyDescent="0.3">
      <c r="A366" s="85"/>
      <c r="B366" s="85"/>
      <c r="C366" s="85"/>
      <c r="D366" s="85"/>
      <c r="E366" s="45" t="s">
        <v>25</v>
      </c>
      <c r="F366" s="91"/>
    </row>
    <row r="367" spans="1:6" x14ac:dyDescent="0.3">
      <c r="A367" s="87">
        <v>600</v>
      </c>
      <c r="B367" s="87">
        <v>0.5</v>
      </c>
      <c r="C367" s="45">
        <v>0.5</v>
      </c>
      <c r="D367" s="45" t="s">
        <v>46</v>
      </c>
      <c r="E367" s="45" t="s">
        <v>318</v>
      </c>
      <c r="F367" s="90">
        <v>36.211629182880003</v>
      </c>
    </row>
    <row r="368" spans="1:6" x14ac:dyDescent="0.3">
      <c r="A368" s="87">
        <v>600</v>
      </c>
      <c r="B368" s="87">
        <v>0.75</v>
      </c>
      <c r="C368" s="45">
        <v>0.75</v>
      </c>
      <c r="D368" s="45" t="s">
        <v>46</v>
      </c>
      <c r="E368" s="45" t="s">
        <v>319</v>
      </c>
      <c r="F368" s="90">
        <v>46.613196019999997</v>
      </c>
    </row>
    <row r="369" spans="1:6" x14ac:dyDescent="0.3">
      <c r="A369" s="87">
        <v>600</v>
      </c>
      <c r="B369" s="88">
        <v>1</v>
      </c>
      <c r="C369" s="88">
        <f>B369</f>
        <v>1</v>
      </c>
      <c r="D369" s="45" t="s">
        <v>46</v>
      </c>
      <c r="E369" s="45" t="s">
        <v>320</v>
      </c>
      <c r="F369" s="90">
        <v>64.364949188560004</v>
      </c>
    </row>
    <row r="370" spans="1:6" x14ac:dyDescent="0.3">
      <c r="A370" s="87">
        <v>600</v>
      </c>
      <c r="B370" s="89" t="s">
        <v>6</v>
      </c>
      <c r="C370" s="89">
        <v>1.25</v>
      </c>
      <c r="D370" s="45" t="s">
        <v>46</v>
      </c>
      <c r="E370" s="45" t="s">
        <v>321</v>
      </c>
      <c r="F370" s="90">
        <v>93.223379725599997</v>
      </c>
    </row>
    <row r="371" spans="1:6" x14ac:dyDescent="0.3">
      <c r="A371" s="87">
        <v>600</v>
      </c>
      <c r="B371" s="89" t="s">
        <v>8</v>
      </c>
      <c r="C371" s="28">
        <v>1.5</v>
      </c>
      <c r="D371" s="45" t="s">
        <v>46</v>
      </c>
      <c r="E371" s="45" t="s">
        <v>322</v>
      </c>
      <c r="F371" s="90">
        <v>103.431327792</v>
      </c>
    </row>
    <row r="372" spans="1:6" x14ac:dyDescent="0.3">
      <c r="A372" s="87">
        <v>600</v>
      </c>
      <c r="B372" s="88">
        <v>2</v>
      </c>
      <c r="C372" s="88">
        <f>B372</f>
        <v>2</v>
      </c>
      <c r="D372" s="45" t="s">
        <v>46</v>
      </c>
      <c r="E372" s="45" t="s">
        <v>323</v>
      </c>
      <c r="F372" s="90">
        <v>122.2512990084</v>
      </c>
    </row>
    <row r="373" spans="1:6" x14ac:dyDescent="0.3">
      <c r="A373" s="87">
        <v>600</v>
      </c>
      <c r="B373" s="89" t="s">
        <v>11</v>
      </c>
      <c r="C373" s="28">
        <v>2.5</v>
      </c>
      <c r="D373" s="45" t="s">
        <v>46</v>
      </c>
      <c r="E373" s="45" t="s">
        <v>324</v>
      </c>
      <c r="F373" s="90">
        <v>161.88008228168002</v>
      </c>
    </row>
    <row r="374" spans="1:6" x14ac:dyDescent="0.3">
      <c r="A374" s="87">
        <v>600</v>
      </c>
      <c r="B374" s="88">
        <v>3</v>
      </c>
      <c r="C374" s="88">
        <f t="shared" ref="C374:C385" si="17">B374</f>
        <v>3</v>
      </c>
      <c r="D374" s="45" t="s">
        <v>46</v>
      </c>
      <c r="E374" s="45" t="s">
        <v>325</v>
      </c>
      <c r="F374" s="90">
        <v>187.06086344232</v>
      </c>
    </row>
    <row r="375" spans="1:6" x14ac:dyDescent="0.3">
      <c r="A375" s="87">
        <v>600</v>
      </c>
      <c r="B375" s="88">
        <v>4</v>
      </c>
      <c r="C375" s="88">
        <f t="shared" si="17"/>
        <v>4</v>
      </c>
      <c r="D375" s="45" t="s">
        <v>46</v>
      </c>
      <c r="E375" s="45" t="s">
        <v>326</v>
      </c>
      <c r="F375" s="90">
        <v>375.15497303747998</v>
      </c>
    </row>
    <row r="376" spans="1:6" x14ac:dyDescent="0.3">
      <c r="A376" s="87">
        <v>600</v>
      </c>
      <c r="B376" s="88">
        <v>5</v>
      </c>
      <c r="C376" s="88">
        <f t="shared" si="17"/>
        <v>5</v>
      </c>
      <c r="D376" s="45" t="s">
        <v>46</v>
      </c>
      <c r="E376" s="45" t="s">
        <v>327</v>
      </c>
      <c r="F376" s="90">
        <v>489.52648827596261</v>
      </c>
    </row>
    <row r="377" spans="1:6" x14ac:dyDescent="0.3">
      <c r="A377" s="87">
        <v>600</v>
      </c>
      <c r="B377" s="88">
        <v>6</v>
      </c>
      <c r="C377" s="88">
        <f t="shared" si="17"/>
        <v>6</v>
      </c>
      <c r="D377" s="45" t="s">
        <v>46</v>
      </c>
      <c r="E377" s="45" t="s">
        <v>328</v>
      </c>
      <c r="F377" s="90">
        <v>520.57262979974666</v>
      </c>
    </row>
    <row r="378" spans="1:6" x14ac:dyDescent="0.3">
      <c r="A378" s="87">
        <v>600</v>
      </c>
      <c r="B378" s="88">
        <v>8</v>
      </c>
      <c r="C378" s="88">
        <f t="shared" si="17"/>
        <v>8</v>
      </c>
      <c r="D378" s="45" t="s">
        <v>46</v>
      </c>
      <c r="E378" s="45" t="s">
        <v>329</v>
      </c>
      <c r="F378" s="90">
        <v>628.46060982125709</v>
      </c>
    </row>
    <row r="379" spans="1:6" x14ac:dyDescent="0.3">
      <c r="A379" s="87">
        <v>600</v>
      </c>
      <c r="B379" s="88">
        <v>10</v>
      </c>
      <c r="C379" s="88">
        <f t="shared" si="17"/>
        <v>10</v>
      </c>
      <c r="D379" s="45" t="s">
        <v>46</v>
      </c>
      <c r="E379" s="45" t="s">
        <v>330</v>
      </c>
      <c r="F379" s="90">
        <v>969.28060607356792</v>
      </c>
    </row>
    <row r="380" spans="1:6" x14ac:dyDescent="0.3">
      <c r="A380" s="87">
        <v>600</v>
      </c>
      <c r="B380" s="88">
        <v>12</v>
      </c>
      <c r="C380" s="88">
        <f t="shared" si="17"/>
        <v>12</v>
      </c>
      <c r="D380" s="45" t="s">
        <v>46</v>
      </c>
      <c r="E380" s="45" t="s">
        <v>331</v>
      </c>
      <c r="F380" s="90">
        <v>1125.0439056181199</v>
      </c>
    </row>
    <row r="381" spans="1:6" x14ac:dyDescent="0.3">
      <c r="A381" s="87">
        <v>600</v>
      </c>
      <c r="B381" s="88">
        <v>14</v>
      </c>
      <c r="C381" s="88">
        <f t="shared" si="17"/>
        <v>14</v>
      </c>
      <c r="D381" s="45" t="s">
        <v>46</v>
      </c>
      <c r="E381" s="45" t="s">
        <v>332</v>
      </c>
      <c r="F381" s="90">
        <v>1221.5148317028172</v>
      </c>
    </row>
    <row r="382" spans="1:6" x14ac:dyDescent="0.3">
      <c r="A382" s="87">
        <v>600</v>
      </c>
      <c r="B382" s="88">
        <v>16</v>
      </c>
      <c r="C382" s="88">
        <f t="shared" si="17"/>
        <v>16</v>
      </c>
      <c r="D382" s="45" t="s">
        <v>46</v>
      </c>
      <c r="E382" s="45" t="s">
        <v>333</v>
      </c>
      <c r="F382" s="90">
        <v>1597.3612093140398</v>
      </c>
    </row>
    <row r="383" spans="1:6" x14ac:dyDescent="0.3">
      <c r="A383" s="87">
        <v>600</v>
      </c>
      <c r="B383" s="88">
        <v>18</v>
      </c>
      <c r="C383" s="88">
        <f t="shared" si="17"/>
        <v>18</v>
      </c>
      <c r="D383" s="45" t="s">
        <v>46</v>
      </c>
      <c r="E383" s="45" t="s">
        <v>334</v>
      </c>
      <c r="F383" s="90">
        <v>1686.3884477888</v>
      </c>
    </row>
    <row r="384" spans="1:6" x14ac:dyDescent="0.3">
      <c r="A384" s="87">
        <v>600</v>
      </c>
      <c r="B384" s="88">
        <v>20</v>
      </c>
      <c r="C384" s="88">
        <f t="shared" si="17"/>
        <v>20</v>
      </c>
      <c r="D384" s="45" t="s">
        <v>46</v>
      </c>
      <c r="E384" s="45" t="s">
        <v>335</v>
      </c>
      <c r="F384" s="90">
        <v>2092.6221209700798</v>
      </c>
    </row>
    <row r="385" spans="1:6" x14ac:dyDescent="0.3">
      <c r="A385" s="87">
        <v>600</v>
      </c>
      <c r="B385" s="88">
        <v>24</v>
      </c>
      <c r="C385" s="88">
        <f t="shared" si="17"/>
        <v>24</v>
      </c>
      <c r="D385" s="45" t="s">
        <v>46</v>
      </c>
      <c r="E385" s="45" t="s">
        <v>336</v>
      </c>
      <c r="F385" s="90">
        <v>2495.8510390127999</v>
      </c>
    </row>
    <row r="386" spans="1:6" x14ac:dyDescent="0.3">
      <c r="A386" s="85"/>
      <c r="B386" s="85"/>
      <c r="C386" s="85"/>
      <c r="D386" s="85"/>
      <c r="E386" s="45" t="s">
        <v>25</v>
      </c>
      <c r="F386" s="91"/>
    </row>
    <row r="387" spans="1:6" x14ac:dyDescent="0.3">
      <c r="A387" s="85"/>
      <c r="B387" s="85"/>
      <c r="C387" s="85"/>
      <c r="D387" s="85"/>
      <c r="E387" s="45" t="s">
        <v>25</v>
      </c>
      <c r="F387" s="91"/>
    </row>
    <row r="388" spans="1:6" x14ac:dyDescent="0.3">
      <c r="A388" s="87">
        <v>600</v>
      </c>
      <c r="B388" s="87">
        <v>0.5</v>
      </c>
      <c r="C388" s="45">
        <v>0.5</v>
      </c>
      <c r="D388" s="45" t="s">
        <v>66</v>
      </c>
      <c r="E388" s="45" t="s">
        <v>337</v>
      </c>
      <c r="F388" s="90">
        <v>21.36343849072</v>
      </c>
    </row>
    <row r="389" spans="1:6" x14ac:dyDescent="0.3">
      <c r="A389" s="87">
        <v>600</v>
      </c>
      <c r="B389" s="87">
        <v>0.75</v>
      </c>
      <c r="C389" s="45">
        <v>0.75</v>
      </c>
      <c r="D389" s="45" t="s">
        <v>66</v>
      </c>
      <c r="E389" s="45" t="s">
        <v>338</v>
      </c>
      <c r="F389" s="90">
        <v>26.45153578</v>
      </c>
    </row>
    <row r="390" spans="1:6" x14ac:dyDescent="0.3">
      <c r="A390" s="87">
        <v>600</v>
      </c>
      <c r="B390" s="88">
        <v>1</v>
      </c>
      <c r="C390" s="88">
        <f>B390</f>
        <v>1</v>
      </c>
      <c r="D390" s="45" t="s">
        <v>66</v>
      </c>
      <c r="E390" s="45" t="s">
        <v>339</v>
      </c>
      <c r="F390" s="90">
        <v>31.848476210639998</v>
      </c>
    </row>
    <row r="391" spans="1:6" x14ac:dyDescent="0.3">
      <c r="A391" s="87">
        <v>600</v>
      </c>
      <c r="B391" s="89" t="s">
        <v>6</v>
      </c>
      <c r="C391" s="89">
        <v>1.25</v>
      </c>
      <c r="D391" s="45" t="s">
        <v>66</v>
      </c>
      <c r="E391" s="45" t="s">
        <v>340</v>
      </c>
      <c r="F391" s="90">
        <v>56.417742706399999</v>
      </c>
    </row>
    <row r="392" spans="1:6" x14ac:dyDescent="0.3">
      <c r="A392" s="87">
        <v>600</v>
      </c>
      <c r="B392" s="89" t="s">
        <v>8</v>
      </c>
      <c r="C392" s="28">
        <v>1.5</v>
      </c>
      <c r="D392" s="45" t="s">
        <v>66</v>
      </c>
      <c r="E392" s="45" t="s">
        <v>341</v>
      </c>
      <c r="F392" s="90">
        <v>43.215237488</v>
      </c>
    </row>
    <row r="393" spans="1:6" x14ac:dyDescent="0.3">
      <c r="A393" s="87">
        <v>600</v>
      </c>
      <c r="B393" s="88">
        <v>2</v>
      </c>
      <c r="C393" s="88">
        <f>B393</f>
        <v>2</v>
      </c>
      <c r="D393" s="45" t="s">
        <v>66</v>
      </c>
      <c r="E393" s="45" t="s">
        <v>342</v>
      </c>
      <c r="F393" s="90">
        <v>67.282214579599994</v>
      </c>
    </row>
    <row r="394" spans="1:6" x14ac:dyDescent="0.3">
      <c r="A394" s="87">
        <v>600</v>
      </c>
      <c r="B394" s="89" t="s">
        <v>11</v>
      </c>
      <c r="C394" s="28">
        <v>2.5</v>
      </c>
      <c r="D394" s="45" t="s">
        <v>66</v>
      </c>
      <c r="E394" s="45" t="s">
        <v>343</v>
      </c>
      <c r="F394" s="90">
        <v>102.42679403591998</v>
      </c>
    </row>
    <row r="395" spans="1:6" x14ac:dyDescent="0.3">
      <c r="A395" s="87">
        <v>600</v>
      </c>
      <c r="B395" s="88">
        <v>3</v>
      </c>
      <c r="C395" s="88">
        <f t="shared" ref="C395:C406" si="18">B395</f>
        <v>3</v>
      </c>
      <c r="D395" s="45" t="s">
        <v>66</v>
      </c>
      <c r="E395" s="45" t="s">
        <v>344</v>
      </c>
      <c r="F395" s="90">
        <v>106.55826835207999</v>
      </c>
    </row>
    <row r="396" spans="1:6" x14ac:dyDescent="0.3">
      <c r="A396" s="87">
        <v>600</v>
      </c>
      <c r="B396" s="88">
        <v>4</v>
      </c>
      <c r="C396" s="88">
        <f t="shared" si="18"/>
        <v>4</v>
      </c>
      <c r="D396" s="45" t="s">
        <v>66</v>
      </c>
      <c r="E396" s="45" t="s">
        <v>345</v>
      </c>
      <c r="F396" s="90">
        <v>193.75472073012</v>
      </c>
    </row>
    <row r="397" spans="1:6" x14ac:dyDescent="0.3">
      <c r="A397" s="87">
        <v>600</v>
      </c>
      <c r="B397" s="88">
        <v>5</v>
      </c>
      <c r="C397" s="88">
        <f t="shared" si="18"/>
        <v>5</v>
      </c>
      <c r="D397" s="45" t="s">
        <v>66</v>
      </c>
      <c r="E397" s="45" t="s">
        <v>346</v>
      </c>
      <c r="F397" s="90">
        <v>224.22739054979729</v>
      </c>
    </row>
    <row r="398" spans="1:6" x14ac:dyDescent="0.3">
      <c r="A398" s="87">
        <v>600</v>
      </c>
      <c r="B398" s="88">
        <v>6</v>
      </c>
      <c r="C398" s="88">
        <f t="shared" si="18"/>
        <v>6</v>
      </c>
      <c r="D398" s="45" t="s">
        <v>66</v>
      </c>
      <c r="E398" s="45" t="s">
        <v>347</v>
      </c>
      <c r="F398" s="90">
        <v>253.27614084033337</v>
      </c>
    </row>
    <row r="399" spans="1:6" x14ac:dyDescent="0.3">
      <c r="A399" s="87">
        <v>600</v>
      </c>
      <c r="B399" s="88">
        <v>8</v>
      </c>
      <c r="C399" s="88">
        <f t="shared" si="18"/>
        <v>8</v>
      </c>
      <c r="D399" s="45" t="s">
        <v>66</v>
      </c>
      <c r="E399" s="45" t="s">
        <v>348</v>
      </c>
      <c r="F399" s="90">
        <v>313.61349761857974</v>
      </c>
    </row>
    <row r="400" spans="1:6" x14ac:dyDescent="0.3">
      <c r="A400" s="87">
        <v>600</v>
      </c>
      <c r="B400" s="88">
        <v>10</v>
      </c>
      <c r="C400" s="88">
        <f t="shared" si="18"/>
        <v>10</v>
      </c>
      <c r="D400" s="45" t="s">
        <v>66</v>
      </c>
      <c r="E400" s="45" t="s">
        <v>349</v>
      </c>
      <c r="F400" s="90">
        <v>436.2860162389652</v>
      </c>
    </row>
    <row r="401" spans="1:6" x14ac:dyDescent="0.3">
      <c r="A401" s="87">
        <v>600</v>
      </c>
      <c r="B401" s="88">
        <v>12</v>
      </c>
      <c r="C401" s="88">
        <f t="shared" si="18"/>
        <v>12</v>
      </c>
      <c r="D401" s="45" t="s">
        <v>66</v>
      </c>
      <c r="E401" s="45" t="s">
        <v>350</v>
      </c>
      <c r="F401" s="90">
        <v>520.6196936514533</v>
      </c>
    </row>
    <row r="402" spans="1:6" x14ac:dyDescent="0.3">
      <c r="A402" s="87">
        <v>600</v>
      </c>
      <c r="B402" s="88">
        <v>14</v>
      </c>
      <c r="C402" s="88">
        <f t="shared" si="18"/>
        <v>14</v>
      </c>
      <c r="D402" s="45" t="s">
        <v>66</v>
      </c>
      <c r="E402" s="45" t="s">
        <v>351</v>
      </c>
      <c r="F402" s="90">
        <v>555.76219498031094</v>
      </c>
    </row>
    <row r="403" spans="1:6" x14ac:dyDescent="0.3">
      <c r="A403" s="87">
        <v>600</v>
      </c>
      <c r="B403" s="88">
        <v>16</v>
      </c>
      <c r="C403" s="88">
        <f t="shared" si="18"/>
        <v>16</v>
      </c>
      <c r="D403" s="45" t="s">
        <v>66</v>
      </c>
      <c r="E403" s="45" t="s">
        <v>352</v>
      </c>
      <c r="F403" s="90">
        <v>715.83496825713326</v>
      </c>
    </row>
    <row r="404" spans="1:6" x14ac:dyDescent="0.3">
      <c r="A404" s="87">
        <v>600</v>
      </c>
      <c r="B404" s="88">
        <v>18</v>
      </c>
      <c r="C404" s="88">
        <f t="shared" si="18"/>
        <v>18</v>
      </c>
      <c r="D404" s="45" t="s">
        <v>66</v>
      </c>
      <c r="E404" s="45" t="s">
        <v>353</v>
      </c>
      <c r="F404" s="90">
        <v>835.31229033161605</v>
      </c>
    </row>
    <row r="405" spans="1:6" x14ac:dyDescent="0.3">
      <c r="A405" s="87">
        <v>600</v>
      </c>
      <c r="B405" s="88">
        <v>20</v>
      </c>
      <c r="C405" s="88">
        <f t="shared" si="18"/>
        <v>20</v>
      </c>
      <c r="D405" s="45" t="s">
        <v>66</v>
      </c>
      <c r="E405" s="45" t="s">
        <v>354</v>
      </c>
      <c r="F405" s="90">
        <v>980.48604441502926</v>
      </c>
    </row>
    <row r="406" spans="1:6" x14ac:dyDescent="0.3">
      <c r="A406" s="87">
        <v>600</v>
      </c>
      <c r="B406" s="88">
        <v>24</v>
      </c>
      <c r="C406" s="88">
        <f t="shared" si="18"/>
        <v>24</v>
      </c>
      <c r="D406" s="45" t="s">
        <v>66</v>
      </c>
      <c r="E406" s="45" t="s">
        <v>355</v>
      </c>
      <c r="F406" s="90">
        <v>1203.5022302217492</v>
      </c>
    </row>
    <row r="407" spans="1:6" x14ac:dyDescent="0.3">
      <c r="A407" s="85"/>
      <c r="B407" s="85"/>
      <c r="C407" s="85"/>
      <c r="D407" s="85"/>
      <c r="E407" s="45" t="s">
        <v>25</v>
      </c>
      <c r="F407" s="91"/>
    </row>
    <row r="408" spans="1:6" x14ac:dyDescent="0.3">
      <c r="A408" s="85"/>
      <c r="B408" s="85"/>
      <c r="C408" s="85"/>
      <c r="D408" s="85"/>
      <c r="E408" s="45" t="s">
        <v>25</v>
      </c>
      <c r="F408" s="91"/>
    </row>
    <row r="409" spans="1:6" x14ac:dyDescent="0.3">
      <c r="A409" s="87">
        <v>600</v>
      </c>
      <c r="B409" s="87">
        <v>0.5</v>
      </c>
      <c r="C409" s="45">
        <v>0.5</v>
      </c>
      <c r="D409" s="45" t="s">
        <v>86</v>
      </c>
      <c r="E409" s="45" t="s">
        <v>356</v>
      </c>
      <c r="F409" s="90">
        <v>16.36343849072</v>
      </c>
    </row>
    <row r="410" spans="1:6" x14ac:dyDescent="0.3">
      <c r="A410" s="87">
        <v>600</v>
      </c>
      <c r="B410" s="87">
        <v>0.75</v>
      </c>
      <c r="C410" s="45">
        <v>0.75</v>
      </c>
      <c r="D410" s="45" t="s">
        <v>86</v>
      </c>
      <c r="E410" s="45" t="s">
        <v>357</v>
      </c>
      <c r="F410" s="90">
        <v>21.45153578</v>
      </c>
    </row>
    <row r="411" spans="1:6" x14ac:dyDescent="0.3">
      <c r="A411" s="87">
        <v>600</v>
      </c>
      <c r="B411" s="88">
        <v>1</v>
      </c>
      <c r="C411" s="88">
        <f>B411</f>
        <v>1</v>
      </c>
      <c r="D411" s="45" t="s">
        <v>86</v>
      </c>
      <c r="E411" s="45" t="s">
        <v>358</v>
      </c>
      <c r="F411" s="90">
        <v>23.848476210639998</v>
      </c>
    </row>
    <row r="412" spans="1:6" x14ac:dyDescent="0.3">
      <c r="A412" s="87">
        <v>600</v>
      </c>
      <c r="B412" s="89" t="s">
        <v>6</v>
      </c>
      <c r="C412" s="89">
        <v>1.25</v>
      </c>
      <c r="D412" s="45" t="s">
        <v>86</v>
      </c>
      <c r="E412" s="45" t="s">
        <v>359</v>
      </c>
      <c r="F412" s="90">
        <v>36.417742706399999</v>
      </c>
    </row>
    <row r="413" spans="1:6" x14ac:dyDescent="0.3">
      <c r="A413" s="87">
        <v>600</v>
      </c>
      <c r="B413" s="89" t="s">
        <v>8</v>
      </c>
      <c r="C413" s="28">
        <v>1.5</v>
      </c>
      <c r="D413" s="45" t="s">
        <v>86</v>
      </c>
      <c r="E413" s="45" t="s">
        <v>360</v>
      </c>
      <c r="F413" s="90">
        <v>32.215237488</v>
      </c>
    </row>
    <row r="414" spans="1:6" x14ac:dyDescent="0.3">
      <c r="A414" s="87">
        <v>600</v>
      </c>
      <c r="B414" s="88">
        <v>2</v>
      </c>
      <c r="C414" s="88">
        <f>B414</f>
        <v>2</v>
      </c>
      <c r="D414" s="45" t="s">
        <v>86</v>
      </c>
      <c r="E414" s="45" t="s">
        <v>361</v>
      </c>
      <c r="F414" s="90">
        <v>42.282214579599994</v>
      </c>
    </row>
    <row r="415" spans="1:6" x14ac:dyDescent="0.3">
      <c r="A415" s="87">
        <v>600</v>
      </c>
      <c r="B415" s="89" t="s">
        <v>11</v>
      </c>
      <c r="C415" s="28">
        <v>2.5</v>
      </c>
      <c r="D415" s="45" t="s">
        <v>86</v>
      </c>
      <c r="E415" s="45" t="s">
        <v>362</v>
      </c>
      <c r="F415" s="90">
        <v>62.42679403591999</v>
      </c>
    </row>
    <row r="416" spans="1:6" x14ac:dyDescent="0.3">
      <c r="A416" s="87">
        <v>600</v>
      </c>
      <c r="B416" s="88">
        <v>3</v>
      </c>
      <c r="C416" s="88">
        <f t="shared" ref="C416:C427" si="19">B416</f>
        <v>3</v>
      </c>
      <c r="D416" s="45" t="s">
        <v>86</v>
      </c>
      <c r="E416" s="45" t="s">
        <v>363</v>
      </c>
      <c r="F416" s="90">
        <v>61.558268352079992</v>
      </c>
    </row>
    <row r="417" spans="1:6" x14ac:dyDescent="0.3">
      <c r="A417" s="87">
        <v>600</v>
      </c>
      <c r="B417" s="88">
        <v>4</v>
      </c>
      <c r="C417" s="88">
        <f t="shared" si="19"/>
        <v>4</v>
      </c>
      <c r="D417" s="45" t="s">
        <v>86</v>
      </c>
      <c r="E417" s="45" t="s">
        <v>364</v>
      </c>
      <c r="F417" s="90">
        <v>116.75472073012</v>
      </c>
    </row>
    <row r="418" spans="1:6" x14ac:dyDescent="0.3">
      <c r="A418" s="87">
        <v>600</v>
      </c>
      <c r="B418" s="88">
        <v>5</v>
      </c>
      <c r="C418" s="88">
        <f t="shared" si="19"/>
        <v>5</v>
      </c>
      <c r="D418" s="45" t="s">
        <v>86</v>
      </c>
      <c r="E418" s="45" t="s">
        <v>365</v>
      </c>
      <c r="F418" s="90">
        <v>153.8937732075573</v>
      </c>
    </row>
    <row r="419" spans="1:6" x14ac:dyDescent="0.3">
      <c r="A419" s="87">
        <v>600</v>
      </c>
      <c r="B419" s="88">
        <v>6</v>
      </c>
      <c r="C419" s="88">
        <f t="shared" si="19"/>
        <v>6</v>
      </c>
      <c r="D419" s="45" t="s">
        <v>86</v>
      </c>
      <c r="E419" s="45" t="s">
        <v>366</v>
      </c>
      <c r="F419" s="90">
        <v>175.46894674833334</v>
      </c>
    </row>
    <row r="420" spans="1:6" x14ac:dyDescent="0.3">
      <c r="A420" s="87">
        <v>600</v>
      </c>
      <c r="B420" s="88">
        <v>8</v>
      </c>
      <c r="C420" s="88">
        <f t="shared" si="19"/>
        <v>8</v>
      </c>
      <c r="D420" s="45" t="s">
        <v>86</v>
      </c>
      <c r="E420" s="45" t="s">
        <v>367</v>
      </c>
      <c r="F420" s="90">
        <v>221.83802910097972</v>
      </c>
    </row>
    <row r="421" spans="1:6" x14ac:dyDescent="0.3">
      <c r="A421" s="87">
        <v>600</v>
      </c>
      <c r="B421" s="88">
        <v>10</v>
      </c>
      <c r="C421" s="88">
        <f t="shared" si="19"/>
        <v>10</v>
      </c>
      <c r="D421" s="45" t="s">
        <v>86</v>
      </c>
      <c r="E421" s="45" t="s">
        <v>368</v>
      </c>
      <c r="F421" s="90">
        <v>331.0317128327253</v>
      </c>
    </row>
    <row r="422" spans="1:6" x14ac:dyDescent="0.3">
      <c r="A422" s="87">
        <v>600</v>
      </c>
      <c r="B422" s="88">
        <v>12</v>
      </c>
      <c r="C422" s="88">
        <f t="shared" si="19"/>
        <v>12</v>
      </c>
      <c r="D422" s="45" t="s">
        <v>86</v>
      </c>
      <c r="E422" s="45" t="s">
        <v>369</v>
      </c>
      <c r="F422" s="90">
        <v>400.90767628265326</v>
      </c>
    </row>
    <row r="423" spans="1:6" x14ac:dyDescent="0.3">
      <c r="A423" s="87">
        <v>600</v>
      </c>
      <c r="B423" s="88">
        <v>14</v>
      </c>
      <c r="C423" s="88">
        <f t="shared" si="19"/>
        <v>14</v>
      </c>
      <c r="D423" s="45" t="s">
        <v>86</v>
      </c>
      <c r="E423" s="45" t="s">
        <v>370</v>
      </c>
      <c r="F423" s="90">
        <v>426.48135969791088</v>
      </c>
    </row>
    <row r="424" spans="1:6" x14ac:dyDescent="0.3">
      <c r="A424" s="87">
        <v>600</v>
      </c>
      <c r="B424" s="88">
        <v>16</v>
      </c>
      <c r="C424" s="88">
        <f t="shared" si="19"/>
        <v>16</v>
      </c>
      <c r="D424" s="45" t="s">
        <v>86</v>
      </c>
      <c r="E424" s="45" t="s">
        <v>371</v>
      </c>
      <c r="F424" s="90">
        <v>558.13823649273331</v>
      </c>
    </row>
    <row r="425" spans="1:6" x14ac:dyDescent="0.3">
      <c r="A425" s="87">
        <v>600</v>
      </c>
      <c r="B425" s="88">
        <v>18</v>
      </c>
      <c r="C425" s="88">
        <f t="shared" si="19"/>
        <v>18</v>
      </c>
      <c r="D425" s="45" t="s">
        <v>86</v>
      </c>
      <c r="E425" s="45" t="s">
        <v>372</v>
      </c>
      <c r="F425" s="90">
        <v>602.35031109689601</v>
      </c>
    </row>
    <row r="426" spans="1:6" x14ac:dyDescent="0.3">
      <c r="A426" s="87">
        <v>600</v>
      </c>
      <c r="B426" s="88">
        <v>20</v>
      </c>
      <c r="C426" s="88">
        <f t="shared" si="19"/>
        <v>20</v>
      </c>
      <c r="D426" s="45" t="s">
        <v>86</v>
      </c>
      <c r="E426" s="45" t="s">
        <v>373</v>
      </c>
      <c r="F426" s="90">
        <v>726.06371629006924</v>
      </c>
    </row>
    <row r="427" spans="1:6" x14ac:dyDescent="0.3">
      <c r="A427" s="87">
        <v>600</v>
      </c>
      <c r="B427" s="88">
        <v>24</v>
      </c>
      <c r="C427" s="88">
        <f t="shared" si="19"/>
        <v>24</v>
      </c>
      <c r="D427" s="45" t="s">
        <v>86</v>
      </c>
      <c r="E427" s="45" t="s">
        <v>374</v>
      </c>
      <c r="F427" s="90">
        <v>850.64341677286916</v>
      </c>
    </row>
    <row r="428" spans="1:6" x14ac:dyDescent="0.3">
      <c r="A428" s="85"/>
      <c r="B428" s="85"/>
      <c r="C428" s="85"/>
      <c r="D428" s="85"/>
      <c r="E428" s="45" t="s">
        <v>25</v>
      </c>
      <c r="F428" s="91"/>
    </row>
    <row r="429" spans="1:6" x14ac:dyDescent="0.3">
      <c r="A429" s="85"/>
      <c r="B429" s="85"/>
      <c r="C429" s="85"/>
      <c r="D429" s="85"/>
      <c r="E429" s="45" t="s">
        <v>25</v>
      </c>
      <c r="F429" s="91"/>
    </row>
    <row r="430" spans="1:6" x14ac:dyDescent="0.3">
      <c r="A430" s="87">
        <v>600</v>
      </c>
      <c r="B430" s="87">
        <v>0.5</v>
      </c>
      <c r="C430" s="45">
        <v>0.5</v>
      </c>
      <c r="D430" s="45" t="s">
        <v>106</v>
      </c>
      <c r="E430" s="45" t="s">
        <v>375</v>
      </c>
      <c r="F430" s="90">
        <v>30.36343849072</v>
      </c>
    </row>
    <row r="431" spans="1:6" x14ac:dyDescent="0.3">
      <c r="A431" s="87">
        <v>600</v>
      </c>
      <c r="B431" s="87">
        <v>0.75</v>
      </c>
      <c r="C431" s="45">
        <v>0.75</v>
      </c>
      <c r="D431" s="45" t="s">
        <v>106</v>
      </c>
      <c r="E431" s="45" t="s">
        <v>376</v>
      </c>
      <c r="F431" s="90">
        <v>40.45153578</v>
      </c>
    </row>
    <row r="432" spans="1:6" x14ac:dyDescent="0.3">
      <c r="A432" s="87">
        <v>600</v>
      </c>
      <c r="B432" s="88">
        <v>1</v>
      </c>
      <c r="C432" s="88">
        <f>B432</f>
        <v>1</v>
      </c>
      <c r="D432" s="45" t="s">
        <v>106</v>
      </c>
      <c r="E432" s="45" t="s">
        <v>377</v>
      </c>
      <c r="F432" s="90">
        <v>52.848476210640001</v>
      </c>
    </row>
    <row r="433" spans="1:6" x14ac:dyDescent="0.3">
      <c r="A433" s="87">
        <v>600</v>
      </c>
      <c r="B433" s="89" t="s">
        <v>6</v>
      </c>
      <c r="C433" s="89">
        <v>1.25</v>
      </c>
      <c r="D433" s="45" t="s">
        <v>106</v>
      </c>
      <c r="E433" s="45" t="s">
        <v>378</v>
      </c>
      <c r="F433" s="90">
        <v>82.417742706399991</v>
      </c>
    </row>
    <row r="434" spans="1:6" x14ac:dyDescent="0.3">
      <c r="A434" s="87">
        <v>600</v>
      </c>
      <c r="B434" s="89" t="s">
        <v>8</v>
      </c>
      <c r="C434" s="28">
        <v>1.5</v>
      </c>
      <c r="D434" s="45" t="s">
        <v>106</v>
      </c>
      <c r="E434" s="45" t="s">
        <v>379</v>
      </c>
      <c r="F434" s="90">
        <v>80.215237488</v>
      </c>
    </row>
    <row r="435" spans="1:6" x14ac:dyDescent="0.3">
      <c r="A435" s="87">
        <v>600</v>
      </c>
      <c r="B435" s="88">
        <v>2</v>
      </c>
      <c r="C435" s="88">
        <f>B435</f>
        <v>2</v>
      </c>
      <c r="D435" s="45" t="s">
        <v>106</v>
      </c>
      <c r="E435" s="45" t="s">
        <v>380</v>
      </c>
      <c r="F435" s="90">
        <v>97.282214579600009</v>
      </c>
    </row>
    <row r="436" spans="1:6" x14ac:dyDescent="0.3">
      <c r="A436" s="87">
        <v>600</v>
      </c>
      <c r="B436" s="89" t="s">
        <v>11</v>
      </c>
      <c r="C436" s="28">
        <v>2.5</v>
      </c>
      <c r="D436" s="45" t="s">
        <v>106</v>
      </c>
      <c r="E436" s="45" t="s">
        <v>381</v>
      </c>
      <c r="F436" s="90">
        <v>122.42679403591998</v>
      </c>
    </row>
    <row r="437" spans="1:6" x14ac:dyDescent="0.3">
      <c r="A437" s="87">
        <v>600</v>
      </c>
      <c r="B437" s="88">
        <v>3</v>
      </c>
      <c r="C437" s="88">
        <f t="shared" ref="C437:C448" si="20">B437</f>
        <v>3</v>
      </c>
      <c r="D437" s="45" t="s">
        <v>106</v>
      </c>
      <c r="E437" s="45" t="s">
        <v>382</v>
      </c>
      <c r="F437" s="90">
        <v>146.55826835208001</v>
      </c>
    </row>
    <row r="438" spans="1:6" x14ac:dyDescent="0.3">
      <c r="A438" s="87">
        <v>600</v>
      </c>
      <c r="B438" s="88">
        <v>4</v>
      </c>
      <c r="C438" s="88">
        <f t="shared" si="20"/>
        <v>4</v>
      </c>
      <c r="D438" s="45" t="s">
        <v>106</v>
      </c>
      <c r="E438" s="45" t="s">
        <v>383</v>
      </c>
      <c r="F438" s="90">
        <v>311.75472073011997</v>
      </c>
    </row>
    <row r="439" spans="1:6" x14ac:dyDescent="0.3">
      <c r="A439" s="87">
        <v>600</v>
      </c>
      <c r="B439" s="88">
        <v>5</v>
      </c>
      <c r="C439" s="88">
        <f t="shared" si="20"/>
        <v>5</v>
      </c>
      <c r="D439" s="45" t="s">
        <v>106</v>
      </c>
      <c r="E439" s="45" t="s">
        <v>384</v>
      </c>
      <c r="F439" s="90">
        <v>379.75299621769057</v>
      </c>
    </row>
    <row r="440" spans="1:6" x14ac:dyDescent="0.3">
      <c r="A440" s="87">
        <v>600</v>
      </c>
      <c r="B440" s="88">
        <v>6</v>
      </c>
      <c r="C440" s="88">
        <f t="shared" si="20"/>
        <v>6</v>
      </c>
      <c r="D440" s="45" t="s">
        <v>106</v>
      </c>
      <c r="E440" s="45" t="s">
        <v>385</v>
      </c>
      <c r="F440" s="90">
        <v>403.88886636006669</v>
      </c>
    </row>
    <row r="441" spans="1:6" x14ac:dyDescent="0.3">
      <c r="A441" s="87">
        <v>600</v>
      </c>
      <c r="B441" s="88">
        <v>8</v>
      </c>
      <c r="C441" s="88">
        <f t="shared" si="20"/>
        <v>8</v>
      </c>
      <c r="D441" s="45" t="s">
        <v>106</v>
      </c>
      <c r="E441" s="45" t="s">
        <v>386</v>
      </c>
      <c r="F441" s="90">
        <v>487.44614906061707</v>
      </c>
    </row>
    <row r="442" spans="1:6" x14ac:dyDescent="0.3">
      <c r="A442" s="87">
        <v>600</v>
      </c>
      <c r="B442" s="88">
        <v>10</v>
      </c>
      <c r="C442" s="88">
        <f t="shared" si="20"/>
        <v>10</v>
      </c>
      <c r="D442" s="45" t="s">
        <v>106</v>
      </c>
      <c r="E442" s="45" t="s">
        <v>387</v>
      </c>
      <c r="F442" s="90">
        <v>751.57586339379191</v>
      </c>
    </row>
    <row r="443" spans="1:6" x14ac:dyDescent="0.3">
      <c r="A443" s="87">
        <v>600</v>
      </c>
      <c r="B443" s="88">
        <v>12</v>
      </c>
      <c r="C443" s="88">
        <f t="shared" si="20"/>
        <v>12</v>
      </c>
      <c r="D443" s="45" t="s">
        <v>106</v>
      </c>
      <c r="E443" s="45" t="s">
        <v>388</v>
      </c>
      <c r="F443" s="90">
        <v>873.41316854291983</v>
      </c>
    </row>
    <row r="444" spans="1:6" x14ac:dyDescent="0.3">
      <c r="A444" s="87">
        <v>600</v>
      </c>
      <c r="B444" s="88">
        <v>14</v>
      </c>
      <c r="C444" s="88">
        <f t="shared" si="20"/>
        <v>14</v>
      </c>
      <c r="D444" s="45" t="s">
        <v>106</v>
      </c>
      <c r="E444" s="45" t="s">
        <v>389</v>
      </c>
      <c r="F444" s="90">
        <v>946.04308184233753</v>
      </c>
    </row>
    <row r="445" spans="1:6" x14ac:dyDescent="0.3">
      <c r="A445" s="87">
        <v>600</v>
      </c>
      <c r="B445" s="88">
        <v>16</v>
      </c>
      <c r="C445" s="88">
        <f t="shared" si="20"/>
        <v>16</v>
      </c>
      <c r="D445" s="45" t="s">
        <v>106</v>
      </c>
      <c r="E445" s="45" t="s">
        <v>390</v>
      </c>
      <c r="F445" s="90">
        <v>1235.0536237219601</v>
      </c>
    </row>
    <row r="446" spans="1:6" x14ac:dyDescent="0.3">
      <c r="A446" s="87">
        <v>600</v>
      </c>
      <c r="B446" s="88">
        <v>18</v>
      </c>
      <c r="C446" s="88">
        <f t="shared" si="20"/>
        <v>18</v>
      </c>
      <c r="D446" s="45" t="s">
        <v>106</v>
      </c>
      <c r="E446" s="45" t="s">
        <v>391</v>
      </c>
      <c r="F446" s="90">
        <v>1295.9442464420799</v>
      </c>
    </row>
    <row r="447" spans="1:6" x14ac:dyDescent="0.3">
      <c r="A447" s="87">
        <v>600</v>
      </c>
      <c r="B447" s="88">
        <v>20</v>
      </c>
      <c r="C447" s="88">
        <f t="shared" si="20"/>
        <v>20</v>
      </c>
      <c r="D447" s="45" t="s">
        <v>106</v>
      </c>
      <c r="E447" s="45" t="s">
        <v>392</v>
      </c>
      <c r="F447" s="90">
        <v>1606.06568547552</v>
      </c>
    </row>
    <row r="448" spans="1:6" x14ac:dyDescent="0.3">
      <c r="A448" s="87">
        <v>600</v>
      </c>
      <c r="B448" s="88">
        <v>24</v>
      </c>
      <c r="C448" s="88">
        <f t="shared" si="20"/>
        <v>24</v>
      </c>
      <c r="D448" s="45" t="s">
        <v>106</v>
      </c>
      <c r="E448" s="45" t="s">
        <v>393</v>
      </c>
      <c r="F448" s="90">
        <v>1904.6710450247199</v>
      </c>
    </row>
    <row r="449" spans="1:6" x14ac:dyDescent="0.3">
      <c r="A449" s="87">
        <v>900</v>
      </c>
      <c r="B449" s="87">
        <v>0.5</v>
      </c>
      <c r="C449" s="45">
        <v>0.5</v>
      </c>
      <c r="D449" s="45" t="s">
        <v>2</v>
      </c>
      <c r="E449" s="45" t="s">
        <v>394</v>
      </c>
      <c r="F449" s="90">
        <v>42.588368405219988</v>
      </c>
    </row>
    <row r="450" spans="1:6" x14ac:dyDescent="0.3">
      <c r="A450" s="87">
        <v>900</v>
      </c>
      <c r="B450" s="87">
        <v>0.75</v>
      </c>
      <c r="C450" s="45">
        <v>0.75</v>
      </c>
      <c r="D450" s="45" t="s">
        <v>2</v>
      </c>
      <c r="E450" s="45" t="s">
        <v>395</v>
      </c>
      <c r="F450" s="90">
        <v>48.471815735999996</v>
      </c>
    </row>
    <row r="451" spans="1:6" x14ac:dyDescent="0.3">
      <c r="A451" s="87">
        <v>900</v>
      </c>
      <c r="B451" s="88">
        <v>1</v>
      </c>
      <c r="C451" s="88">
        <f>B451</f>
        <v>1</v>
      </c>
      <c r="D451" s="45" t="s">
        <v>2</v>
      </c>
      <c r="E451" s="45" t="s">
        <v>396</v>
      </c>
      <c r="F451" s="90">
        <v>59.148567148139996</v>
      </c>
    </row>
    <row r="452" spans="1:6" x14ac:dyDescent="0.3">
      <c r="A452" s="87">
        <v>900</v>
      </c>
      <c r="B452" s="89" t="s">
        <v>6</v>
      </c>
      <c r="C452" s="89">
        <v>1.25</v>
      </c>
      <c r="D452" s="45" t="s">
        <v>2</v>
      </c>
      <c r="E452" s="45" t="s">
        <v>397</v>
      </c>
      <c r="F452" s="90">
        <v>71.616806373863994</v>
      </c>
    </row>
    <row r="453" spans="1:6" x14ac:dyDescent="0.3">
      <c r="A453" s="87">
        <v>900</v>
      </c>
      <c r="B453" s="89" t="s">
        <v>8</v>
      </c>
      <c r="C453" s="28">
        <v>1.5</v>
      </c>
      <c r="D453" s="45" t="s">
        <v>2</v>
      </c>
      <c r="E453" s="45" t="s">
        <v>398</v>
      </c>
      <c r="F453" s="90">
        <v>82.652848448579988</v>
      </c>
    </row>
    <row r="454" spans="1:6" x14ac:dyDescent="0.3">
      <c r="A454" s="87">
        <v>900</v>
      </c>
      <c r="B454" s="88">
        <v>2</v>
      </c>
      <c r="C454" s="88">
        <f>B454</f>
        <v>2</v>
      </c>
      <c r="D454" s="45" t="s">
        <v>2</v>
      </c>
      <c r="E454" s="45" t="s">
        <v>399</v>
      </c>
      <c r="F454" s="90">
        <v>176.33539115785197</v>
      </c>
    </row>
    <row r="455" spans="1:6" x14ac:dyDescent="0.3">
      <c r="A455" s="87">
        <v>900</v>
      </c>
      <c r="B455" s="89" t="s">
        <v>11</v>
      </c>
      <c r="C455" s="28">
        <v>2.5</v>
      </c>
      <c r="D455" s="45" t="s">
        <v>2</v>
      </c>
      <c r="E455" s="45" t="s">
        <v>400</v>
      </c>
      <c r="F455" s="90">
        <v>229.82660923877995</v>
      </c>
    </row>
    <row r="456" spans="1:6" x14ac:dyDescent="0.3">
      <c r="A456" s="87">
        <v>900</v>
      </c>
      <c r="B456" s="88">
        <v>3</v>
      </c>
      <c r="C456" s="88">
        <f t="shared" ref="C456:C467" si="21">B456</f>
        <v>3</v>
      </c>
      <c r="D456" s="45" t="s">
        <v>2</v>
      </c>
      <c r="E456" s="45" t="s">
        <v>401</v>
      </c>
      <c r="F456" s="90">
        <v>275.46547641606003</v>
      </c>
    </row>
    <row r="457" spans="1:6" x14ac:dyDescent="0.3">
      <c r="A457" s="87">
        <v>900</v>
      </c>
      <c r="B457" s="88">
        <v>4</v>
      </c>
      <c r="C457" s="88">
        <f t="shared" si="21"/>
        <v>4</v>
      </c>
      <c r="D457" s="45" t="s">
        <v>2</v>
      </c>
      <c r="E457" s="45" t="s">
        <v>402</v>
      </c>
      <c r="F457" s="90">
        <v>391.36493371061999</v>
      </c>
    </row>
    <row r="458" spans="1:6" x14ac:dyDescent="0.3">
      <c r="A458" s="87">
        <v>900</v>
      </c>
      <c r="B458" s="88">
        <v>5</v>
      </c>
      <c r="C458" s="88">
        <f t="shared" si="21"/>
        <v>5</v>
      </c>
      <c r="D458" s="45" t="s">
        <v>2</v>
      </c>
      <c r="E458" s="45" t="s">
        <v>403</v>
      </c>
      <c r="F458" s="90">
        <v>538.65041025794369</v>
      </c>
    </row>
    <row r="459" spans="1:6" x14ac:dyDescent="0.3">
      <c r="A459" s="87">
        <v>900</v>
      </c>
      <c r="B459" s="88">
        <v>6</v>
      </c>
      <c r="C459" s="88">
        <f t="shared" si="21"/>
        <v>6</v>
      </c>
      <c r="D459" s="45" t="s">
        <v>2</v>
      </c>
      <c r="E459" s="45" t="s">
        <v>404</v>
      </c>
      <c r="F459" s="90">
        <v>691.8285349920601</v>
      </c>
    </row>
    <row r="460" spans="1:6" x14ac:dyDescent="0.3">
      <c r="A460" s="87">
        <v>900</v>
      </c>
      <c r="B460" s="88">
        <v>8</v>
      </c>
      <c r="C460" s="88">
        <f t="shared" si="21"/>
        <v>8</v>
      </c>
      <c r="D460" s="45" t="s">
        <v>2</v>
      </c>
      <c r="E460" s="45" t="s">
        <v>405</v>
      </c>
      <c r="F460" s="90">
        <v>1318.8568566250797</v>
      </c>
    </row>
    <row r="461" spans="1:6" x14ac:dyDescent="0.3">
      <c r="A461" s="87">
        <v>900</v>
      </c>
      <c r="B461" s="88">
        <v>10</v>
      </c>
      <c r="C461" s="88">
        <f t="shared" si="21"/>
        <v>10</v>
      </c>
      <c r="D461" s="45" t="s">
        <v>2</v>
      </c>
      <c r="E461" s="45" t="s">
        <v>406</v>
      </c>
      <c r="F461" s="90">
        <v>1574.3144285608812</v>
      </c>
    </row>
    <row r="462" spans="1:6" x14ac:dyDescent="0.3">
      <c r="A462" s="87">
        <v>900</v>
      </c>
      <c r="B462" s="88">
        <v>12</v>
      </c>
      <c r="C462" s="88">
        <f t="shared" si="21"/>
        <v>12</v>
      </c>
      <c r="D462" s="45" t="s">
        <v>2</v>
      </c>
      <c r="E462" s="45" t="s">
        <v>407</v>
      </c>
      <c r="F462" s="90">
        <v>1945.61629265286</v>
      </c>
    </row>
    <row r="463" spans="1:6" x14ac:dyDescent="0.3">
      <c r="A463" s="87">
        <v>900</v>
      </c>
      <c r="B463" s="88">
        <v>14</v>
      </c>
      <c r="C463" s="88">
        <f t="shared" si="21"/>
        <v>14</v>
      </c>
      <c r="D463" s="45" t="s">
        <v>2</v>
      </c>
      <c r="E463" s="45" t="s">
        <v>408</v>
      </c>
      <c r="F463" s="90">
        <v>2087.9563961512804</v>
      </c>
    </row>
    <row r="464" spans="1:6" x14ac:dyDescent="0.3">
      <c r="A464" s="87">
        <v>900</v>
      </c>
      <c r="B464" s="88">
        <v>16</v>
      </c>
      <c r="C464" s="88">
        <f t="shared" si="21"/>
        <v>16</v>
      </c>
      <c r="D464" s="45" t="s">
        <v>2</v>
      </c>
      <c r="E464" s="45" t="s">
        <v>409</v>
      </c>
      <c r="F464" s="90">
        <v>2444.6663750764806</v>
      </c>
    </row>
    <row r="465" spans="1:6" x14ac:dyDescent="0.3">
      <c r="A465" s="87">
        <v>900</v>
      </c>
      <c r="B465" s="88">
        <v>18</v>
      </c>
      <c r="C465" s="88">
        <f t="shared" si="21"/>
        <v>18</v>
      </c>
      <c r="D465" s="45" t="s">
        <v>2</v>
      </c>
      <c r="E465" s="45" t="s">
        <v>410</v>
      </c>
      <c r="F465" s="90">
        <v>2792.8840838669998</v>
      </c>
    </row>
    <row r="466" spans="1:6" x14ac:dyDescent="0.3">
      <c r="A466" s="87">
        <v>900</v>
      </c>
      <c r="B466" s="88">
        <v>20</v>
      </c>
      <c r="C466" s="88">
        <f t="shared" si="21"/>
        <v>20</v>
      </c>
      <c r="D466" s="45" t="s">
        <v>2</v>
      </c>
      <c r="E466" s="45" t="s">
        <v>411</v>
      </c>
      <c r="F466" s="90">
        <v>3162.5037047589603</v>
      </c>
    </row>
    <row r="467" spans="1:6" x14ac:dyDescent="0.3">
      <c r="A467" s="87">
        <v>900</v>
      </c>
      <c r="B467" s="88">
        <v>24</v>
      </c>
      <c r="C467" s="88">
        <f t="shared" si="21"/>
        <v>24</v>
      </c>
      <c r="D467" s="45" t="s">
        <v>2</v>
      </c>
      <c r="E467" s="45" t="s">
        <v>412</v>
      </c>
      <c r="F467" s="90">
        <v>3999.2851743015613</v>
      </c>
    </row>
    <row r="468" spans="1:6" x14ac:dyDescent="0.3">
      <c r="A468" s="85"/>
      <c r="B468" s="85"/>
      <c r="C468" s="85"/>
      <c r="D468" s="85"/>
      <c r="E468" s="85"/>
      <c r="F468" s="91"/>
    </row>
    <row r="469" spans="1:6" x14ac:dyDescent="0.3">
      <c r="A469" s="85"/>
      <c r="B469" s="85"/>
      <c r="C469" s="85"/>
      <c r="D469" s="85"/>
      <c r="E469" s="85"/>
      <c r="F469" s="91"/>
    </row>
    <row r="470" spans="1:6" x14ac:dyDescent="0.3">
      <c r="A470" s="87">
        <v>900</v>
      </c>
      <c r="B470" s="87">
        <v>0.5</v>
      </c>
      <c r="C470" s="45">
        <v>0.5</v>
      </c>
      <c r="D470" s="45" t="s">
        <v>26</v>
      </c>
      <c r="E470" s="45" t="s">
        <v>413</v>
      </c>
      <c r="F470" s="90">
        <v>34.566936433391994</v>
      </c>
    </row>
    <row r="471" spans="1:6" x14ac:dyDescent="0.3">
      <c r="A471" s="87">
        <v>900</v>
      </c>
      <c r="B471" s="87">
        <v>0.75</v>
      </c>
      <c r="C471" s="45">
        <v>0.75</v>
      </c>
      <c r="D471" s="45" t="s">
        <v>26</v>
      </c>
      <c r="E471" s="45" t="s">
        <v>414</v>
      </c>
      <c r="F471" s="90">
        <v>37.713700782000004</v>
      </c>
    </row>
    <row r="472" spans="1:6" x14ac:dyDescent="0.3">
      <c r="A472" s="87">
        <v>900</v>
      </c>
      <c r="B472" s="88">
        <v>1</v>
      </c>
      <c r="C472" s="88">
        <f>B472</f>
        <v>1</v>
      </c>
      <c r="D472" s="45" t="s">
        <v>26</v>
      </c>
      <c r="E472" s="45" t="s">
        <v>415</v>
      </c>
      <c r="F472" s="90">
        <v>45.591669492304</v>
      </c>
    </row>
    <row r="473" spans="1:6" x14ac:dyDescent="0.3">
      <c r="A473" s="87">
        <v>900</v>
      </c>
      <c r="B473" s="89" t="s">
        <v>6</v>
      </c>
      <c r="C473" s="89">
        <v>1.25</v>
      </c>
      <c r="D473" s="45" t="s">
        <v>26</v>
      </c>
      <c r="E473" s="45" t="s">
        <v>416</v>
      </c>
      <c r="F473" s="90">
        <v>49.555943415910406</v>
      </c>
    </row>
    <row r="474" spans="1:6" x14ac:dyDescent="0.3">
      <c r="A474" s="87">
        <v>900</v>
      </c>
      <c r="B474" s="89" t="s">
        <v>8</v>
      </c>
      <c r="C474" s="28">
        <v>1.5</v>
      </c>
      <c r="D474" s="45" t="s">
        <v>26</v>
      </c>
      <c r="E474" s="45" t="s">
        <v>417</v>
      </c>
      <c r="F474" s="90">
        <v>56.154919469487986</v>
      </c>
    </row>
    <row r="475" spans="1:6" x14ac:dyDescent="0.3">
      <c r="A475" s="87">
        <v>900</v>
      </c>
      <c r="B475" s="88">
        <v>2</v>
      </c>
      <c r="C475" s="88">
        <f>B475</f>
        <v>2</v>
      </c>
      <c r="D475" s="45" t="s">
        <v>26</v>
      </c>
      <c r="E475" s="45" t="s">
        <v>418</v>
      </c>
      <c r="F475" s="90">
        <v>142.97405913246718</v>
      </c>
    </row>
    <row r="476" spans="1:6" x14ac:dyDescent="0.3">
      <c r="A476" s="87">
        <v>900</v>
      </c>
      <c r="B476" s="89" t="s">
        <v>11</v>
      </c>
      <c r="C476" s="28">
        <v>2.5</v>
      </c>
      <c r="D476" s="45" t="s">
        <v>26</v>
      </c>
      <c r="E476" s="45" t="s">
        <v>419</v>
      </c>
      <c r="F476" s="90">
        <v>189.92578422460798</v>
      </c>
    </row>
    <row r="477" spans="1:6" x14ac:dyDescent="0.3">
      <c r="A477" s="87">
        <v>900</v>
      </c>
      <c r="B477" s="88">
        <v>3</v>
      </c>
      <c r="C477" s="88">
        <f t="shared" ref="C477:C488" si="22">B477</f>
        <v>3</v>
      </c>
      <c r="D477" s="45" t="s">
        <v>26</v>
      </c>
      <c r="E477" s="45" t="s">
        <v>420</v>
      </c>
      <c r="F477" s="90">
        <v>148.98200321121598</v>
      </c>
    </row>
    <row r="478" spans="1:6" x14ac:dyDescent="0.3">
      <c r="A478" s="87">
        <v>900</v>
      </c>
      <c r="B478" s="88">
        <v>4</v>
      </c>
      <c r="C478" s="88">
        <f t="shared" si="22"/>
        <v>4</v>
      </c>
      <c r="D478" s="45" t="s">
        <v>26</v>
      </c>
      <c r="E478" s="45" t="s">
        <v>421</v>
      </c>
      <c r="F478" s="90">
        <v>216.36268596003197</v>
      </c>
    </row>
    <row r="479" spans="1:6" x14ac:dyDescent="0.3">
      <c r="A479" s="87">
        <v>900</v>
      </c>
      <c r="B479" s="88">
        <v>5</v>
      </c>
      <c r="C479" s="88">
        <f t="shared" si="22"/>
        <v>5</v>
      </c>
      <c r="D479" s="45" t="s">
        <v>26</v>
      </c>
      <c r="E479" s="45" t="s">
        <v>422</v>
      </c>
      <c r="F479" s="90">
        <v>309.9701087997982</v>
      </c>
    </row>
    <row r="480" spans="1:6" x14ac:dyDescent="0.3">
      <c r="A480" s="87">
        <v>900</v>
      </c>
      <c r="B480" s="88">
        <v>6</v>
      </c>
      <c r="C480" s="88">
        <f t="shared" si="22"/>
        <v>6</v>
      </c>
      <c r="D480" s="45" t="s">
        <v>26</v>
      </c>
      <c r="E480" s="45" t="s">
        <v>423</v>
      </c>
      <c r="F480" s="90">
        <v>412.17261644841614</v>
      </c>
    </row>
    <row r="481" spans="1:6" x14ac:dyDescent="0.3">
      <c r="A481" s="87">
        <v>900</v>
      </c>
      <c r="B481" s="88">
        <v>8</v>
      </c>
      <c r="C481" s="88">
        <f t="shared" si="22"/>
        <v>8</v>
      </c>
      <c r="D481" s="45" t="s">
        <v>26</v>
      </c>
      <c r="E481" s="45" t="s">
        <v>424</v>
      </c>
      <c r="F481" s="90">
        <v>632.3783673302878</v>
      </c>
    </row>
    <row r="482" spans="1:6" x14ac:dyDescent="0.3">
      <c r="A482" s="87">
        <v>900</v>
      </c>
      <c r="B482" s="88">
        <v>10</v>
      </c>
      <c r="C482" s="88">
        <f t="shared" si="22"/>
        <v>10</v>
      </c>
      <c r="D482" s="45" t="s">
        <v>26</v>
      </c>
      <c r="E482" s="45" t="s">
        <v>425</v>
      </c>
      <c r="F482" s="90">
        <v>914.81891508316835</v>
      </c>
    </row>
    <row r="483" spans="1:6" x14ac:dyDescent="0.3">
      <c r="A483" s="87">
        <v>900</v>
      </c>
      <c r="B483" s="88">
        <v>12</v>
      </c>
      <c r="C483" s="88">
        <f t="shared" si="22"/>
        <v>12</v>
      </c>
      <c r="D483" s="45" t="s">
        <v>26</v>
      </c>
      <c r="E483" s="45" t="s">
        <v>426</v>
      </c>
      <c r="F483" s="90">
        <v>1127.339620683696</v>
      </c>
    </row>
    <row r="484" spans="1:6" x14ac:dyDescent="0.3">
      <c r="A484" s="87">
        <v>900</v>
      </c>
      <c r="B484" s="88">
        <v>14</v>
      </c>
      <c r="C484" s="88">
        <f t="shared" si="22"/>
        <v>14</v>
      </c>
      <c r="D484" s="45" t="s">
        <v>26</v>
      </c>
      <c r="E484" s="45" t="s">
        <v>427</v>
      </c>
      <c r="F484" s="90">
        <v>1107.4517539102083</v>
      </c>
    </row>
    <row r="485" spans="1:6" x14ac:dyDescent="0.3">
      <c r="A485" s="87">
        <v>900</v>
      </c>
      <c r="B485" s="88">
        <v>16</v>
      </c>
      <c r="C485" s="88">
        <f t="shared" si="22"/>
        <v>16</v>
      </c>
      <c r="D485" s="45" t="s">
        <v>26</v>
      </c>
      <c r="E485" s="45" t="s">
        <v>428</v>
      </c>
      <c r="F485" s="90">
        <v>1203.6943800917277</v>
      </c>
    </row>
    <row r="486" spans="1:6" x14ac:dyDescent="0.3">
      <c r="A486" s="87">
        <v>900</v>
      </c>
      <c r="B486" s="88">
        <v>18</v>
      </c>
      <c r="C486" s="88">
        <f t="shared" si="22"/>
        <v>18</v>
      </c>
      <c r="D486" s="45" t="s">
        <v>26</v>
      </c>
      <c r="E486" s="45" t="s">
        <v>429</v>
      </c>
      <c r="F486" s="90">
        <v>1386.0160588735994</v>
      </c>
    </row>
    <row r="487" spans="1:6" x14ac:dyDescent="0.3">
      <c r="A487" s="87">
        <v>900</v>
      </c>
      <c r="B487" s="88">
        <v>20</v>
      </c>
      <c r="C487" s="88">
        <f t="shared" si="22"/>
        <v>20</v>
      </c>
      <c r="D487" s="45" t="s">
        <v>26</v>
      </c>
      <c r="E487" s="45" t="s">
        <v>430</v>
      </c>
      <c r="F487" s="90">
        <v>1591.196223764256</v>
      </c>
    </row>
    <row r="488" spans="1:6" x14ac:dyDescent="0.3">
      <c r="A488" s="87">
        <v>900</v>
      </c>
      <c r="B488" s="88">
        <v>24</v>
      </c>
      <c r="C488" s="88">
        <f t="shared" si="22"/>
        <v>24</v>
      </c>
      <c r="D488" s="45" t="s">
        <v>26</v>
      </c>
      <c r="E488" s="45" t="s">
        <v>431</v>
      </c>
      <c r="F488" s="90">
        <v>2320.5156312803047</v>
      </c>
    </row>
    <row r="489" spans="1:6" x14ac:dyDescent="0.3">
      <c r="A489" s="85"/>
      <c r="B489" s="85"/>
      <c r="C489" s="85"/>
      <c r="D489" s="85"/>
      <c r="E489" s="45" t="s">
        <v>25</v>
      </c>
      <c r="F489" s="91"/>
    </row>
    <row r="490" spans="1:6" x14ac:dyDescent="0.3">
      <c r="A490" s="85"/>
      <c r="B490" s="85"/>
      <c r="C490" s="85"/>
      <c r="D490" s="85"/>
      <c r="E490" s="45" t="s">
        <v>25</v>
      </c>
      <c r="F490" s="91"/>
    </row>
    <row r="491" spans="1:6" x14ac:dyDescent="0.3">
      <c r="A491" s="87">
        <v>900</v>
      </c>
      <c r="B491" s="87">
        <v>0.5</v>
      </c>
      <c r="C491" s="45">
        <v>0.5</v>
      </c>
      <c r="D491" s="45" t="s">
        <v>46</v>
      </c>
      <c r="E491" s="45" t="s">
        <v>432</v>
      </c>
      <c r="F491" s="90">
        <v>133.13066735989199</v>
      </c>
    </row>
    <row r="492" spans="1:6" x14ac:dyDescent="0.3">
      <c r="A492" s="87">
        <v>900</v>
      </c>
      <c r="B492" s="87">
        <v>0.75</v>
      </c>
      <c r="C492" s="45">
        <v>0.75</v>
      </c>
      <c r="D492" s="45" t="s">
        <v>46</v>
      </c>
      <c r="E492" s="45" t="s">
        <v>433</v>
      </c>
      <c r="F492" s="90">
        <v>143.38146936600003</v>
      </c>
    </row>
    <row r="493" spans="1:6" x14ac:dyDescent="0.3">
      <c r="A493" s="87">
        <v>900</v>
      </c>
      <c r="B493" s="88">
        <v>1</v>
      </c>
      <c r="C493" s="88">
        <f>B493</f>
        <v>1</v>
      </c>
      <c r="D493" s="45" t="s">
        <v>46</v>
      </c>
      <c r="E493" s="45" t="s">
        <v>434</v>
      </c>
      <c r="F493" s="90">
        <v>171.88383970980402</v>
      </c>
    </row>
    <row r="494" spans="1:6" x14ac:dyDescent="0.3">
      <c r="A494" s="87">
        <v>900</v>
      </c>
      <c r="B494" s="89" t="s">
        <v>6</v>
      </c>
      <c r="C494" s="89">
        <v>1.25</v>
      </c>
      <c r="D494" s="45" t="s">
        <v>46</v>
      </c>
      <c r="E494" s="45" t="s">
        <v>435</v>
      </c>
      <c r="F494" s="90">
        <v>183.5070825489104</v>
      </c>
    </row>
    <row r="495" spans="1:6" x14ac:dyDescent="0.3">
      <c r="A495" s="87">
        <v>900</v>
      </c>
      <c r="B495" s="89" t="s">
        <v>8</v>
      </c>
      <c r="C495" s="28">
        <v>1.5</v>
      </c>
      <c r="D495" s="45" t="s">
        <v>46</v>
      </c>
      <c r="E495" s="45" t="s">
        <v>436</v>
      </c>
      <c r="F495" s="90">
        <v>207.90067480898799</v>
      </c>
    </row>
    <row r="496" spans="1:6" x14ac:dyDescent="0.3">
      <c r="A496" s="87">
        <v>900</v>
      </c>
      <c r="B496" s="88">
        <v>2</v>
      </c>
      <c r="C496" s="88">
        <f>B496</f>
        <v>2</v>
      </c>
      <c r="D496" s="45" t="s">
        <v>46</v>
      </c>
      <c r="E496" s="45" t="s">
        <v>437</v>
      </c>
      <c r="F496" s="90">
        <v>542.73495800196713</v>
      </c>
    </row>
    <row r="497" spans="1:6" x14ac:dyDescent="0.3">
      <c r="A497" s="87">
        <v>900</v>
      </c>
      <c r="B497" s="89" t="s">
        <v>11</v>
      </c>
      <c r="C497" s="28">
        <v>2.5</v>
      </c>
      <c r="D497" s="45" t="s">
        <v>46</v>
      </c>
      <c r="E497" s="45" t="s">
        <v>438</v>
      </c>
      <c r="F497" s="90">
        <v>723.09638888710811</v>
      </c>
    </row>
    <row r="498" spans="1:6" x14ac:dyDescent="0.3">
      <c r="A498" s="87">
        <v>900</v>
      </c>
      <c r="B498" s="88">
        <v>3</v>
      </c>
      <c r="C498" s="88">
        <f t="shared" ref="C498:C509" si="23">B498</f>
        <v>3</v>
      </c>
      <c r="D498" s="45" t="s">
        <v>46</v>
      </c>
      <c r="E498" s="45" t="s">
        <v>439</v>
      </c>
      <c r="F498" s="90">
        <v>633.70782186171596</v>
      </c>
    </row>
    <row r="499" spans="1:6" x14ac:dyDescent="0.3">
      <c r="A499" s="87">
        <v>900</v>
      </c>
      <c r="B499" s="88">
        <v>4</v>
      </c>
      <c r="C499" s="88">
        <f t="shared" si="23"/>
        <v>4</v>
      </c>
      <c r="D499" s="45" t="s">
        <v>46</v>
      </c>
      <c r="E499" s="45" t="s">
        <v>440</v>
      </c>
      <c r="F499" s="90">
        <v>917.80015635453185</v>
      </c>
    </row>
    <row r="500" spans="1:6" x14ac:dyDescent="0.3">
      <c r="A500" s="87">
        <v>900</v>
      </c>
      <c r="B500" s="88">
        <v>5</v>
      </c>
      <c r="C500" s="88">
        <f t="shared" si="23"/>
        <v>5</v>
      </c>
      <c r="D500" s="45" t="s">
        <v>46</v>
      </c>
      <c r="E500" s="45" t="s">
        <v>441</v>
      </c>
      <c r="F500" s="90">
        <v>1313.7176808087975</v>
      </c>
    </row>
    <row r="501" spans="1:6" x14ac:dyDescent="0.3">
      <c r="A501" s="87">
        <v>900</v>
      </c>
      <c r="B501" s="88">
        <v>6</v>
      </c>
      <c r="C501" s="88">
        <f t="shared" si="23"/>
        <v>6</v>
      </c>
      <c r="D501" s="45" t="s">
        <v>46</v>
      </c>
      <c r="E501" s="45" t="s">
        <v>442</v>
      </c>
      <c r="F501" s="90">
        <v>1214.3204417174165</v>
      </c>
    </row>
    <row r="502" spans="1:6" x14ac:dyDescent="0.3">
      <c r="A502" s="87">
        <v>900</v>
      </c>
      <c r="B502" s="88">
        <v>8</v>
      </c>
      <c r="C502" s="88">
        <f t="shared" si="23"/>
        <v>8</v>
      </c>
      <c r="D502" s="45" t="s">
        <v>46</v>
      </c>
      <c r="E502" s="45" t="s">
        <v>443</v>
      </c>
      <c r="F502" s="90">
        <v>1909.6572285662874</v>
      </c>
    </row>
    <row r="503" spans="1:6" x14ac:dyDescent="0.3">
      <c r="A503" s="87">
        <v>900</v>
      </c>
      <c r="B503" s="88">
        <v>10</v>
      </c>
      <c r="C503" s="88">
        <f t="shared" si="23"/>
        <v>10</v>
      </c>
      <c r="D503" s="45" t="s">
        <v>46</v>
      </c>
      <c r="E503" s="45" t="s">
        <v>444</v>
      </c>
      <c r="F503" s="90">
        <v>2478.1287936961094</v>
      </c>
    </row>
    <row r="504" spans="1:6" x14ac:dyDescent="0.3">
      <c r="A504" s="87">
        <v>900</v>
      </c>
      <c r="B504" s="88">
        <v>12</v>
      </c>
      <c r="C504" s="88">
        <f t="shared" si="23"/>
        <v>12</v>
      </c>
      <c r="D504" s="45" t="s">
        <v>46</v>
      </c>
      <c r="E504" s="45" t="s">
        <v>445</v>
      </c>
      <c r="F504" s="90">
        <v>3404.4044314906801</v>
      </c>
    </row>
    <row r="505" spans="1:6" x14ac:dyDescent="0.3">
      <c r="A505" s="87">
        <v>900</v>
      </c>
      <c r="B505" s="88">
        <v>14</v>
      </c>
      <c r="C505" s="88">
        <f t="shared" si="23"/>
        <v>14</v>
      </c>
      <c r="D505" s="45" t="s">
        <v>46</v>
      </c>
      <c r="E505" s="45" t="s">
        <v>446</v>
      </c>
      <c r="F505" s="90">
        <v>3387.5776940302089</v>
      </c>
    </row>
    <row r="506" spans="1:6" x14ac:dyDescent="0.3">
      <c r="A506" s="87">
        <v>900</v>
      </c>
      <c r="B506" s="88">
        <v>16</v>
      </c>
      <c r="C506" s="88">
        <f t="shared" si="23"/>
        <v>16</v>
      </c>
      <c r="D506" s="45" t="s">
        <v>46</v>
      </c>
      <c r="E506" s="45" t="s">
        <v>447</v>
      </c>
      <c r="F506" s="90">
        <v>3731.0583476537277</v>
      </c>
    </row>
    <row r="507" spans="1:6" x14ac:dyDescent="0.3">
      <c r="A507" s="87">
        <v>900</v>
      </c>
      <c r="B507" s="88">
        <v>18</v>
      </c>
      <c r="C507" s="88">
        <f t="shared" si="23"/>
        <v>18</v>
      </c>
      <c r="D507" s="45" t="s">
        <v>46</v>
      </c>
      <c r="E507" s="45" t="s">
        <v>448</v>
      </c>
      <c r="F507" s="90">
        <v>4198.598010227598</v>
      </c>
    </row>
    <row r="508" spans="1:6" x14ac:dyDescent="0.3">
      <c r="A508" s="87">
        <v>900</v>
      </c>
      <c r="B508" s="88">
        <v>20</v>
      </c>
      <c r="C508" s="88">
        <f t="shared" si="23"/>
        <v>20</v>
      </c>
      <c r="D508" s="45" t="s">
        <v>46</v>
      </c>
      <c r="E508" s="45" t="s">
        <v>449</v>
      </c>
      <c r="F508" s="90">
        <v>4883.7227354722563</v>
      </c>
    </row>
    <row r="509" spans="1:6" x14ac:dyDescent="0.3">
      <c r="A509" s="87">
        <v>900</v>
      </c>
      <c r="B509" s="88">
        <v>24</v>
      </c>
      <c r="C509" s="88">
        <f t="shared" si="23"/>
        <v>24</v>
      </c>
      <c r="D509" s="45" t="s">
        <v>46</v>
      </c>
      <c r="E509" s="45" t="s">
        <v>450</v>
      </c>
      <c r="F509" s="90">
        <v>7081.9109073023064</v>
      </c>
    </row>
    <row r="510" spans="1:6" x14ac:dyDescent="0.3">
      <c r="A510" s="85"/>
      <c r="B510" s="85"/>
      <c r="C510" s="85"/>
      <c r="D510" s="85"/>
      <c r="E510" s="45" t="s">
        <v>25</v>
      </c>
      <c r="F510" s="91"/>
    </row>
    <row r="511" spans="1:6" x14ac:dyDescent="0.3">
      <c r="A511" s="85"/>
      <c r="B511" s="85"/>
      <c r="C511" s="85"/>
      <c r="D511" s="85"/>
      <c r="E511" s="45" t="s">
        <v>25</v>
      </c>
      <c r="F511" s="91"/>
    </row>
    <row r="512" spans="1:6" x14ac:dyDescent="0.3">
      <c r="A512" s="87">
        <v>900</v>
      </c>
      <c r="B512" s="87">
        <v>0.5</v>
      </c>
      <c r="C512" s="45">
        <v>0.5</v>
      </c>
      <c r="D512" s="45" t="s">
        <v>66</v>
      </c>
      <c r="E512" s="45" t="s">
        <v>451</v>
      </c>
      <c r="F512" s="90">
        <v>39.699309218231988</v>
      </c>
    </row>
    <row r="513" spans="1:6" x14ac:dyDescent="0.3">
      <c r="A513" s="87">
        <v>900</v>
      </c>
      <c r="B513" s="87">
        <v>0.75</v>
      </c>
      <c r="C513" s="45">
        <v>0.75</v>
      </c>
      <c r="D513" s="45" t="s">
        <v>66</v>
      </c>
      <c r="E513" s="45" t="s">
        <v>452</v>
      </c>
      <c r="F513" s="90">
        <v>44.526125177999994</v>
      </c>
    </row>
    <row r="514" spans="1:6" x14ac:dyDescent="0.3">
      <c r="A514" s="87">
        <v>900</v>
      </c>
      <c r="B514" s="88">
        <v>1</v>
      </c>
      <c r="C514" s="88">
        <f>B514</f>
        <v>1</v>
      </c>
      <c r="D514" s="45" t="s">
        <v>66</v>
      </c>
      <c r="E514" s="45" t="s">
        <v>453</v>
      </c>
      <c r="F514" s="90">
        <v>54.042802309384001</v>
      </c>
    </row>
    <row r="515" spans="1:6" x14ac:dyDescent="0.3">
      <c r="A515" s="87">
        <v>900</v>
      </c>
      <c r="B515" s="89" t="s">
        <v>6</v>
      </c>
      <c r="C515" s="89">
        <v>1.25</v>
      </c>
      <c r="D515" s="45" t="s">
        <v>66</v>
      </c>
      <c r="E515" s="45" t="s">
        <v>454</v>
      </c>
      <c r="F515" s="90">
        <v>63.642130584118391</v>
      </c>
    </row>
    <row r="516" spans="1:6" x14ac:dyDescent="0.3">
      <c r="A516" s="87">
        <v>900</v>
      </c>
      <c r="B516" s="89" t="s">
        <v>8</v>
      </c>
      <c r="C516" s="28">
        <v>1.5</v>
      </c>
      <c r="D516" s="45" t="s">
        <v>66</v>
      </c>
      <c r="E516" s="45" t="s">
        <v>455</v>
      </c>
      <c r="F516" s="90">
        <v>73.199825834247989</v>
      </c>
    </row>
    <row r="517" spans="1:6" x14ac:dyDescent="0.3">
      <c r="A517" s="87">
        <v>900</v>
      </c>
      <c r="B517" s="88">
        <v>2</v>
      </c>
      <c r="C517" s="88">
        <f>B517</f>
        <v>2</v>
      </c>
      <c r="D517" s="45" t="s">
        <v>66</v>
      </c>
      <c r="E517" s="45" t="s">
        <v>456</v>
      </c>
      <c r="F517" s="90">
        <v>163.39991359041116</v>
      </c>
    </row>
    <row r="518" spans="1:6" x14ac:dyDescent="0.3">
      <c r="A518" s="87">
        <v>900</v>
      </c>
      <c r="B518" s="89" t="s">
        <v>11</v>
      </c>
      <c r="C518" s="28">
        <v>2.5</v>
      </c>
      <c r="D518" s="45" t="s">
        <v>66</v>
      </c>
      <c r="E518" s="45" t="s">
        <v>457</v>
      </c>
      <c r="F518" s="90">
        <v>214.13940426976797</v>
      </c>
    </row>
    <row r="519" spans="1:6" x14ac:dyDescent="0.3">
      <c r="A519" s="87">
        <v>900</v>
      </c>
      <c r="B519" s="88">
        <v>3</v>
      </c>
      <c r="C519" s="88">
        <f t="shared" ref="C519:C530" si="24">B519</f>
        <v>3</v>
      </c>
      <c r="D519" s="45" t="s">
        <v>66</v>
      </c>
      <c r="E519" s="45" t="s">
        <v>458</v>
      </c>
      <c r="F519" s="90">
        <v>245.79324570453605</v>
      </c>
    </row>
    <row r="520" spans="1:6" x14ac:dyDescent="0.3">
      <c r="A520" s="87">
        <v>900</v>
      </c>
      <c r="B520" s="88">
        <v>4</v>
      </c>
      <c r="C520" s="88">
        <f t="shared" si="24"/>
        <v>4</v>
      </c>
      <c r="D520" s="45" t="s">
        <v>66</v>
      </c>
      <c r="E520" s="45" t="s">
        <v>459</v>
      </c>
      <c r="F520" s="90">
        <v>350.35385051367194</v>
      </c>
    </row>
    <row r="521" spans="1:6" x14ac:dyDescent="0.3">
      <c r="A521" s="87">
        <v>900</v>
      </c>
      <c r="B521" s="88">
        <v>5</v>
      </c>
      <c r="C521" s="88">
        <f t="shared" si="24"/>
        <v>5</v>
      </c>
      <c r="D521" s="45" t="s">
        <v>66</v>
      </c>
      <c r="E521" s="45" t="s">
        <v>460</v>
      </c>
      <c r="F521" s="90">
        <v>485.78711563376606</v>
      </c>
    </row>
    <row r="522" spans="1:6" x14ac:dyDescent="0.3">
      <c r="A522" s="87">
        <v>900</v>
      </c>
      <c r="B522" s="88">
        <v>6</v>
      </c>
      <c r="C522" s="88">
        <f t="shared" si="24"/>
        <v>6</v>
      </c>
      <c r="D522" s="45" t="s">
        <v>66</v>
      </c>
      <c r="E522" s="45" t="s">
        <v>461</v>
      </c>
      <c r="F522" s="90">
        <v>624.81835490973617</v>
      </c>
    </row>
    <row r="523" spans="1:6" x14ac:dyDescent="0.3">
      <c r="A523" s="87">
        <v>900</v>
      </c>
      <c r="B523" s="88">
        <v>8</v>
      </c>
      <c r="C523" s="88">
        <f t="shared" si="24"/>
        <v>8</v>
      </c>
      <c r="D523" s="45" t="s">
        <v>66</v>
      </c>
      <c r="E523" s="45" t="s">
        <v>462</v>
      </c>
      <c r="F523" s="90">
        <v>983.87515776004773</v>
      </c>
    </row>
    <row r="524" spans="1:6" x14ac:dyDescent="0.3">
      <c r="A524" s="87">
        <v>900</v>
      </c>
      <c r="B524" s="88">
        <v>10</v>
      </c>
      <c r="C524" s="88">
        <f t="shared" si="24"/>
        <v>10</v>
      </c>
      <c r="D524" s="45" t="s">
        <v>66</v>
      </c>
      <c r="E524" s="45" t="s">
        <v>463</v>
      </c>
      <c r="F524" s="90">
        <v>1438.7355905165291</v>
      </c>
    </row>
    <row r="525" spans="1:6" x14ac:dyDescent="0.3">
      <c r="A525" s="87">
        <v>900</v>
      </c>
      <c r="B525" s="88">
        <v>12</v>
      </c>
      <c r="C525" s="88">
        <f t="shared" si="24"/>
        <v>12</v>
      </c>
      <c r="D525" s="45" t="s">
        <v>66</v>
      </c>
      <c r="E525" s="45" t="s">
        <v>464</v>
      </c>
      <c r="F525" s="90">
        <v>1768.4507260586161</v>
      </c>
    </row>
    <row r="526" spans="1:6" x14ac:dyDescent="0.3">
      <c r="A526" s="87">
        <v>900</v>
      </c>
      <c r="B526" s="88">
        <v>14</v>
      </c>
      <c r="C526" s="88">
        <f t="shared" si="24"/>
        <v>14</v>
      </c>
      <c r="D526" s="45" t="s">
        <v>66</v>
      </c>
      <c r="E526" s="45" t="s">
        <v>465</v>
      </c>
      <c r="F526" s="90">
        <v>1882.0817946823686</v>
      </c>
    </row>
    <row r="527" spans="1:6" x14ac:dyDescent="0.3">
      <c r="A527" s="87">
        <v>900</v>
      </c>
      <c r="B527" s="88">
        <v>16</v>
      </c>
      <c r="C527" s="88">
        <f t="shared" si="24"/>
        <v>16</v>
      </c>
      <c r="D527" s="45" t="s">
        <v>66</v>
      </c>
      <c r="E527" s="45" t="s">
        <v>466</v>
      </c>
      <c r="F527" s="90">
        <v>2191.6338432842886</v>
      </c>
    </row>
    <row r="528" spans="1:6" x14ac:dyDescent="0.3">
      <c r="A528" s="87">
        <v>900</v>
      </c>
      <c r="B528" s="88">
        <v>18</v>
      </c>
      <c r="C528" s="88">
        <f t="shared" si="24"/>
        <v>18</v>
      </c>
      <c r="D528" s="45" t="s">
        <v>66</v>
      </c>
      <c r="E528" s="45" t="s">
        <v>467</v>
      </c>
      <c r="F528" s="90">
        <v>2487.0550665955998</v>
      </c>
    </row>
    <row r="529" spans="1:6" x14ac:dyDescent="0.3">
      <c r="A529" s="87">
        <v>900</v>
      </c>
      <c r="B529" s="88">
        <v>20</v>
      </c>
      <c r="C529" s="88">
        <f t="shared" si="24"/>
        <v>20</v>
      </c>
      <c r="D529" s="45" t="s">
        <v>66</v>
      </c>
      <c r="E529" s="45" t="s">
        <v>468</v>
      </c>
      <c r="F529" s="90">
        <v>2833.8233771333762</v>
      </c>
    </row>
    <row r="530" spans="1:6" x14ac:dyDescent="0.3">
      <c r="A530" s="87">
        <v>900</v>
      </c>
      <c r="B530" s="88">
        <v>24</v>
      </c>
      <c r="C530" s="88">
        <f t="shared" si="24"/>
        <v>24</v>
      </c>
      <c r="D530" s="45" t="s">
        <v>66</v>
      </c>
      <c r="E530" s="45" t="s">
        <v>469</v>
      </c>
      <c r="F530" s="90">
        <v>3819.6516006483853</v>
      </c>
    </row>
    <row r="531" spans="1:6" x14ac:dyDescent="0.3">
      <c r="A531" s="85"/>
      <c r="B531" s="85"/>
      <c r="C531" s="85"/>
      <c r="D531" s="85"/>
      <c r="E531" s="45" t="s">
        <v>25</v>
      </c>
      <c r="F531" s="91"/>
    </row>
    <row r="532" spans="1:6" x14ac:dyDescent="0.3">
      <c r="A532" s="85"/>
      <c r="B532" s="85"/>
      <c r="C532" s="85"/>
      <c r="D532" s="85"/>
      <c r="E532" s="45" t="s">
        <v>25</v>
      </c>
      <c r="F532" s="91"/>
    </row>
    <row r="533" spans="1:6" x14ac:dyDescent="0.3">
      <c r="A533" s="87">
        <v>900</v>
      </c>
      <c r="B533" s="87">
        <v>0.5</v>
      </c>
      <c r="C533" s="45">
        <v>0.5</v>
      </c>
      <c r="D533" s="45" t="s">
        <v>86</v>
      </c>
      <c r="E533" s="45" t="s">
        <v>470</v>
      </c>
      <c r="F533" s="90">
        <v>33.718745741231999</v>
      </c>
    </row>
    <row r="534" spans="1:6" x14ac:dyDescent="0.3">
      <c r="A534" s="87">
        <v>900</v>
      </c>
      <c r="B534" s="87">
        <v>0.75</v>
      </c>
      <c r="C534" s="45">
        <v>0.75</v>
      </c>
      <c r="D534" s="45" t="s">
        <v>86</v>
      </c>
      <c r="E534" s="45" t="s">
        <v>471</v>
      </c>
      <c r="F534" s="90">
        <v>36.552040542</v>
      </c>
    </row>
    <row r="535" spans="1:6" x14ac:dyDescent="0.3">
      <c r="A535" s="87">
        <v>900</v>
      </c>
      <c r="B535" s="88">
        <v>1</v>
      </c>
      <c r="C535" s="88">
        <f>B535</f>
        <v>1</v>
      </c>
      <c r="D535" s="45" t="s">
        <v>86</v>
      </c>
      <c r="E535" s="45" t="s">
        <v>472</v>
      </c>
      <c r="F535" s="90">
        <v>44.075196514384004</v>
      </c>
    </row>
    <row r="536" spans="1:6" x14ac:dyDescent="0.3">
      <c r="A536" s="87">
        <v>900</v>
      </c>
      <c r="B536" s="89" t="s">
        <v>6</v>
      </c>
      <c r="C536" s="89">
        <v>1.25</v>
      </c>
      <c r="D536" s="45" t="s">
        <v>86</v>
      </c>
      <c r="E536" s="45" t="s">
        <v>473</v>
      </c>
      <c r="F536" s="90">
        <v>47.289478758118406</v>
      </c>
    </row>
    <row r="537" spans="1:6" x14ac:dyDescent="0.3">
      <c r="A537" s="87">
        <v>900</v>
      </c>
      <c r="B537" s="89" t="s">
        <v>8</v>
      </c>
      <c r="C537" s="28">
        <v>1.5</v>
      </c>
      <c r="D537" s="45" t="s">
        <v>86</v>
      </c>
      <c r="E537" s="45" t="s">
        <v>474</v>
      </c>
      <c r="F537" s="90">
        <v>53.491619759247989</v>
      </c>
    </row>
    <row r="538" spans="1:6" x14ac:dyDescent="0.3">
      <c r="A538" s="87">
        <v>900</v>
      </c>
      <c r="B538" s="88">
        <v>2</v>
      </c>
      <c r="C538" s="88">
        <f>B538</f>
        <v>2</v>
      </c>
      <c r="D538" s="45" t="s">
        <v>86</v>
      </c>
      <c r="E538" s="45" t="s">
        <v>475</v>
      </c>
      <c r="F538" s="90">
        <v>139.18461619941115</v>
      </c>
    </row>
    <row r="539" spans="1:6" x14ac:dyDescent="0.3">
      <c r="A539" s="87">
        <v>900</v>
      </c>
      <c r="B539" s="89" t="s">
        <v>11</v>
      </c>
      <c r="C539" s="28">
        <v>2.5</v>
      </c>
      <c r="D539" s="45" t="s">
        <v>86</v>
      </c>
      <c r="E539" s="45" t="s">
        <v>476</v>
      </c>
      <c r="F539" s="90">
        <v>185.30970386476798</v>
      </c>
    </row>
    <row r="540" spans="1:6" x14ac:dyDescent="0.3">
      <c r="A540" s="87">
        <v>900</v>
      </c>
      <c r="B540" s="88">
        <v>3</v>
      </c>
      <c r="C540" s="88">
        <f t="shared" ref="C540:C551" si="25">B540</f>
        <v>3</v>
      </c>
      <c r="D540" s="45" t="s">
        <v>86</v>
      </c>
      <c r="E540" s="45" t="s">
        <v>477</v>
      </c>
      <c r="F540" s="90">
        <v>143.57885335953597</v>
      </c>
    </row>
    <row r="541" spans="1:6" x14ac:dyDescent="0.3">
      <c r="A541" s="87">
        <v>900</v>
      </c>
      <c r="B541" s="88">
        <v>4</v>
      </c>
      <c r="C541" s="88">
        <f t="shared" si="25"/>
        <v>4</v>
      </c>
      <c r="D541" s="45" t="s">
        <v>86</v>
      </c>
      <c r="E541" s="45" t="s">
        <v>478</v>
      </c>
      <c r="F541" s="90">
        <v>208.96243365267196</v>
      </c>
    </row>
    <row r="542" spans="1:6" x14ac:dyDescent="0.3">
      <c r="A542" s="87">
        <v>900</v>
      </c>
      <c r="B542" s="88">
        <v>5</v>
      </c>
      <c r="C542" s="88">
        <f t="shared" si="25"/>
        <v>5</v>
      </c>
      <c r="D542" s="45" t="s">
        <v>86</v>
      </c>
      <c r="E542" s="45" t="s">
        <v>479</v>
      </c>
      <c r="F542" s="90">
        <v>300.66624683576623</v>
      </c>
    </row>
    <row r="543" spans="1:6" x14ac:dyDescent="0.3">
      <c r="A543" s="87">
        <v>900</v>
      </c>
      <c r="B543" s="88">
        <v>6</v>
      </c>
      <c r="C543" s="88">
        <f t="shared" si="25"/>
        <v>6</v>
      </c>
      <c r="D543" s="45" t="s">
        <v>86</v>
      </c>
      <c r="E543" s="45" t="s">
        <v>480</v>
      </c>
      <c r="F543" s="90">
        <v>399.8084410047361</v>
      </c>
    </row>
    <row r="544" spans="1:6" x14ac:dyDescent="0.3">
      <c r="A544" s="87">
        <v>900</v>
      </c>
      <c r="B544" s="88">
        <v>8</v>
      </c>
      <c r="C544" s="88">
        <f t="shared" si="25"/>
        <v>8</v>
      </c>
      <c r="D544" s="45" t="s">
        <v>86</v>
      </c>
      <c r="E544" s="45" t="s">
        <v>481</v>
      </c>
      <c r="F544" s="90">
        <v>616.95169806004776</v>
      </c>
    </row>
    <row r="545" spans="1:6" x14ac:dyDescent="0.3">
      <c r="A545" s="87">
        <v>900</v>
      </c>
      <c r="B545" s="88">
        <v>10</v>
      </c>
      <c r="C545" s="88">
        <f t="shared" si="25"/>
        <v>10</v>
      </c>
      <c r="D545" s="45" t="s">
        <v>86</v>
      </c>
      <c r="E545" s="45" t="s">
        <v>482</v>
      </c>
      <c r="F545" s="90">
        <v>895.91798811052831</v>
      </c>
    </row>
    <row r="546" spans="1:6" x14ac:dyDescent="0.3">
      <c r="A546" s="87">
        <v>900</v>
      </c>
      <c r="B546" s="88">
        <v>12</v>
      </c>
      <c r="C546" s="88">
        <f t="shared" si="25"/>
        <v>12</v>
      </c>
      <c r="D546" s="45" t="s">
        <v>86</v>
      </c>
      <c r="E546" s="45" t="s">
        <v>483</v>
      </c>
      <c r="F546" s="90">
        <v>1100.1258530336161</v>
      </c>
    </row>
    <row r="547" spans="1:6" x14ac:dyDescent="0.3">
      <c r="A547" s="87">
        <v>900</v>
      </c>
      <c r="B547" s="88">
        <v>14</v>
      </c>
      <c r="C547" s="88">
        <f t="shared" si="25"/>
        <v>14</v>
      </c>
      <c r="D547" s="45" t="s">
        <v>86</v>
      </c>
      <c r="E547" s="45" t="s">
        <v>484</v>
      </c>
      <c r="F547" s="90">
        <v>1077.7393444423683</v>
      </c>
    </row>
    <row r="548" spans="1:6" x14ac:dyDescent="0.3">
      <c r="A548" s="87">
        <v>900</v>
      </c>
      <c r="B548" s="88">
        <v>16</v>
      </c>
      <c r="C548" s="88">
        <f t="shared" si="25"/>
        <v>16</v>
      </c>
      <c r="D548" s="45" t="s">
        <v>86</v>
      </c>
      <c r="E548" s="45" t="s">
        <v>485</v>
      </c>
      <c r="F548" s="90">
        <v>1169.4899198342875</v>
      </c>
    </row>
    <row r="549" spans="1:6" x14ac:dyDescent="0.3">
      <c r="A549" s="87">
        <v>900</v>
      </c>
      <c r="B549" s="88">
        <v>18</v>
      </c>
      <c r="C549" s="88">
        <f t="shared" si="25"/>
        <v>18</v>
      </c>
      <c r="D549" s="45" t="s">
        <v>86</v>
      </c>
      <c r="E549" s="45" t="s">
        <v>486</v>
      </c>
      <c r="F549" s="90">
        <v>1339.1088141055993</v>
      </c>
    </row>
    <row r="550" spans="1:6" x14ac:dyDescent="0.3">
      <c r="A550" s="87">
        <v>900</v>
      </c>
      <c r="B550" s="88">
        <v>20</v>
      </c>
      <c r="C550" s="88">
        <f t="shared" si="25"/>
        <v>20</v>
      </c>
      <c r="D550" s="45" t="s">
        <v>86</v>
      </c>
      <c r="E550" s="45" t="s">
        <v>487</v>
      </c>
      <c r="F550" s="90">
        <v>1544.3495044733761</v>
      </c>
    </row>
    <row r="551" spans="1:6" x14ac:dyDescent="0.3">
      <c r="A551" s="87">
        <v>900</v>
      </c>
      <c r="B551" s="88">
        <v>24</v>
      </c>
      <c r="C551" s="88">
        <f t="shared" si="25"/>
        <v>24</v>
      </c>
      <c r="D551" s="45" t="s">
        <v>86</v>
      </c>
      <c r="E551" s="45" t="s">
        <v>488</v>
      </c>
      <c r="F551" s="90">
        <v>2262.847778778385</v>
      </c>
    </row>
    <row r="552" spans="1:6" x14ac:dyDescent="0.3">
      <c r="A552" s="85"/>
      <c r="B552" s="85"/>
      <c r="C552" s="85"/>
      <c r="D552" s="85"/>
      <c r="E552" s="45" t="s">
        <v>25</v>
      </c>
      <c r="F552" s="91"/>
    </row>
    <row r="553" spans="1:6" x14ac:dyDescent="0.3">
      <c r="A553" s="85"/>
      <c r="B553" s="85"/>
      <c r="C553" s="85"/>
      <c r="D553" s="85"/>
      <c r="E553" s="45" t="s">
        <v>25</v>
      </c>
      <c r="F553" s="91"/>
    </row>
    <row r="554" spans="1:6" x14ac:dyDescent="0.3">
      <c r="A554" s="87">
        <v>900</v>
      </c>
      <c r="B554" s="87">
        <v>0.5</v>
      </c>
      <c r="C554" s="45">
        <v>0.5</v>
      </c>
      <c r="D554" s="45" t="s">
        <v>106</v>
      </c>
      <c r="E554" s="45" t="s">
        <v>489</v>
      </c>
      <c r="F554" s="90">
        <v>114.68887690039197</v>
      </c>
    </row>
    <row r="555" spans="1:6" x14ac:dyDescent="0.3">
      <c r="A555" s="87">
        <v>900</v>
      </c>
      <c r="B555" s="87">
        <v>0.75</v>
      </c>
      <c r="C555" s="45">
        <v>0.75</v>
      </c>
      <c r="D555" s="45" t="s">
        <v>106</v>
      </c>
      <c r="E555" s="45" t="s">
        <v>490</v>
      </c>
      <c r="F555" s="90">
        <v>123.69728005200001</v>
      </c>
    </row>
    <row r="556" spans="1:6" x14ac:dyDescent="0.3">
      <c r="A556" s="87">
        <v>900</v>
      </c>
      <c r="B556" s="88">
        <v>1</v>
      </c>
      <c r="C556" s="88">
        <f>B556</f>
        <v>1</v>
      </c>
      <c r="D556" s="45" t="s">
        <v>106</v>
      </c>
      <c r="E556" s="45" t="s">
        <v>491</v>
      </c>
      <c r="F556" s="90">
        <v>148.38194411730402</v>
      </c>
    </row>
    <row r="557" spans="1:6" x14ac:dyDescent="0.3">
      <c r="A557" s="87">
        <v>900</v>
      </c>
      <c r="B557" s="89" t="s">
        <v>6</v>
      </c>
      <c r="C557" s="89">
        <v>1.25</v>
      </c>
      <c r="D557" s="45" t="s">
        <v>106</v>
      </c>
      <c r="E557" s="45" t="s">
        <v>492</v>
      </c>
      <c r="F557" s="90">
        <v>158.90106051391038</v>
      </c>
    </row>
    <row r="558" spans="1:6" x14ac:dyDescent="0.3">
      <c r="A558" s="87">
        <v>900</v>
      </c>
      <c r="B558" s="89" t="s">
        <v>8</v>
      </c>
      <c r="C558" s="28">
        <v>1.5</v>
      </c>
      <c r="D558" s="45" t="s">
        <v>106</v>
      </c>
      <c r="E558" s="45" t="s">
        <v>493</v>
      </c>
      <c r="F558" s="90">
        <v>180.09162174848802</v>
      </c>
    </row>
    <row r="559" spans="1:6" x14ac:dyDescent="0.3">
      <c r="A559" s="87">
        <v>900</v>
      </c>
      <c r="B559" s="88">
        <v>2</v>
      </c>
      <c r="C559" s="88">
        <f>B559</f>
        <v>2</v>
      </c>
      <c r="D559" s="45" t="s">
        <v>106</v>
      </c>
      <c r="E559" s="45" t="s">
        <v>494</v>
      </c>
      <c r="F559" s="90">
        <v>467.93531918346707</v>
      </c>
    </row>
    <row r="560" spans="1:6" x14ac:dyDescent="0.3">
      <c r="A560" s="87">
        <v>900</v>
      </c>
      <c r="B560" s="89" t="s">
        <v>11</v>
      </c>
      <c r="C560" s="28">
        <v>2.5</v>
      </c>
      <c r="D560" s="45" t="s">
        <v>106</v>
      </c>
      <c r="E560" s="45" t="s">
        <v>495</v>
      </c>
      <c r="F560" s="90">
        <v>623.14173325960803</v>
      </c>
    </row>
    <row r="561" spans="1:6" x14ac:dyDescent="0.3">
      <c r="A561" s="87">
        <v>900</v>
      </c>
      <c r="B561" s="88">
        <v>3</v>
      </c>
      <c r="C561" s="88">
        <f t="shared" ref="C561:C572" si="26">B561</f>
        <v>3</v>
      </c>
      <c r="D561" s="45" t="s">
        <v>106</v>
      </c>
      <c r="E561" s="45" t="s">
        <v>496</v>
      </c>
      <c r="F561" s="90">
        <v>547.05767185221589</v>
      </c>
    </row>
    <row r="562" spans="1:6" x14ac:dyDescent="0.3">
      <c r="A562" s="87">
        <v>900</v>
      </c>
      <c r="B562" s="88">
        <v>4</v>
      </c>
      <c r="C562" s="88">
        <f t="shared" si="26"/>
        <v>4</v>
      </c>
      <c r="D562" s="45" t="s">
        <v>106</v>
      </c>
      <c r="E562" s="45" t="s">
        <v>497</v>
      </c>
      <c r="F562" s="90">
        <v>792.04809785103191</v>
      </c>
    </row>
    <row r="563" spans="1:6" x14ac:dyDescent="0.3">
      <c r="A563" s="87">
        <v>900</v>
      </c>
      <c r="B563" s="88">
        <v>5</v>
      </c>
      <c r="C563" s="88">
        <f t="shared" si="26"/>
        <v>5</v>
      </c>
      <c r="D563" s="45" t="s">
        <v>106</v>
      </c>
      <c r="E563" s="45" t="s">
        <v>498</v>
      </c>
      <c r="F563" s="90">
        <v>1132.8121598037976</v>
      </c>
    </row>
    <row r="564" spans="1:6" x14ac:dyDescent="0.3">
      <c r="A564" s="87">
        <v>900</v>
      </c>
      <c r="B564" s="88">
        <v>6</v>
      </c>
      <c r="C564" s="88">
        <f t="shared" si="26"/>
        <v>6</v>
      </c>
      <c r="D564" s="45" t="s">
        <v>106</v>
      </c>
      <c r="E564" s="45" t="s">
        <v>499</v>
      </c>
      <c r="F564" s="90">
        <v>1483.7135574434167</v>
      </c>
    </row>
    <row r="565" spans="1:6" x14ac:dyDescent="0.3">
      <c r="A565" s="87">
        <v>900</v>
      </c>
      <c r="B565" s="88">
        <v>8</v>
      </c>
      <c r="C565" s="88">
        <f t="shared" si="26"/>
        <v>8</v>
      </c>
      <c r="D565" s="45" t="s">
        <v>106</v>
      </c>
      <c r="E565" s="45" t="s">
        <v>500</v>
      </c>
      <c r="F565" s="90">
        <v>2342.3600075582872</v>
      </c>
    </row>
    <row r="566" spans="1:6" x14ac:dyDescent="0.3">
      <c r="A566" s="87">
        <v>900</v>
      </c>
      <c r="B566" s="88">
        <v>10</v>
      </c>
      <c r="C566" s="88">
        <f t="shared" si="26"/>
        <v>10</v>
      </c>
      <c r="D566" s="45" t="s">
        <v>106</v>
      </c>
      <c r="E566" s="45" t="s">
        <v>501</v>
      </c>
      <c r="F566" s="90">
        <v>3443.2195357471696</v>
      </c>
    </row>
    <row r="567" spans="1:6" x14ac:dyDescent="0.3">
      <c r="A567" s="87">
        <v>900</v>
      </c>
      <c r="B567" s="88">
        <v>12</v>
      </c>
      <c r="C567" s="88">
        <f t="shared" si="26"/>
        <v>12</v>
      </c>
      <c r="D567" s="45" t="s">
        <v>106</v>
      </c>
      <c r="E567" s="45" t="s">
        <v>502</v>
      </c>
      <c r="F567" s="90">
        <v>4188.563393784696</v>
      </c>
    </row>
    <row r="568" spans="1:6" x14ac:dyDescent="0.3">
      <c r="A568" s="87">
        <v>900</v>
      </c>
      <c r="B568" s="88">
        <v>14</v>
      </c>
      <c r="C568" s="88">
        <f t="shared" si="26"/>
        <v>14</v>
      </c>
      <c r="D568" s="45" t="s">
        <v>106</v>
      </c>
      <c r="E568" s="45" t="s">
        <v>503</v>
      </c>
      <c r="F568" s="90">
        <v>4224.7245048742097</v>
      </c>
    </row>
    <row r="569" spans="1:6" x14ac:dyDescent="0.3">
      <c r="A569" s="87">
        <v>900</v>
      </c>
      <c r="B569" s="88">
        <v>16</v>
      </c>
      <c r="C569" s="88">
        <f t="shared" si="26"/>
        <v>16</v>
      </c>
      <c r="D569" s="45" t="s">
        <v>106</v>
      </c>
      <c r="E569" s="45" t="s">
        <v>504</v>
      </c>
      <c r="F569" s="90">
        <v>4715.5653741977267</v>
      </c>
    </row>
    <row r="570" spans="1:6" x14ac:dyDescent="0.3">
      <c r="A570" s="87">
        <v>900</v>
      </c>
      <c r="B570" s="88">
        <v>18</v>
      </c>
      <c r="C570" s="88">
        <f t="shared" si="26"/>
        <v>18</v>
      </c>
      <c r="D570" s="45" t="s">
        <v>106</v>
      </c>
      <c r="E570" s="45" t="s">
        <v>505</v>
      </c>
      <c r="F570" s="90">
        <v>5298.7375187395983</v>
      </c>
    </row>
    <row r="571" spans="1:6" x14ac:dyDescent="0.3">
      <c r="A571" s="87">
        <v>900</v>
      </c>
      <c r="B571" s="88">
        <v>20</v>
      </c>
      <c r="C571" s="88">
        <f t="shared" si="26"/>
        <v>20</v>
      </c>
      <c r="D571" s="45" t="s">
        <v>106</v>
      </c>
      <c r="E571" s="45" t="s">
        <v>506</v>
      </c>
      <c r="F571" s="90">
        <v>6148.0361423242566</v>
      </c>
    </row>
    <row r="572" spans="1:6" x14ac:dyDescent="0.3">
      <c r="A572" s="87">
        <v>900</v>
      </c>
      <c r="B572" s="88">
        <v>24</v>
      </c>
      <c r="C572" s="88">
        <f t="shared" si="26"/>
        <v>24</v>
      </c>
      <c r="D572" s="45" t="s">
        <v>106</v>
      </c>
      <c r="E572" s="45" t="s">
        <v>507</v>
      </c>
      <c r="F572" s="90">
        <v>8776.8248844983082</v>
      </c>
    </row>
    <row r="573" spans="1:6" x14ac:dyDescent="0.3">
      <c r="A573" s="87">
        <v>1500</v>
      </c>
      <c r="B573" s="87">
        <v>0.5</v>
      </c>
      <c r="C573" s="45">
        <v>0.5</v>
      </c>
      <c r="D573" s="45" t="s">
        <v>46</v>
      </c>
      <c r="E573" s="45" t="s">
        <v>508</v>
      </c>
      <c r="F573" s="90">
        <v>165.83296468937999</v>
      </c>
    </row>
    <row r="574" spans="1:6" x14ac:dyDescent="0.3">
      <c r="A574" s="87">
        <v>1500</v>
      </c>
      <c r="B574" s="87">
        <v>0.75</v>
      </c>
      <c r="C574" s="45">
        <v>0.75</v>
      </c>
      <c r="D574" s="45" t="s">
        <v>46</v>
      </c>
      <c r="E574" s="45" t="s">
        <v>509</v>
      </c>
      <c r="F574" s="90">
        <v>178.52407783200005</v>
      </c>
    </row>
    <row r="575" spans="1:6" x14ac:dyDescent="0.3">
      <c r="A575" s="87">
        <v>1500</v>
      </c>
      <c r="B575" s="88">
        <v>1</v>
      </c>
      <c r="C575" s="88">
        <f>B575</f>
        <v>1</v>
      </c>
      <c r="D575" s="45" t="s">
        <v>46</v>
      </c>
      <c r="E575" s="45" t="s">
        <v>510</v>
      </c>
      <c r="F575" s="90">
        <v>214.09931726606001</v>
      </c>
    </row>
    <row r="576" spans="1:6" x14ac:dyDescent="0.3">
      <c r="A576" s="87">
        <v>1500</v>
      </c>
      <c r="B576" s="89" t="s">
        <v>6</v>
      </c>
      <c r="C576" s="89">
        <v>1.25</v>
      </c>
      <c r="D576" s="45" t="s">
        <v>46</v>
      </c>
      <c r="E576" s="45" t="s">
        <v>511</v>
      </c>
      <c r="F576" s="90">
        <v>227.94702181405597</v>
      </c>
    </row>
    <row r="577" spans="1:6" x14ac:dyDescent="0.3">
      <c r="A577" s="87">
        <v>1500</v>
      </c>
      <c r="B577" s="89" t="s">
        <v>8</v>
      </c>
      <c r="C577" s="28">
        <v>1.5</v>
      </c>
      <c r="D577" s="45" t="s">
        <v>46</v>
      </c>
      <c r="E577" s="45" t="s">
        <v>512</v>
      </c>
      <c r="F577" s="90">
        <v>258.04382951281997</v>
      </c>
    </row>
    <row r="578" spans="1:6" x14ac:dyDescent="0.3">
      <c r="A578" s="87">
        <v>1500</v>
      </c>
      <c r="B578" s="88">
        <v>2</v>
      </c>
      <c r="C578" s="88">
        <f>B578</f>
        <v>2</v>
      </c>
      <c r="D578" s="45" t="s">
        <v>46</v>
      </c>
      <c r="E578" s="45" t="s">
        <v>513</v>
      </c>
      <c r="F578" s="90">
        <v>677.07004659970789</v>
      </c>
    </row>
    <row r="579" spans="1:6" x14ac:dyDescent="0.3">
      <c r="A579" s="87">
        <v>1500</v>
      </c>
      <c r="B579" s="89" t="s">
        <v>11</v>
      </c>
      <c r="C579" s="28">
        <v>2.5</v>
      </c>
      <c r="D579" s="45" t="s">
        <v>46</v>
      </c>
      <c r="E579" s="45" t="s">
        <v>514</v>
      </c>
      <c r="F579" s="90">
        <v>902.47009794462008</v>
      </c>
    </row>
    <row r="580" spans="1:6" x14ac:dyDescent="0.3">
      <c r="A580" s="87">
        <v>1500</v>
      </c>
      <c r="B580" s="88">
        <v>3</v>
      </c>
      <c r="C580" s="88">
        <f t="shared" ref="C580:C591" si="27">B580</f>
        <v>3</v>
      </c>
      <c r="D580" s="45" t="s">
        <v>46</v>
      </c>
      <c r="E580" s="45" t="s">
        <v>515</v>
      </c>
      <c r="F580" s="90">
        <v>857.06446490584005</v>
      </c>
    </row>
    <row r="581" spans="1:6" x14ac:dyDescent="0.3">
      <c r="A581" s="87">
        <v>1500</v>
      </c>
      <c r="B581" s="88">
        <v>4</v>
      </c>
      <c r="C581" s="88">
        <f t="shared" si="27"/>
        <v>4</v>
      </c>
      <c r="D581" s="45" t="s">
        <v>46</v>
      </c>
      <c r="E581" s="45" t="s">
        <v>516</v>
      </c>
      <c r="F581" s="90">
        <v>1196.5172444759999</v>
      </c>
    </row>
    <row r="582" spans="1:6" x14ac:dyDescent="0.3">
      <c r="A582" s="87">
        <v>1500</v>
      </c>
      <c r="B582" s="88">
        <v>5</v>
      </c>
      <c r="C582" s="88">
        <f t="shared" si="27"/>
        <v>5</v>
      </c>
      <c r="D582" s="45" t="s">
        <v>46</v>
      </c>
      <c r="E582" s="45" t="s">
        <v>517</v>
      </c>
      <c r="F582" s="90">
        <v>1751.1096803563196</v>
      </c>
    </row>
    <row r="583" spans="1:6" x14ac:dyDescent="0.3">
      <c r="A583" s="87">
        <v>1500</v>
      </c>
      <c r="B583" s="88">
        <v>6</v>
      </c>
      <c r="C583" s="88">
        <f t="shared" si="27"/>
        <v>6</v>
      </c>
      <c r="D583" s="45" t="s">
        <v>46</v>
      </c>
      <c r="E583" s="45" t="s">
        <v>518</v>
      </c>
      <c r="F583" s="90">
        <v>1986.5280550563398</v>
      </c>
    </row>
    <row r="584" spans="1:6" x14ac:dyDescent="0.3">
      <c r="A584" s="87">
        <v>1500</v>
      </c>
      <c r="B584" s="88">
        <v>8</v>
      </c>
      <c r="C584" s="88">
        <f t="shared" si="27"/>
        <v>8</v>
      </c>
      <c r="D584" s="45" t="s">
        <v>46</v>
      </c>
      <c r="E584" s="45" t="s">
        <v>519</v>
      </c>
      <c r="F584" s="90">
        <v>1029.53794202584</v>
      </c>
    </row>
    <row r="585" spans="1:6" x14ac:dyDescent="0.3">
      <c r="A585" s="87">
        <v>1500</v>
      </c>
      <c r="B585" s="88">
        <v>10</v>
      </c>
      <c r="C585" s="88">
        <f t="shared" si="27"/>
        <v>10</v>
      </c>
      <c r="D585" s="45" t="s">
        <v>46</v>
      </c>
      <c r="E585" s="45" t="s">
        <v>520</v>
      </c>
      <c r="F585" s="90">
        <v>4688.2657251176415</v>
      </c>
    </row>
    <row r="586" spans="1:6" x14ac:dyDescent="0.3">
      <c r="A586" s="87">
        <v>1500</v>
      </c>
      <c r="B586" s="88">
        <v>12</v>
      </c>
      <c r="C586" s="88">
        <f t="shared" si="27"/>
        <v>12</v>
      </c>
      <c r="D586" s="45" t="s">
        <v>46</v>
      </c>
      <c r="E586" s="45" t="s">
        <v>521</v>
      </c>
      <c r="F586" s="90">
        <v>7017.9814152689423</v>
      </c>
    </row>
    <row r="587" spans="1:6" x14ac:dyDescent="0.3">
      <c r="A587" s="87">
        <v>1500</v>
      </c>
      <c r="B587" s="88">
        <v>14</v>
      </c>
      <c r="C587" s="88">
        <f t="shared" si="27"/>
        <v>14</v>
      </c>
      <c r="D587" s="45" t="s">
        <v>46</v>
      </c>
      <c r="E587" s="45" t="s">
        <v>522</v>
      </c>
      <c r="F587" s="90">
        <v>9132.5793434451371</v>
      </c>
    </row>
    <row r="588" spans="1:6" x14ac:dyDescent="0.3">
      <c r="A588" s="87">
        <v>1500</v>
      </c>
      <c r="B588" s="88">
        <v>16</v>
      </c>
      <c r="C588" s="88">
        <f t="shared" si="27"/>
        <v>16</v>
      </c>
      <c r="D588" s="45" t="s">
        <v>46</v>
      </c>
      <c r="E588" s="45" t="s">
        <v>523</v>
      </c>
      <c r="F588" s="90">
        <v>10435.501605865918</v>
      </c>
    </row>
    <row r="589" spans="1:6" x14ac:dyDescent="0.3">
      <c r="A589" s="87">
        <v>1500</v>
      </c>
      <c r="B589" s="88">
        <v>18</v>
      </c>
      <c r="C589" s="88">
        <f t="shared" si="27"/>
        <v>18</v>
      </c>
      <c r="D589" s="45" t="s">
        <v>46</v>
      </c>
      <c r="E589" s="45" t="s">
        <v>524</v>
      </c>
      <c r="F589" s="90">
        <v>11570.579163498996</v>
      </c>
    </row>
    <row r="590" spans="1:6" x14ac:dyDescent="0.3">
      <c r="A590" s="87">
        <v>1500</v>
      </c>
      <c r="B590" s="88">
        <v>20</v>
      </c>
      <c r="C590" s="88">
        <f t="shared" si="27"/>
        <v>20</v>
      </c>
      <c r="D590" s="45" t="s">
        <v>46</v>
      </c>
      <c r="E590" s="45" t="s">
        <v>525</v>
      </c>
      <c r="F590" s="90">
        <v>12466.690730479802</v>
      </c>
    </row>
    <row r="591" spans="1:6" x14ac:dyDescent="0.3">
      <c r="A591" s="87">
        <v>1500</v>
      </c>
      <c r="B591" s="88">
        <v>24</v>
      </c>
      <c r="C591" s="88">
        <f t="shared" si="27"/>
        <v>24</v>
      </c>
      <c r="D591" s="45" t="s">
        <v>46</v>
      </c>
      <c r="E591" s="45" t="s">
        <v>526</v>
      </c>
      <c r="F591" s="90">
        <v>17533.576270615966</v>
      </c>
    </row>
  </sheetData>
  <autoFilter ref="A1:F59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DB18-7665-457C-9423-D7B1D981475E}">
  <sheetPr codeName="Sheet2"/>
  <dimension ref="A1:I116"/>
  <sheetViews>
    <sheetView workbookViewId="0">
      <selection activeCell="A2" sqref="A2:XFD2"/>
    </sheetView>
  </sheetViews>
  <sheetFormatPr defaultColWidth="8.88671875" defaultRowHeight="14.4" x14ac:dyDescent="0.3"/>
  <cols>
    <col min="1" max="4" width="8.88671875" style="34"/>
    <col min="5" max="5" width="8.88671875" style="65"/>
    <col min="6" max="6" width="8.33203125" style="65" customWidth="1"/>
    <col min="7" max="16384" width="8.88671875" style="34"/>
  </cols>
  <sheetData>
    <row r="1" spans="1:9" x14ac:dyDescent="0.3">
      <c r="A1" s="51"/>
      <c r="B1" s="51"/>
      <c r="C1" s="51"/>
      <c r="D1" s="51"/>
      <c r="E1" s="52"/>
      <c r="F1" s="52"/>
      <c r="G1" s="203" t="s">
        <v>527</v>
      </c>
      <c r="H1" s="203"/>
      <c r="I1" s="203"/>
    </row>
    <row r="2" spans="1:9" s="71" customFormat="1" x14ac:dyDescent="0.3">
      <c r="A2" s="70"/>
      <c r="B2" s="70"/>
      <c r="C2" s="70"/>
      <c r="D2" s="70"/>
      <c r="E2" s="61" t="s">
        <v>528</v>
      </c>
      <c r="F2" s="61" t="s">
        <v>529</v>
      </c>
      <c r="G2" s="70" t="s">
        <v>530</v>
      </c>
      <c r="H2" s="70" t="s">
        <v>531</v>
      </c>
      <c r="I2" s="70" t="s">
        <v>532</v>
      </c>
    </row>
    <row r="3" spans="1:9" x14ac:dyDescent="0.3">
      <c r="A3" s="66">
        <v>1</v>
      </c>
      <c r="B3" s="67" t="s">
        <v>533</v>
      </c>
      <c r="C3" s="68">
        <v>150</v>
      </c>
      <c r="D3" s="66" t="s">
        <v>534</v>
      </c>
      <c r="E3" s="69">
        <v>14.22</v>
      </c>
      <c r="F3" s="69">
        <v>19.05</v>
      </c>
    </row>
    <row r="4" spans="1:9" x14ac:dyDescent="0.3">
      <c r="A4" s="51">
        <v>2</v>
      </c>
      <c r="B4" s="55">
        <v>0.75</v>
      </c>
      <c r="C4" s="52">
        <v>150</v>
      </c>
      <c r="D4" s="51" t="s">
        <v>534</v>
      </c>
      <c r="E4" s="54">
        <v>20.57</v>
      </c>
      <c r="F4" s="54">
        <v>25.4</v>
      </c>
    </row>
    <row r="5" spans="1:9" x14ac:dyDescent="0.3">
      <c r="A5" s="51">
        <v>3</v>
      </c>
      <c r="B5" s="56">
        <v>1</v>
      </c>
      <c r="C5" s="52">
        <v>150</v>
      </c>
      <c r="D5" s="51" t="s">
        <v>534</v>
      </c>
      <c r="E5" s="54">
        <v>26.92</v>
      </c>
      <c r="F5" s="54">
        <v>31.75</v>
      </c>
    </row>
    <row r="6" spans="1:9" x14ac:dyDescent="0.3">
      <c r="A6" s="51">
        <v>4</v>
      </c>
      <c r="B6" s="57" t="s">
        <v>6</v>
      </c>
      <c r="C6" s="52">
        <v>150</v>
      </c>
      <c r="D6" s="51" t="s">
        <v>534</v>
      </c>
      <c r="E6" s="54">
        <v>38.1</v>
      </c>
      <c r="F6" s="54">
        <v>47.75</v>
      </c>
    </row>
    <row r="7" spans="1:9" x14ac:dyDescent="0.3">
      <c r="A7" s="51">
        <v>5</v>
      </c>
      <c r="B7" s="57" t="s">
        <v>8</v>
      </c>
      <c r="C7" s="52">
        <v>150</v>
      </c>
      <c r="D7" s="51" t="s">
        <v>534</v>
      </c>
      <c r="E7" s="54">
        <v>44.45</v>
      </c>
      <c r="F7" s="54">
        <v>54.1</v>
      </c>
    </row>
    <row r="8" spans="1:9" x14ac:dyDescent="0.3">
      <c r="A8" s="51">
        <v>6</v>
      </c>
      <c r="B8" s="56">
        <v>2</v>
      </c>
      <c r="C8" s="52">
        <v>150</v>
      </c>
      <c r="D8" s="51" t="s">
        <v>534</v>
      </c>
      <c r="E8" s="54">
        <v>55.62</v>
      </c>
      <c r="F8" s="54">
        <v>69.849999999999994</v>
      </c>
    </row>
    <row r="9" spans="1:9" x14ac:dyDescent="0.3">
      <c r="A9" s="51">
        <v>7</v>
      </c>
      <c r="B9" s="57" t="s">
        <v>11</v>
      </c>
      <c r="C9" s="52">
        <v>150</v>
      </c>
      <c r="D9" s="51" t="s">
        <v>534</v>
      </c>
      <c r="E9" s="54">
        <v>66.540000000000006</v>
      </c>
      <c r="F9" s="54">
        <v>82.55</v>
      </c>
    </row>
    <row r="10" spans="1:9" x14ac:dyDescent="0.3">
      <c r="A10" s="51">
        <v>8</v>
      </c>
      <c r="B10" s="56">
        <v>3</v>
      </c>
      <c r="C10" s="52">
        <v>150</v>
      </c>
      <c r="D10" s="51" t="s">
        <v>534</v>
      </c>
      <c r="E10" s="54">
        <v>81</v>
      </c>
      <c r="F10" s="54">
        <v>101.6</v>
      </c>
    </row>
    <row r="11" spans="1:9" x14ac:dyDescent="0.3">
      <c r="A11" s="51">
        <v>9</v>
      </c>
      <c r="B11" s="56">
        <v>4</v>
      </c>
      <c r="C11" s="52">
        <v>150</v>
      </c>
      <c r="D11" s="51" t="s">
        <v>534</v>
      </c>
      <c r="E11" s="54">
        <v>106.42</v>
      </c>
      <c r="F11" s="54">
        <v>127</v>
      </c>
    </row>
    <row r="12" spans="1:9" x14ac:dyDescent="0.3">
      <c r="A12" s="51">
        <v>10</v>
      </c>
      <c r="B12" s="56">
        <v>5</v>
      </c>
      <c r="C12" s="52">
        <v>150</v>
      </c>
      <c r="D12" s="51" t="s">
        <v>534</v>
      </c>
      <c r="E12" s="54">
        <v>131.82</v>
      </c>
      <c r="F12" s="54">
        <v>155.69999999999999</v>
      </c>
    </row>
    <row r="13" spans="1:9" x14ac:dyDescent="0.3">
      <c r="A13" s="51">
        <v>11</v>
      </c>
      <c r="B13" s="56">
        <v>6</v>
      </c>
      <c r="C13" s="52">
        <v>150</v>
      </c>
      <c r="D13" s="51" t="s">
        <v>534</v>
      </c>
      <c r="E13" s="54">
        <v>157.22</v>
      </c>
      <c r="F13" s="54">
        <v>182.62</v>
      </c>
    </row>
    <row r="14" spans="1:9" x14ac:dyDescent="0.3">
      <c r="A14" s="51">
        <v>12</v>
      </c>
      <c r="B14" s="56">
        <v>8</v>
      </c>
      <c r="C14" s="52">
        <v>150</v>
      </c>
      <c r="D14" s="51" t="s">
        <v>534</v>
      </c>
      <c r="E14" s="54">
        <v>215.9</v>
      </c>
      <c r="F14" s="54">
        <v>233.42</v>
      </c>
    </row>
    <row r="15" spans="1:9" x14ac:dyDescent="0.3">
      <c r="A15" s="51">
        <v>13</v>
      </c>
      <c r="B15" s="56">
        <v>10</v>
      </c>
      <c r="C15" s="52">
        <v>150</v>
      </c>
      <c r="D15" s="51" t="s">
        <v>534</v>
      </c>
      <c r="E15" s="54">
        <v>268.22000000000003</v>
      </c>
      <c r="F15" s="54">
        <v>287.27</v>
      </c>
    </row>
    <row r="16" spans="1:9" x14ac:dyDescent="0.3">
      <c r="A16" s="51">
        <v>14</v>
      </c>
      <c r="B16" s="56">
        <v>12</v>
      </c>
      <c r="C16" s="52">
        <v>150</v>
      </c>
      <c r="D16" s="51" t="s">
        <v>534</v>
      </c>
      <c r="E16" s="54">
        <v>317.5</v>
      </c>
      <c r="F16" s="54">
        <v>339.85</v>
      </c>
    </row>
    <row r="17" spans="1:9" x14ac:dyDescent="0.3">
      <c r="A17" s="51">
        <v>15</v>
      </c>
      <c r="B17" s="56">
        <v>14</v>
      </c>
      <c r="C17" s="52">
        <v>150</v>
      </c>
      <c r="D17" s="51" t="s">
        <v>534</v>
      </c>
      <c r="E17" s="54">
        <v>349.25</v>
      </c>
      <c r="F17" s="54">
        <v>371.6</v>
      </c>
    </row>
    <row r="18" spans="1:9" x14ac:dyDescent="0.3">
      <c r="A18" s="51">
        <v>16</v>
      </c>
      <c r="B18" s="56">
        <v>16</v>
      </c>
      <c r="C18" s="52">
        <v>150</v>
      </c>
      <c r="D18" s="51" t="s">
        <v>534</v>
      </c>
      <c r="E18" s="54">
        <v>400.05</v>
      </c>
      <c r="F18" s="54">
        <v>422.4</v>
      </c>
    </row>
    <row r="19" spans="1:9" x14ac:dyDescent="0.3">
      <c r="A19" s="51">
        <v>17</v>
      </c>
      <c r="B19" s="56">
        <v>18</v>
      </c>
      <c r="C19" s="52">
        <v>150</v>
      </c>
      <c r="D19" s="51" t="s">
        <v>534</v>
      </c>
      <c r="E19" s="54">
        <v>449.33</v>
      </c>
      <c r="F19" s="54">
        <v>474.72</v>
      </c>
    </row>
    <row r="20" spans="1:9" x14ac:dyDescent="0.3">
      <c r="A20" s="51">
        <v>18</v>
      </c>
      <c r="B20" s="56">
        <v>20</v>
      </c>
      <c r="C20" s="52">
        <v>150</v>
      </c>
      <c r="D20" s="51" t="s">
        <v>534</v>
      </c>
      <c r="E20" s="54">
        <v>500.13</v>
      </c>
      <c r="F20" s="54">
        <v>525.52</v>
      </c>
    </row>
    <row r="21" spans="1:9" x14ac:dyDescent="0.3">
      <c r="A21" s="51">
        <v>19</v>
      </c>
      <c r="B21" s="56">
        <v>24</v>
      </c>
      <c r="C21" s="52">
        <v>150</v>
      </c>
      <c r="D21" s="51" t="s">
        <v>534</v>
      </c>
      <c r="E21" s="54">
        <v>603.25</v>
      </c>
      <c r="F21" s="54">
        <v>628.65</v>
      </c>
    </row>
    <row r="22" spans="1:9" x14ac:dyDescent="0.3">
      <c r="A22" s="51">
        <v>20</v>
      </c>
      <c r="B22" s="53" t="s">
        <v>533</v>
      </c>
      <c r="C22" s="52">
        <v>150</v>
      </c>
      <c r="D22" s="51" t="s">
        <v>535</v>
      </c>
      <c r="E22" s="58" t="s">
        <v>536</v>
      </c>
      <c r="F22" s="59" t="s">
        <v>537</v>
      </c>
    </row>
    <row r="23" spans="1:9" x14ac:dyDescent="0.3">
      <c r="A23" s="51">
        <v>21</v>
      </c>
      <c r="B23" s="55">
        <v>0.75</v>
      </c>
      <c r="C23" s="52">
        <v>150</v>
      </c>
      <c r="D23" s="51" t="s">
        <v>535</v>
      </c>
      <c r="E23" s="60">
        <v>39.6</v>
      </c>
      <c r="F23" s="61">
        <v>57.2</v>
      </c>
    </row>
    <row r="24" spans="1:9" x14ac:dyDescent="0.3">
      <c r="A24" s="51">
        <v>22</v>
      </c>
      <c r="B24" s="56">
        <v>1</v>
      </c>
      <c r="C24" s="52">
        <v>150</v>
      </c>
      <c r="D24" s="51" t="s">
        <v>535</v>
      </c>
      <c r="E24" s="60">
        <v>47.8</v>
      </c>
      <c r="F24" s="62">
        <v>66.8</v>
      </c>
    </row>
    <row r="25" spans="1:9" x14ac:dyDescent="0.3">
      <c r="A25" s="51">
        <v>23</v>
      </c>
      <c r="B25" s="57" t="s">
        <v>6</v>
      </c>
      <c r="C25" s="52">
        <v>150</v>
      </c>
      <c r="D25" s="51" t="s">
        <v>535</v>
      </c>
      <c r="E25" s="60">
        <v>60.5</v>
      </c>
      <c r="F25" s="62">
        <v>76.2</v>
      </c>
    </row>
    <row r="26" spans="1:9" x14ac:dyDescent="0.3">
      <c r="A26" s="51">
        <v>24</v>
      </c>
      <c r="B26" s="57" t="s">
        <v>8</v>
      </c>
      <c r="C26" s="52">
        <v>150</v>
      </c>
      <c r="D26" s="51" t="s">
        <v>535</v>
      </c>
      <c r="E26" s="60">
        <v>69.900000000000006</v>
      </c>
      <c r="F26" s="62">
        <v>85.9</v>
      </c>
    </row>
    <row r="27" spans="1:9" x14ac:dyDescent="0.3">
      <c r="A27" s="51">
        <v>25</v>
      </c>
      <c r="B27" s="56">
        <v>2</v>
      </c>
      <c r="C27" s="52">
        <v>150</v>
      </c>
      <c r="D27" s="51" t="s">
        <v>535</v>
      </c>
      <c r="E27" s="60">
        <v>85.9</v>
      </c>
      <c r="F27" s="62">
        <v>104.9</v>
      </c>
    </row>
    <row r="28" spans="1:9" x14ac:dyDescent="0.3">
      <c r="A28" s="51">
        <v>26</v>
      </c>
      <c r="B28" s="57" t="s">
        <v>11</v>
      </c>
      <c r="C28" s="52">
        <v>150</v>
      </c>
      <c r="D28" s="51" t="s">
        <v>535</v>
      </c>
      <c r="E28" s="60">
        <v>98.6</v>
      </c>
      <c r="F28" s="62">
        <v>124</v>
      </c>
    </row>
    <row r="29" spans="1:9" x14ac:dyDescent="0.3">
      <c r="A29" s="51">
        <v>27</v>
      </c>
      <c r="B29" s="56">
        <v>3</v>
      </c>
      <c r="C29" s="52">
        <v>150</v>
      </c>
      <c r="D29" s="51" t="s">
        <v>535</v>
      </c>
      <c r="E29" s="60">
        <v>120.7</v>
      </c>
      <c r="F29" s="62">
        <v>136.69999999999999</v>
      </c>
    </row>
    <row r="30" spans="1:9" x14ac:dyDescent="0.3">
      <c r="A30" s="51">
        <v>28</v>
      </c>
      <c r="B30" s="56">
        <v>4</v>
      </c>
      <c r="C30" s="52">
        <v>150</v>
      </c>
      <c r="D30" s="51" t="s">
        <v>535</v>
      </c>
      <c r="E30" s="60">
        <v>149.4</v>
      </c>
      <c r="F30" s="62">
        <v>174.8</v>
      </c>
    </row>
    <row r="31" spans="1:9" x14ac:dyDescent="0.3">
      <c r="A31" s="76">
        <v>29</v>
      </c>
      <c r="B31" s="77">
        <v>5</v>
      </c>
      <c r="C31" s="78">
        <v>150</v>
      </c>
      <c r="D31" s="76" t="s">
        <v>535</v>
      </c>
      <c r="E31" s="79">
        <v>177.8</v>
      </c>
      <c r="F31" s="80">
        <v>196.9</v>
      </c>
    </row>
    <row r="32" spans="1:9" x14ac:dyDescent="0.3">
      <c r="A32" s="51">
        <v>30</v>
      </c>
      <c r="B32" s="56">
        <v>6</v>
      </c>
      <c r="C32" s="52">
        <v>150</v>
      </c>
      <c r="D32" s="51" t="s">
        <v>535</v>
      </c>
      <c r="E32" s="72">
        <v>209.6</v>
      </c>
      <c r="F32" s="73">
        <v>222.3</v>
      </c>
      <c r="G32" s="51">
        <v>500</v>
      </c>
      <c r="H32" s="51">
        <v>100</v>
      </c>
      <c r="I32" s="51">
        <v>50</v>
      </c>
    </row>
    <row r="33" spans="1:9" x14ac:dyDescent="0.3">
      <c r="A33" s="51">
        <v>31</v>
      </c>
      <c r="B33" s="56">
        <v>8</v>
      </c>
      <c r="C33" s="52">
        <v>150</v>
      </c>
      <c r="D33" s="51" t="s">
        <v>535</v>
      </c>
      <c r="E33" s="72">
        <v>263.7</v>
      </c>
      <c r="F33" s="74">
        <v>279.39999999999998</v>
      </c>
      <c r="G33" s="51">
        <v>500</v>
      </c>
      <c r="H33" s="51">
        <v>100</v>
      </c>
      <c r="I33" s="51">
        <v>50</v>
      </c>
    </row>
    <row r="34" spans="1:9" x14ac:dyDescent="0.3">
      <c r="A34" s="51">
        <v>32</v>
      </c>
      <c r="B34" s="56">
        <v>10</v>
      </c>
      <c r="C34" s="52">
        <v>150</v>
      </c>
      <c r="D34" s="51" t="s">
        <v>535</v>
      </c>
      <c r="E34" s="72">
        <v>317.5</v>
      </c>
      <c r="F34" s="74">
        <v>339.9</v>
      </c>
      <c r="G34" s="51">
        <v>500</v>
      </c>
      <c r="H34" s="51">
        <v>100</v>
      </c>
      <c r="I34" s="51">
        <v>50</v>
      </c>
    </row>
    <row r="35" spans="1:9" x14ac:dyDescent="0.3">
      <c r="A35" s="51">
        <v>33</v>
      </c>
      <c r="B35" s="56">
        <v>12</v>
      </c>
      <c r="C35" s="52">
        <v>150</v>
      </c>
      <c r="D35" s="51" t="s">
        <v>535</v>
      </c>
      <c r="E35" s="72">
        <v>374.7</v>
      </c>
      <c r="F35" s="74">
        <v>409.7</v>
      </c>
      <c r="G35" s="51">
        <v>500</v>
      </c>
      <c r="H35" s="51">
        <v>100</v>
      </c>
      <c r="I35" s="51">
        <v>50</v>
      </c>
    </row>
    <row r="36" spans="1:9" x14ac:dyDescent="0.3">
      <c r="A36" s="51">
        <v>34</v>
      </c>
      <c r="B36" s="56">
        <v>14</v>
      </c>
      <c r="C36" s="52">
        <v>150</v>
      </c>
      <c r="D36" s="51" t="s">
        <v>535</v>
      </c>
      <c r="E36" s="72">
        <v>406.4</v>
      </c>
      <c r="F36" s="73">
        <v>450.9</v>
      </c>
      <c r="G36" s="51">
        <v>500</v>
      </c>
      <c r="H36" s="51">
        <v>100</v>
      </c>
      <c r="I36" s="51">
        <v>50</v>
      </c>
    </row>
    <row r="37" spans="1:9" x14ac:dyDescent="0.3">
      <c r="A37" s="51">
        <v>35</v>
      </c>
      <c r="B37" s="56">
        <v>16</v>
      </c>
      <c r="C37" s="52">
        <v>150</v>
      </c>
      <c r="D37" s="51" t="s">
        <v>535</v>
      </c>
      <c r="E37" s="72">
        <v>463.6</v>
      </c>
      <c r="F37" s="73">
        <v>514.4</v>
      </c>
      <c r="G37" s="51">
        <v>200</v>
      </c>
      <c r="H37" s="51">
        <v>50</v>
      </c>
      <c r="I37" s="51">
        <v>20</v>
      </c>
    </row>
    <row r="38" spans="1:9" x14ac:dyDescent="0.3">
      <c r="A38" s="51">
        <v>36</v>
      </c>
      <c r="B38" s="56">
        <v>18</v>
      </c>
      <c r="C38" s="52">
        <v>150</v>
      </c>
      <c r="D38" s="51" t="s">
        <v>535</v>
      </c>
      <c r="E38" s="72">
        <v>527.1</v>
      </c>
      <c r="F38" s="74">
        <v>549.4</v>
      </c>
      <c r="G38" s="51">
        <v>200</v>
      </c>
      <c r="H38" s="51">
        <v>50</v>
      </c>
      <c r="I38" s="51">
        <v>20</v>
      </c>
    </row>
    <row r="39" spans="1:9" x14ac:dyDescent="0.3">
      <c r="A39" s="51">
        <v>37</v>
      </c>
      <c r="B39" s="56">
        <v>20</v>
      </c>
      <c r="C39" s="52">
        <v>150</v>
      </c>
      <c r="D39" s="51" t="s">
        <v>535</v>
      </c>
      <c r="E39" s="72">
        <v>577.9</v>
      </c>
      <c r="F39" s="74">
        <v>606.6</v>
      </c>
      <c r="G39" s="51">
        <v>500</v>
      </c>
      <c r="H39" s="51">
        <v>50</v>
      </c>
      <c r="I39" s="51">
        <v>20</v>
      </c>
    </row>
    <row r="40" spans="1:9" x14ac:dyDescent="0.3">
      <c r="A40" s="51">
        <v>38</v>
      </c>
      <c r="B40" s="56">
        <v>24</v>
      </c>
      <c r="C40" s="52">
        <v>150</v>
      </c>
      <c r="D40" s="51" t="s">
        <v>535</v>
      </c>
      <c r="E40" s="72">
        <v>685.8</v>
      </c>
      <c r="F40" s="73">
        <v>717.6</v>
      </c>
      <c r="G40" s="51">
        <v>500</v>
      </c>
      <c r="H40" s="51">
        <v>50</v>
      </c>
      <c r="I40" s="51">
        <v>50</v>
      </c>
    </row>
    <row r="41" spans="1:9" x14ac:dyDescent="0.3">
      <c r="A41" s="66">
        <v>39</v>
      </c>
      <c r="B41" s="67" t="s">
        <v>533</v>
      </c>
      <c r="C41" s="68">
        <v>300</v>
      </c>
      <c r="D41" s="66" t="s">
        <v>534</v>
      </c>
      <c r="E41" s="69">
        <v>14.22</v>
      </c>
      <c r="F41" s="69">
        <v>19.05</v>
      </c>
    </row>
    <row r="42" spans="1:9" x14ac:dyDescent="0.3">
      <c r="A42" s="51">
        <v>40</v>
      </c>
      <c r="B42" s="55">
        <v>0.75</v>
      </c>
      <c r="C42" s="52">
        <v>300</v>
      </c>
      <c r="D42" s="51" t="s">
        <v>534</v>
      </c>
      <c r="E42" s="54">
        <v>20.57</v>
      </c>
      <c r="F42" s="54">
        <v>25.4</v>
      </c>
    </row>
    <row r="43" spans="1:9" x14ac:dyDescent="0.3">
      <c r="A43" s="51">
        <v>41</v>
      </c>
      <c r="B43" s="56">
        <v>1</v>
      </c>
      <c r="C43" s="52">
        <v>300</v>
      </c>
      <c r="D43" s="51" t="s">
        <v>534</v>
      </c>
      <c r="E43" s="54">
        <v>26.92</v>
      </c>
      <c r="F43" s="54">
        <v>31.75</v>
      </c>
    </row>
    <row r="44" spans="1:9" x14ac:dyDescent="0.3">
      <c r="A44" s="51">
        <v>42</v>
      </c>
      <c r="B44" s="57" t="s">
        <v>6</v>
      </c>
      <c r="C44" s="52">
        <v>300</v>
      </c>
      <c r="D44" s="51" t="s">
        <v>534</v>
      </c>
      <c r="E44" s="54">
        <v>38.1</v>
      </c>
      <c r="F44" s="54">
        <v>47.75</v>
      </c>
    </row>
    <row r="45" spans="1:9" x14ac:dyDescent="0.3">
      <c r="A45" s="51">
        <v>43</v>
      </c>
      <c r="B45" s="57" t="s">
        <v>8</v>
      </c>
      <c r="C45" s="52">
        <v>300</v>
      </c>
      <c r="D45" s="51" t="s">
        <v>534</v>
      </c>
      <c r="E45" s="54">
        <v>44.45</v>
      </c>
      <c r="F45" s="54">
        <v>54.1</v>
      </c>
    </row>
    <row r="46" spans="1:9" x14ac:dyDescent="0.3">
      <c r="A46" s="51">
        <v>44</v>
      </c>
      <c r="B46" s="56">
        <v>2</v>
      </c>
      <c r="C46" s="52">
        <v>300</v>
      </c>
      <c r="D46" s="51" t="s">
        <v>534</v>
      </c>
      <c r="E46" s="54">
        <v>55.62</v>
      </c>
      <c r="F46" s="54">
        <v>69.849999999999994</v>
      </c>
    </row>
    <row r="47" spans="1:9" x14ac:dyDescent="0.3">
      <c r="A47" s="51">
        <v>45</v>
      </c>
      <c r="B47" s="57" t="s">
        <v>11</v>
      </c>
      <c r="C47" s="52">
        <v>300</v>
      </c>
      <c r="D47" s="51" t="s">
        <v>534</v>
      </c>
      <c r="E47" s="54">
        <v>66.540000000000006</v>
      </c>
      <c r="F47" s="54">
        <v>82.55</v>
      </c>
    </row>
    <row r="48" spans="1:9" x14ac:dyDescent="0.3">
      <c r="A48" s="51">
        <v>46</v>
      </c>
      <c r="B48" s="56">
        <v>3</v>
      </c>
      <c r="C48" s="52">
        <v>300</v>
      </c>
      <c r="D48" s="51" t="s">
        <v>534</v>
      </c>
      <c r="E48" s="54">
        <v>81</v>
      </c>
      <c r="F48" s="54">
        <v>101.6</v>
      </c>
    </row>
    <row r="49" spans="1:6" x14ac:dyDescent="0.3">
      <c r="A49" s="51">
        <v>47</v>
      </c>
      <c r="B49" s="56">
        <v>4</v>
      </c>
      <c r="C49" s="52">
        <v>300</v>
      </c>
      <c r="D49" s="51" t="s">
        <v>534</v>
      </c>
      <c r="E49" s="54">
        <v>106.42</v>
      </c>
      <c r="F49" s="54">
        <v>127</v>
      </c>
    </row>
    <row r="50" spans="1:6" x14ac:dyDescent="0.3">
      <c r="A50" s="51">
        <v>48</v>
      </c>
      <c r="B50" s="56">
        <v>5</v>
      </c>
      <c r="C50" s="52">
        <v>300</v>
      </c>
      <c r="D50" s="51" t="s">
        <v>534</v>
      </c>
      <c r="E50" s="54">
        <v>131.82</v>
      </c>
      <c r="F50" s="54">
        <v>155.69999999999999</v>
      </c>
    </row>
    <row r="51" spans="1:6" x14ac:dyDescent="0.3">
      <c r="A51" s="51">
        <v>49</v>
      </c>
      <c r="B51" s="56">
        <v>6</v>
      </c>
      <c r="C51" s="52">
        <v>300</v>
      </c>
      <c r="D51" s="51" t="s">
        <v>534</v>
      </c>
      <c r="E51" s="54">
        <v>157.22</v>
      </c>
      <c r="F51" s="54">
        <v>182.62</v>
      </c>
    </row>
    <row r="52" spans="1:6" x14ac:dyDescent="0.3">
      <c r="A52" s="51">
        <v>50</v>
      </c>
      <c r="B52" s="56">
        <v>8</v>
      </c>
      <c r="C52" s="52">
        <v>300</v>
      </c>
      <c r="D52" s="51" t="s">
        <v>534</v>
      </c>
      <c r="E52" s="54">
        <v>215.9</v>
      </c>
      <c r="F52" s="54">
        <v>233.42</v>
      </c>
    </row>
    <row r="53" spans="1:6" x14ac:dyDescent="0.3">
      <c r="A53" s="51">
        <v>51</v>
      </c>
      <c r="B53" s="56">
        <v>10</v>
      </c>
      <c r="C53" s="52">
        <v>300</v>
      </c>
      <c r="D53" s="51" t="s">
        <v>534</v>
      </c>
      <c r="E53" s="54">
        <v>268.22000000000003</v>
      </c>
      <c r="F53" s="54">
        <v>287.27</v>
      </c>
    </row>
    <row r="54" spans="1:6" x14ac:dyDescent="0.3">
      <c r="A54" s="51">
        <v>52</v>
      </c>
      <c r="B54" s="56">
        <v>12</v>
      </c>
      <c r="C54" s="52">
        <v>300</v>
      </c>
      <c r="D54" s="51" t="s">
        <v>534</v>
      </c>
      <c r="E54" s="54">
        <v>317.5</v>
      </c>
      <c r="F54" s="54">
        <v>339.85</v>
      </c>
    </row>
    <row r="55" spans="1:6" x14ac:dyDescent="0.3">
      <c r="A55" s="51">
        <v>53</v>
      </c>
      <c r="B55" s="56">
        <v>14</v>
      </c>
      <c r="C55" s="52">
        <v>300</v>
      </c>
      <c r="D55" s="51" t="s">
        <v>534</v>
      </c>
      <c r="E55" s="54">
        <v>349.25</v>
      </c>
      <c r="F55" s="54">
        <v>371.6</v>
      </c>
    </row>
    <row r="56" spans="1:6" x14ac:dyDescent="0.3">
      <c r="A56" s="51">
        <v>54</v>
      </c>
      <c r="B56" s="56">
        <v>16</v>
      </c>
      <c r="C56" s="52">
        <v>300</v>
      </c>
      <c r="D56" s="51" t="s">
        <v>534</v>
      </c>
      <c r="E56" s="54">
        <v>400.05</v>
      </c>
      <c r="F56" s="54">
        <v>422.4</v>
      </c>
    </row>
    <row r="57" spans="1:6" x14ac:dyDescent="0.3">
      <c r="A57" s="51">
        <v>55</v>
      </c>
      <c r="B57" s="56">
        <v>18</v>
      </c>
      <c r="C57" s="52">
        <v>300</v>
      </c>
      <c r="D57" s="51" t="s">
        <v>534</v>
      </c>
      <c r="E57" s="54">
        <v>449.33</v>
      </c>
      <c r="F57" s="54">
        <v>474.72</v>
      </c>
    </row>
    <row r="58" spans="1:6" x14ac:dyDescent="0.3">
      <c r="A58" s="51">
        <v>56</v>
      </c>
      <c r="B58" s="56">
        <v>20</v>
      </c>
      <c r="C58" s="52">
        <v>300</v>
      </c>
      <c r="D58" s="51" t="s">
        <v>534</v>
      </c>
      <c r="E58" s="54">
        <v>500.13</v>
      </c>
      <c r="F58" s="54">
        <v>525.52</v>
      </c>
    </row>
    <row r="59" spans="1:6" x14ac:dyDescent="0.3">
      <c r="A59" s="51">
        <v>57</v>
      </c>
      <c r="B59" s="56">
        <v>24</v>
      </c>
      <c r="C59" s="52">
        <v>300</v>
      </c>
      <c r="D59" s="51" t="s">
        <v>534</v>
      </c>
      <c r="E59" s="54">
        <v>603.25</v>
      </c>
      <c r="F59" s="54">
        <v>628.65</v>
      </c>
    </row>
    <row r="60" spans="1:6" x14ac:dyDescent="0.3">
      <c r="A60" s="51">
        <v>58</v>
      </c>
      <c r="B60" s="53" t="s">
        <v>533</v>
      </c>
      <c r="C60" s="52">
        <v>300</v>
      </c>
      <c r="D60" s="51" t="s">
        <v>535</v>
      </c>
      <c r="E60" s="59" t="s">
        <v>536</v>
      </c>
      <c r="F60" s="59" t="s">
        <v>538</v>
      </c>
    </row>
    <row r="61" spans="1:6" x14ac:dyDescent="0.3">
      <c r="A61" s="51">
        <v>59</v>
      </c>
      <c r="B61" s="55">
        <v>0.75</v>
      </c>
      <c r="C61" s="52">
        <v>300</v>
      </c>
      <c r="D61" s="51" t="s">
        <v>535</v>
      </c>
      <c r="E61" s="62">
        <v>39.6</v>
      </c>
      <c r="F61" s="62">
        <v>66.8</v>
      </c>
    </row>
    <row r="62" spans="1:6" x14ac:dyDescent="0.3">
      <c r="A62" s="51">
        <v>60</v>
      </c>
      <c r="B62" s="56">
        <v>1</v>
      </c>
      <c r="C62" s="52">
        <v>300</v>
      </c>
      <c r="D62" s="51" t="s">
        <v>535</v>
      </c>
      <c r="E62" s="62">
        <v>47.8</v>
      </c>
      <c r="F62" s="62">
        <v>73.2</v>
      </c>
    </row>
    <row r="63" spans="1:6" x14ac:dyDescent="0.3">
      <c r="A63" s="51">
        <v>61</v>
      </c>
      <c r="B63" s="57" t="s">
        <v>6</v>
      </c>
      <c r="C63" s="52">
        <v>300</v>
      </c>
      <c r="D63" s="51" t="s">
        <v>535</v>
      </c>
      <c r="E63" s="62">
        <v>60.5</v>
      </c>
      <c r="F63" s="61">
        <v>82.6</v>
      </c>
    </row>
    <row r="64" spans="1:6" x14ac:dyDescent="0.3">
      <c r="A64" s="51">
        <v>62</v>
      </c>
      <c r="B64" s="57" t="s">
        <v>8</v>
      </c>
      <c r="C64" s="52">
        <v>300</v>
      </c>
      <c r="D64" s="51" t="s">
        <v>535</v>
      </c>
      <c r="E64" s="62">
        <v>69.900000000000006</v>
      </c>
      <c r="F64" s="61">
        <v>95.3</v>
      </c>
    </row>
    <row r="65" spans="1:9" x14ac:dyDescent="0.3">
      <c r="A65" s="51">
        <v>63</v>
      </c>
      <c r="B65" s="56">
        <v>2</v>
      </c>
      <c r="C65" s="52">
        <v>300</v>
      </c>
      <c r="D65" s="51" t="s">
        <v>535</v>
      </c>
      <c r="E65" s="62">
        <v>85.9</v>
      </c>
      <c r="F65" s="62">
        <v>111.3</v>
      </c>
    </row>
    <row r="66" spans="1:9" x14ac:dyDescent="0.3">
      <c r="A66" s="51">
        <v>64</v>
      </c>
      <c r="B66" s="57" t="s">
        <v>11</v>
      </c>
      <c r="C66" s="52">
        <v>300</v>
      </c>
      <c r="D66" s="51" t="s">
        <v>535</v>
      </c>
      <c r="E66" s="60">
        <v>98.6</v>
      </c>
      <c r="F66" s="62">
        <v>130.30000000000001</v>
      </c>
    </row>
    <row r="67" spans="1:9" x14ac:dyDescent="0.3">
      <c r="A67" s="51">
        <v>65</v>
      </c>
      <c r="B67" s="56">
        <v>3</v>
      </c>
      <c r="C67" s="52">
        <v>300</v>
      </c>
      <c r="D67" s="51" t="s">
        <v>535</v>
      </c>
      <c r="E67" s="62">
        <v>120.7</v>
      </c>
      <c r="F67" s="62">
        <v>149.4</v>
      </c>
    </row>
    <row r="68" spans="1:9" x14ac:dyDescent="0.3">
      <c r="A68" s="51">
        <v>66</v>
      </c>
      <c r="B68" s="56">
        <v>4</v>
      </c>
      <c r="C68" s="52">
        <v>300</v>
      </c>
      <c r="D68" s="51" t="s">
        <v>535</v>
      </c>
      <c r="E68" s="62">
        <v>149.4</v>
      </c>
      <c r="F68" s="62">
        <v>181.1</v>
      </c>
    </row>
    <row r="69" spans="1:9" x14ac:dyDescent="0.3">
      <c r="A69" s="76">
        <v>67</v>
      </c>
      <c r="B69" s="77">
        <v>5</v>
      </c>
      <c r="C69" s="78">
        <v>300</v>
      </c>
      <c r="D69" s="76" t="s">
        <v>535</v>
      </c>
      <c r="E69" s="81">
        <v>177.8</v>
      </c>
      <c r="F69" s="81">
        <v>215.9</v>
      </c>
    </row>
    <row r="70" spans="1:9" x14ac:dyDescent="0.3">
      <c r="A70" s="51">
        <v>68</v>
      </c>
      <c r="B70" s="56">
        <v>6</v>
      </c>
      <c r="C70" s="52">
        <v>300</v>
      </c>
      <c r="D70" s="51" t="s">
        <v>535</v>
      </c>
      <c r="E70" s="74">
        <v>209.6</v>
      </c>
      <c r="F70" s="74">
        <v>251</v>
      </c>
      <c r="G70" s="51">
        <v>500</v>
      </c>
      <c r="H70" s="51">
        <v>100</v>
      </c>
      <c r="I70" s="51">
        <v>50</v>
      </c>
    </row>
    <row r="71" spans="1:9" x14ac:dyDescent="0.3">
      <c r="A71" s="51">
        <v>69</v>
      </c>
      <c r="B71" s="56">
        <v>8</v>
      </c>
      <c r="C71" s="52">
        <v>300</v>
      </c>
      <c r="D71" s="51" t="s">
        <v>535</v>
      </c>
      <c r="E71" s="74">
        <v>263.7</v>
      </c>
      <c r="F71" s="74">
        <v>308.10000000000002</v>
      </c>
      <c r="G71" s="51">
        <v>500</v>
      </c>
      <c r="H71" s="51">
        <v>100</v>
      </c>
      <c r="I71" s="51">
        <v>50</v>
      </c>
    </row>
    <row r="72" spans="1:9" x14ac:dyDescent="0.3">
      <c r="A72" s="51">
        <v>70</v>
      </c>
      <c r="B72" s="56">
        <v>10</v>
      </c>
      <c r="C72" s="52">
        <v>300</v>
      </c>
      <c r="D72" s="51" t="s">
        <v>535</v>
      </c>
      <c r="E72" s="74">
        <v>317.5</v>
      </c>
      <c r="F72" s="74">
        <v>362</v>
      </c>
      <c r="G72" s="51">
        <v>500</v>
      </c>
      <c r="H72" s="51">
        <v>100</v>
      </c>
      <c r="I72" s="51">
        <v>50</v>
      </c>
    </row>
    <row r="73" spans="1:9" x14ac:dyDescent="0.3">
      <c r="A73" s="51">
        <v>71</v>
      </c>
      <c r="B73" s="56">
        <v>12</v>
      </c>
      <c r="C73" s="52">
        <v>300</v>
      </c>
      <c r="D73" s="51" t="s">
        <v>535</v>
      </c>
      <c r="E73" s="74">
        <v>374.7</v>
      </c>
      <c r="F73" s="74">
        <v>422.4</v>
      </c>
      <c r="G73" s="51">
        <v>500</v>
      </c>
      <c r="H73" s="51">
        <v>100</v>
      </c>
      <c r="I73" s="51">
        <v>50</v>
      </c>
    </row>
    <row r="74" spans="1:9" x14ac:dyDescent="0.3">
      <c r="A74" s="51">
        <v>72</v>
      </c>
      <c r="B74" s="56">
        <v>14</v>
      </c>
      <c r="C74" s="52">
        <v>300</v>
      </c>
      <c r="D74" s="51" t="s">
        <v>535</v>
      </c>
      <c r="E74" s="74">
        <v>406.4</v>
      </c>
      <c r="F74" s="74">
        <v>485.9</v>
      </c>
      <c r="G74" s="51">
        <v>500</v>
      </c>
      <c r="H74" s="51">
        <v>100</v>
      </c>
      <c r="I74" s="51">
        <v>50</v>
      </c>
    </row>
    <row r="75" spans="1:9" x14ac:dyDescent="0.3">
      <c r="A75" s="51">
        <v>73</v>
      </c>
      <c r="B75" s="56">
        <v>16</v>
      </c>
      <c r="C75" s="52">
        <v>300</v>
      </c>
      <c r="D75" s="51" t="s">
        <v>535</v>
      </c>
      <c r="E75" s="74">
        <v>463.6</v>
      </c>
      <c r="F75" s="74">
        <v>539.79999999999995</v>
      </c>
      <c r="G75" s="51">
        <v>100</v>
      </c>
      <c r="H75" s="51">
        <v>50</v>
      </c>
      <c r="I75" s="51">
        <v>20</v>
      </c>
    </row>
    <row r="76" spans="1:9" x14ac:dyDescent="0.3">
      <c r="A76" s="51">
        <v>74</v>
      </c>
      <c r="B76" s="56">
        <v>18</v>
      </c>
      <c r="C76" s="52">
        <v>300</v>
      </c>
      <c r="D76" s="51" t="s">
        <v>535</v>
      </c>
      <c r="E76" s="74">
        <v>527.1</v>
      </c>
      <c r="F76" s="74">
        <v>596.9</v>
      </c>
      <c r="G76" s="51">
        <v>200</v>
      </c>
      <c r="H76" s="51">
        <v>50</v>
      </c>
      <c r="I76" s="51">
        <v>20</v>
      </c>
    </row>
    <row r="77" spans="1:9" x14ac:dyDescent="0.3">
      <c r="A77" s="51">
        <v>75</v>
      </c>
      <c r="B77" s="56">
        <v>20</v>
      </c>
      <c r="C77" s="52">
        <v>300</v>
      </c>
      <c r="D77" s="51" t="s">
        <v>535</v>
      </c>
      <c r="E77" s="74">
        <v>577.9</v>
      </c>
      <c r="F77" s="74">
        <v>654.1</v>
      </c>
      <c r="G77" s="51">
        <v>500</v>
      </c>
      <c r="H77" s="51">
        <v>50</v>
      </c>
      <c r="I77" s="51">
        <v>20</v>
      </c>
    </row>
    <row r="78" spans="1:9" x14ac:dyDescent="0.3">
      <c r="A78" s="51">
        <v>76</v>
      </c>
      <c r="B78" s="56">
        <v>24</v>
      </c>
      <c r="C78" s="52">
        <v>300</v>
      </c>
      <c r="D78" s="51" t="s">
        <v>535</v>
      </c>
      <c r="E78" s="74">
        <v>685.8</v>
      </c>
      <c r="F78" s="74">
        <v>774.7</v>
      </c>
      <c r="G78" s="51">
        <v>500</v>
      </c>
      <c r="H78" s="51">
        <v>50</v>
      </c>
      <c r="I78" s="51">
        <v>50</v>
      </c>
    </row>
    <row r="79" spans="1:9" x14ac:dyDescent="0.3">
      <c r="A79" s="66">
        <v>77</v>
      </c>
      <c r="B79" s="67" t="s">
        <v>533</v>
      </c>
      <c r="C79" s="68">
        <v>600</v>
      </c>
      <c r="D79" s="66" t="s">
        <v>534</v>
      </c>
      <c r="E79" s="69">
        <v>14.22</v>
      </c>
      <c r="F79" s="69">
        <v>19.05</v>
      </c>
    </row>
    <row r="80" spans="1:9" x14ac:dyDescent="0.3">
      <c r="A80" s="51">
        <v>78</v>
      </c>
      <c r="B80" s="55">
        <v>0.75</v>
      </c>
      <c r="C80" s="52">
        <v>600</v>
      </c>
      <c r="D80" s="51" t="s">
        <v>534</v>
      </c>
      <c r="E80" s="54">
        <v>20.57</v>
      </c>
      <c r="F80" s="54">
        <v>25.4</v>
      </c>
    </row>
    <row r="81" spans="1:6" x14ac:dyDescent="0.3">
      <c r="A81" s="51">
        <v>79</v>
      </c>
      <c r="B81" s="56">
        <v>1</v>
      </c>
      <c r="C81" s="52">
        <v>600</v>
      </c>
      <c r="D81" s="51" t="s">
        <v>534</v>
      </c>
      <c r="E81" s="54">
        <v>26.92</v>
      </c>
      <c r="F81" s="54">
        <v>31.75</v>
      </c>
    </row>
    <row r="82" spans="1:6" x14ac:dyDescent="0.3">
      <c r="A82" s="51">
        <v>80</v>
      </c>
      <c r="B82" s="57" t="s">
        <v>6</v>
      </c>
      <c r="C82" s="52">
        <v>600</v>
      </c>
      <c r="D82" s="51" t="s">
        <v>534</v>
      </c>
      <c r="E82" s="54">
        <v>38.1</v>
      </c>
      <c r="F82" s="54">
        <v>47.75</v>
      </c>
    </row>
    <row r="83" spans="1:6" x14ac:dyDescent="0.3">
      <c r="A83" s="51">
        <v>81</v>
      </c>
      <c r="B83" s="57" t="s">
        <v>8</v>
      </c>
      <c r="C83" s="52">
        <v>600</v>
      </c>
      <c r="D83" s="51" t="s">
        <v>534</v>
      </c>
      <c r="E83" s="54">
        <v>44.45</v>
      </c>
      <c r="F83" s="54">
        <v>54.1</v>
      </c>
    </row>
    <row r="84" spans="1:6" x14ac:dyDescent="0.3">
      <c r="A84" s="51">
        <v>82</v>
      </c>
      <c r="B84" s="56">
        <v>2</v>
      </c>
      <c r="C84" s="52">
        <v>600</v>
      </c>
      <c r="D84" s="51" t="s">
        <v>534</v>
      </c>
      <c r="E84" s="54">
        <v>55.62</v>
      </c>
      <c r="F84" s="54">
        <v>69.849999999999994</v>
      </c>
    </row>
    <row r="85" spans="1:6" x14ac:dyDescent="0.3">
      <c r="A85" s="51">
        <v>83</v>
      </c>
      <c r="B85" s="57" t="s">
        <v>11</v>
      </c>
      <c r="C85" s="52">
        <v>600</v>
      </c>
      <c r="D85" s="51" t="s">
        <v>534</v>
      </c>
      <c r="E85" s="54">
        <v>66.540000000000006</v>
      </c>
      <c r="F85" s="54">
        <v>82.55</v>
      </c>
    </row>
    <row r="86" spans="1:6" x14ac:dyDescent="0.3">
      <c r="A86" s="51">
        <v>84</v>
      </c>
      <c r="B86" s="56">
        <v>3</v>
      </c>
      <c r="C86" s="52">
        <v>600</v>
      </c>
      <c r="D86" s="51" t="s">
        <v>534</v>
      </c>
      <c r="E86" s="63">
        <v>81</v>
      </c>
      <c r="F86" s="54">
        <v>101.6</v>
      </c>
    </row>
    <row r="87" spans="1:6" x14ac:dyDescent="0.3">
      <c r="A87" s="51">
        <v>85</v>
      </c>
      <c r="B87" s="56">
        <v>4</v>
      </c>
      <c r="C87" s="52">
        <v>600</v>
      </c>
      <c r="D87" s="51" t="s">
        <v>534</v>
      </c>
      <c r="E87" s="54">
        <v>102.62</v>
      </c>
      <c r="F87" s="54">
        <v>120.65</v>
      </c>
    </row>
    <row r="88" spans="1:6" x14ac:dyDescent="0.3">
      <c r="A88" s="51">
        <v>86</v>
      </c>
      <c r="B88" s="56">
        <v>5</v>
      </c>
      <c r="C88" s="52">
        <v>600</v>
      </c>
      <c r="D88" s="51" t="s">
        <v>534</v>
      </c>
      <c r="E88" s="54">
        <v>128.27000000000001</v>
      </c>
      <c r="F88" s="54">
        <v>147.57</v>
      </c>
    </row>
    <row r="89" spans="1:6" x14ac:dyDescent="0.3">
      <c r="A89" s="51">
        <v>87</v>
      </c>
      <c r="B89" s="56">
        <v>6</v>
      </c>
      <c r="C89" s="52">
        <v>600</v>
      </c>
      <c r="D89" s="51" t="s">
        <v>534</v>
      </c>
      <c r="E89" s="54">
        <v>154.94</v>
      </c>
      <c r="F89" s="54">
        <v>174.75</v>
      </c>
    </row>
    <row r="90" spans="1:6" x14ac:dyDescent="0.3">
      <c r="A90" s="51">
        <v>88</v>
      </c>
      <c r="B90" s="56">
        <v>8</v>
      </c>
      <c r="C90" s="52">
        <v>600</v>
      </c>
      <c r="D90" s="51" t="s">
        <v>534</v>
      </c>
      <c r="E90" s="54">
        <v>205.74</v>
      </c>
      <c r="F90" s="54">
        <v>225.55</v>
      </c>
    </row>
    <row r="91" spans="1:6" x14ac:dyDescent="0.3">
      <c r="A91" s="51">
        <v>89</v>
      </c>
      <c r="B91" s="56">
        <v>10</v>
      </c>
      <c r="C91" s="52">
        <v>600</v>
      </c>
      <c r="D91" s="51" t="s">
        <v>534</v>
      </c>
      <c r="E91" s="54">
        <v>255.27</v>
      </c>
      <c r="F91" s="54">
        <v>274.57</v>
      </c>
    </row>
    <row r="92" spans="1:6" x14ac:dyDescent="0.3">
      <c r="A92" s="51">
        <v>90</v>
      </c>
      <c r="B92" s="56">
        <v>12</v>
      </c>
      <c r="C92" s="52">
        <v>600</v>
      </c>
      <c r="D92" s="51" t="s">
        <v>534</v>
      </c>
      <c r="E92" s="54">
        <v>307.33999999999997</v>
      </c>
      <c r="F92" s="54">
        <v>327.14999999999998</v>
      </c>
    </row>
    <row r="93" spans="1:6" x14ac:dyDescent="0.3">
      <c r="A93" s="51">
        <v>91</v>
      </c>
      <c r="B93" s="56">
        <v>14</v>
      </c>
      <c r="C93" s="52">
        <v>600</v>
      </c>
      <c r="D93" s="51" t="s">
        <v>534</v>
      </c>
      <c r="E93" s="54">
        <v>342.9</v>
      </c>
      <c r="F93" s="54">
        <v>361.95</v>
      </c>
    </row>
    <row r="94" spans="1:6" x14ac:dyDescent="0.3">
      <c r="A94" s="51">
        <v>92</v>
      </c>
      <c r="B94" s="56">
        <v>16</v>
      </c>
      <c r="C94" s="52">
        <v>600</v>
      </c>
      <c r="D94" s="51" t="s">
        <v>534</v>
      </c>
      <c r="E94" s="54">
        <v>389.89</v>
      </c>
      <c r="F94" s="54">
        <v>412.75</v>
      </c>
    </row>
    <row r="95" spans="1:6" x14ac:dyDescent="0.3">
      <c r="A95" s="51">
        <v>93</v>
      </c>
      <c r="B95" s="56">
        <v>18</v>
      </c>
      <c r="C95" s="52">
        <v>600</v>
      </c>
      <c r="D95" s="51" t="s">
        <v>534</v>
      </c>
      <c r="E95" s="54">
        <v>438.15</v>
      </c>
      <c r="F95" s="54">
        <v>469.9</v>
      </c>
    </row>
    <row r="96" spans="1:6" x14ac:dyDescent="0.3">
      <c r="A96" s="51">
        <v>94</v>
      </c>
      <c r="B96" s="56">
        <v>20</v>
      </c>
      <c r="C96" s="52">
        <v>600</v>
      </c>
      <c r="D96" s="51" t="s">
        <v>534</v>
      </c>
      <c r="E96" s="54">
        <v>488.95</v>
      </c>
      <c r="F96" s="54">
        <v>520.70000000000005</v>
      </c>
    </row>
    <row r="97" spans="1:9" x14ac:dyDescent="0.3">
      <c r="A97" s="51">
        <v>95</v>
      </c>
      <c r="B97" s="56">
        <v>24</v>
      </c>
      <c r="C97" s="52">
        <v>600</v>
      </c>
      <c r="D97" s="51" t="s">
        <v>534</v>
      </c>
      <c r="E97" s="54">
        <v>590.54999999999995</v>
      </c>
      <c r="F97" s="54">
        <v>628.65</v>
      </c>
    </row>
    <row r="98" spans="1:9" x14ac:dyDescent="0.3">
      <c r="A98" s="51">
        <v>96</v>
      </c>
      <c r="B98" s="53" t="s">
        <v>533</v>
      </c>
      <c r="C98" s="52">
        <v>600</v>
      </c>
      <c r="D98" s="51" t="s">
        <v>535</v>
      </c>
      <c r="E98" s="58" t="s">
        <v>536</v>
      </c>
      <c r="F98" s="59" t="s">
        <v>538</v>
      </c>
    </row>
    <row r="99" spans="1:9" x14ac:dyDescent="0.3">
      <c r="A99" s="51">
        <v>97</v>
      </c>
      <c r="B99" s="55">
        <v>0.75</v>
      </c>
      <c r="C99" s="52">
        <v>600</v>
      </c>
      <c r="D99" s="51" t="s">
        <v>535</v>
      </c>
      <c r="E99" s="60">
        <v>39.6</v>
      </c>
      <c r="F99" s="62">
        <v>66.8</v>
      </c>
    </row>
    <row r="100" spans="1:9" x14ac:dyDescent="0.3">
      <c r="A100" s="51">
        <v>98</v>
      </c>
      <c r="B100" s="56">
        <v>1</v>
      </c>
      <c r="C100" s="52">
        <v>600</v>
      </c>
      <c r="D100" s="51" t="s">
        <v>535</v>
      </c>
      <c r="E100" s="60">
        <v>47.8</v>
      </c>
      <c r="F100" s="64">
        <v>73.2</v>
      </c>
    </row>
    <row r="101" spans="1:9" x14ac:dyDescent="0.3">
      <c r="A101" s="51">
        <v>99</v>
      </c>
      <c r="B101" s="57" t="s">
        <v>6</v>
      </c>
      <c r="C101" s="52">
        <v>600</v>
      </c>
      <c r="D101" s="51" t="s">
        <v>535</v>
      </c>
      <c r="E101" s="60">
        <v>60.5</v>
      </c>
      <c r="F101" s="61">
        <v>82.6</v>
      </c>
    </row>
    <row r="102" spans="1:9" x14ac:dyDescent="0.3">
      <c r="A102" s="51">
        <v>100</v>
      </c>
      <c r="B102" s="57" t="s">
        <v>8</v>
      </c>
      <c r="C102" s="52">
        <v>600</v>
      </c>
      <c r="D102" s="51" t="s">
        <v>535</v>
      </c>
      <c r="E102" s="60">
        <v>69.900000000000006</v>
      </c>
      <c r="F102" s="61">
        <v>95.3</v>
      </c>
    </row>
    <row r="103" spans="1:9" x14ac:dyDescent="0.3">
      <c r="A103" s="51">
        <v>101</v>
      </c>
      <c r="B103" s="56">
        <v>2</v>
      </c>
      <c r="C103" s="52">
        <v>600</v>
      </c>
      <c r="D103" s="51" t="s">
        <v>535</v>
      </c>
      <c r="E103" s="60">
        <v>85.9</v>
      </c>
      <c r="F103" s="62">
        <v>111.3</v>
      </c>
    </row>
    <row r="104" spans="1:9" x14ac:dyDescent="0.3">
      <c r="A104" s="51">
        <v>102</v>
      </c>
      <c r="B104" s="57" t="s">
        <v>11</v>
      </c>
      <c r="C104" s="52">
        <v>600</v>
      </c>
      <c r="D104" s="51" t="s">
        <v>535</v>
      </c>
      <c r="E104" s="60">
        <v>98.6</v>
      </c>
      <c r="F104" s="62">
        <v>130.30000000000001</v>
      </c>
    </row>
    <row r="105" spans="1:9" x14ac:dyDescent="0.3">
      <c r="A105" s="51">
        <v>103</v>
      </c>
      <c r="B105" s="56">
        <v>3</v>
      </c>
      <c r="C105" s="52">
        <v>600</v>
      </c>
      <c r="D105" s="51" t="s">
        <v>535</v>
      </c>
      <c r="E105" s="60">
        <v>120.7</v>
      </c>
      <c r="F105" s="62">
        <v>149.4</v>
      </c>
    </row>
    <row r="106" spans="1:9" x14ac:dyDescent="0.3">
      <c r="A106" s="51">
        <v>104</v>
      </c>
      <c r="B106" s="56">
        <v>4</v>
      </c>
      <c r="C106" s="52">
        <v>600</v>
      </c>
      <c r="D106" s="51" t="s">
        <v>535</v>
      </c>
      <c r="E106" s="60">
        <v>149.4</v>
      </c>
      <c r="F106" s="54">
        <v>193.8</v>
      </c>
    </row>
    <row r="107" spans="1:9" x14ac:dyDescent="0.3">
      <c r="A107" s="76">
        <v>105</v>
      </c>
      <c r="B107" s="77">
        <v>5</v>
      </c>
      <c r="C107" s="78">
        <v>600</v>
      </c>
      <c r="D107" s="76" t="s">
        <v>535</v>
      </c>
      <c r="E107" s="79">
        <v>177.8</v>
      </c>
      <c r="F107" s="82">
        <v>241.3</v>
      </c>
    </row>
    <row r="108" spans="1:9" x14ac:dyDescent="0.3">
      <c r="A108" s="51">
        <v>106</v>
      </c>
      <c r="B108" s="56">
        <v>6</v>
      </c>
      <c r="C108" s="52">
        <v>600</v>
      </c>
      <c r="D108" s="51" t="s">
        <v>535</v>
      </c>
      <c r="E108" s="72">
        <v>209.6</v>
      </c>
      <c r="F108" s="75">
        <v>266.7</v>
      </c>
      <c r="G108" s="51">
        <v>100</v>
      </c>
      <c r="H108" s="51"/>
      <c r="I108" s="51"/>
    </row>
    <row r="109" spans="1:9" x14ac:dyDescent="0.3">
      <c r="A109" s="51">
        <v>107</v>
      </c>
      <c r="B109" s="56">
        <v>8</v>
      </c>
      <c r="C109" s="52">
        <v>600</v>
      </c>
      <c r="D109" s="51" t="s">
        <v>535</v>
      </c>
      <c r="E109" s="72">
        <v>263.7</v>
      </c>
      <c r="F109" s="75">
        <v>320.8</v>
      </c>
      <c r="G109" s="51">
        <v>100</v>
      </c>
      <c r="H109" s="51"/>
      <c r="I109" s="51"/>
    </row>
    <row r="110" spans="1:9" x14ac:dyDescent="0.3">
      <c r="A110" s="51">
        <v>108</v>
      </c>
      <c r="B110" s="56">
        <v>10</v>
      </c>
      <c r="C110" s="52">
        <v>600</v>
      </c>
      <c r="D110" s="51" t="s">
        <v>535</v>
      </c>
      <c r="E110" s="72">
        <v>317.5</v>
      </c>
      <c r="F110" s="75">
        <v>400.1</v>
      </c>
      <c r="G110" s="51">
        <v>100</v>
      </c>
      <c r="H110" s="51"/>
      <c r="I110" s="51"/>
    </row>
    <row r="111" spans="1:9" x14ac:dyDescent="0.3">
      <c r="A111" s="51">
        <v>109</v>
      </c>
      <c r="B111" s="56">
        <v>12</v>
      </c>
      <c r="C111" s="52">
        <v>600</v>
      </c>
      <c r="D111" s="51" t="s">
        <v>535</v>
      </c>
      <c r="E111" s="72">
        <v>374.7</v>
      </c>
      <c r="F111" s="75">
        <v>457.2</v>
      </c>
      <c r="G111" s="51">
        <v>100</v>
      </c>
      <c r="H111" s="51"/>
      <c r="I111" s="51"/>
    </row>
    <row r="112" spans="1:9" x14ac:dyDescent="0.3">
      <c r="A112" s="51">
        <v>110</v>
      </c>
      <c r="B112" s="56">
        <v>14</v>
      </c>
      <c r="C112" s="52">
        <v>600</v>
      </c>
      <c r="D112" s="51" t="s">
        <v>535</v>
      </c>
      <c r="E112" s="72">
        <v>406.4</v>
      </c>
      <c r="F112" s="75">
        <v>492.3</v>
      </c>
      <c r="G112" s="51">
        <v>100</v>
      </c>
      <c r="H112" s="51"/>
      <c r="I112" s="51"/>
    </row>
    <row r="113" spans="1:9" x14ac:dyDescent="0.3">
      <c r="A113" s="51">
        <v>111</v>
      </c>
      <c r="B113" s="56">
        <v>16</v>
      </c>
      <c r="C113" s="52">
        <v>600</v>
      </c>
      <c r="D113" s="51" t="s">
        <v>535</v>
      </c>
      <c r="E113" s="72">
        <v>463.6</v>
      </c>
      <c r="F113" s="75">
        <v>565.20000000000005</v>
      </c>
      <c r="G113" s="51">
        <v>100</v>
      </c>
      <c r="H113" s="51"/>
      <c r="I113" s="51"/>
    </row>
    <row r="114" spans="1:9" x14ac:dyDescent="0.3">
      <c r="A114" s="51">
        <v>112</v>
      </c>
      <c r="B114" s="56">
        <v>18</v>
      </c>
      <c r="C114" s="52">
        <v>600</v>
      </c>
      <c r="D114" s="51" t="s">
        <v>535</v>
      </c>
      <c r="E114" s="72">
        <v>527.1</v>
      </c>
      <c r="F114" s="75">
        <v>612.9</v>
      </c>
      <c r="G114" s="51">
        <v>100</v>
      </c>
      <c r="H114" s="51"/>
      <c r="I114" s="51"/>
    </row>
    <row r="115" spans="1:9" x14ac:dyDescent="0.3">
      <c r="A115" s="51">
        <v>113</v>
      </c>
      <c r="B115" s="56">
        <v>20</v>
      </c>
      <c r="C115" s="52">
        <v>600</v>
      </c>
      <c r="D115" s="51" t="s">
        <v>535</v>
      </c>
      <c r="E115" s="72">
        <v>577.9</v>
      </c>
      <c r="F115" s="75">
        <v>682.8</v>
      </c>
      <c r="G115" s="51">
        <v>100</v>
      </c>
      <c r="H115" s="51"/>
      <c r="I115" s="51"/>
    </row>
    <row r="116" spans="1:9" x14ac:dyDescent="0.3">
      <c r="A116" s="51">
        <v>114</v>
      </c>
      <c r="B116" s="56">
        <v>24</v>
      </c>
      <c r="C116" s="52">
        <v>600</v>
      </c>
      <c r="D116" s="51" t="s">
        <v>535</v>
      </c>
      <c r="E116" s="72">
        <v>685.8</v>
      </c>
      <c r="F116" s="75">
        <v>790.7</v>
      </c>
      <c r="G116" s="51">
        <v>100</v>
      </c>
      <c r="H116" s="51"/>
      <c r="I116" s="51"/>
    </row>
  </sheetData>
  <mergeCells count="1">
    <mergeCell ref="G1:I1"/>
  </mergeCells>
  <printOptions horizontalCentered="1" verticalCentered="1"/>
  <pageMargins left="0" right="0" top="0" bottom="0" header="0.31496062992125984" footer="0.31496062992125984"/>
  <pageSetup scale="120" orientation="landscape" horizontalDpi="300" verticalDpi="300" r:id="rId1"/>
  <ignoredErrors>
    <ignoredError sqref="B6:F21 B23:F40 C22:F22 B42:F59 C41:F41 B61:F78 C60:F60 B80:F97 C79:F79 B99:F116 C98:F9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A875"/>
  <sheetViews>
    <sheetView tabSelected="1" zoomScale="90" zoomScaleNormal="90" workbookViewId="0">
      <selection activeCell="S16" sqref="S16"/>
    </sheetView>
  </sheetViews>
  <sheetFormatPr defaultColWidth="8.88671875" defaultRowHeight="14.4" x14ac:dyDescent="0.3"/>
  <cols>
    <col min="1" max="1" width="6.44140625" style="34" bestFit="1" customWidth="1"/>
    <col min="2" max="2" width="7.44140625" style="34" customWidth="1"/>
    <col min="3" max="3" width="6.88671875" style="34" customWidth="1"/>
    <col min="4" max="4" width="18.44140625" style="34" customWidth="1"/>
    <col min="5" max="5" width="20.6640625" style="34" bestFit="1" customWidth="1"/>
    <col min="6" max="6" width="7.109375" style="34" customWidth="1"/>
    <col min="7" max="7" width="8" style="34" bestFit="1" customWidth="1"/>
    <col min="8" max="8" width="8.6640625" style="34" bestFit="1" customWidth="1"/>
    <col min="9" max="9" width="5.6640625" style="34" customWidth="1"/>
    <col min="10" max="10" width="4.6640625" style="34" bestFit="1" customWidth="1"/>
    <col min="11" max="11" width="5.109375" style="34" customWidth="1"/>
    <col min="12" max="12" width="4.33203125" style="34" customWidth="1"/>
    <col min="13" max="26" width="7.6640625" style="34" customWidth="1"/>
    <col min="27" max="27" width="8.5546875" style="34" bestFit="1" customWidth="1"/>
    <col min="28" max="16384" width="8.88671875" style="34"/>
  </cols>
  <sheetData>
    <row r="1" spans="1:27" s="162" customFormat="1" ht="37.200000000000003" customHeight="1" x14ac:dyDescent="0.3">
      <c r="A1" s="159"/>
      <c r="B1" s="159"/>
      <c r="C1" s="159"/>
      <c r="D1" s="159"/>
      <c r="E1" s="159"/>
      <c r="F1" s="160" t="s">
        <v>539</v>
      </c>
      <c r="G1" s="160" t="s">
        <v>540</v>
      </c>
      <c r="H1" s="160" t="s">
        <v>541</v>
      </c>
      <c r="I1" s="160" t="s">
        <v>542</v>
      </c>
      <c r="J1" s="160" t="s">
        <v>543</v>
      </c>
      <c r="K1" s="160" t="s">
        <v>544</v>
      </c>
      <c r="L1" s="160" t="s">
        <v>545</v>
      </c>
      <c r="M1" s="161" t="s">
        <v>546</v>
      </c>
      <c r="N1" s="161" t="s">
        <v>547</v>
      </c>
      <c r="O1" s="160" t="s">
        <v>548</v>
      </c>
      <c r="P1" s="160" t="s">
        <v>549</v>
      </c>
      <c r="Q1" s="160" t="s">
        <v>550</v>
      </c>
      <c r="R1" s="160" t="s">
        <v>549</v>
      </c>
      <c r="S1" s="160" t="s">
        <v>548</v>
      </c>
      <c r="T1" s="161" t="s">
        <v>551</v>
      </c>
      <c r="U1" s="161" t="s">
        <v>552</v>
      </c>
      <c r="V1" s="160" t="s">
        <v>553</v>
      </c>
      <c r="W1" s="161" t="s">
        <v>554</v>
      </c>
      <c r="X1" s="160" t="s">
        <v>555</v>
      </c>
      <c r="Y1" s="161" t="s">
        <v>556</v>
      </c>
      <c r="Z1" s="160" t="s">
        <v>0</v>
      </c>
      <c r="AA1" s="160" t="s">
        <v>617</v>
      </c>
    </row>
    <row r="2" spans="1:27" x14ac:dyDescent="0.3">
      <c r="A2" s="85"/>
      <c r="B2" s="85"/>
      <c r="C2" s="85"/>
      <c r="D2" s="85"/>
      <c r="E2" s="85"/>
      <c r="F2" s="86" t="s">
        <v>557</v>
      </c>
      <c r="G2" s="86" t="s">
        <v>557</v>
      </c>
      <c r="H2" s="86" t="s">
        <v>557</v>
      </c>
      <c r="I2" s="86" t="s">
        <v>557</v>
      </c>
      <c r="J2" s="86"/>
      <c r="K2" s="86"/>
      <c r="L2" s="86"/>
      <c r="M2" s="86"/>
      <c r="N2" s="86"/>
      <c r="O2" s="86" t="s">
        <v>558</v>
      </c>
      <c r="P2" s="86" t="s">
        <v>558</v>
      </c>
      <c r="Q2" s="86" t="s">
        <v>559</v>
      </c>
      <c r="R2" s="86" t="s">
        <v>558</v>
      </c>
      <c r="S2" s="86" t="s">
        <v>558</v>
      </c>
      <c r="T2" s="198" t="s">
        <v>560</v>
      </c>
      <c r="U2" s="198" t="s">
        <v>560</v>
      </c>
      <c r="V2" s="86" t="s">
        <v>558</v>
      </c>
      <c r="W2" s="198" t="s">
        <v>560</v>
      </c>
      <c r="X2" s="86" t="s">
        <v>558</v>
      </c>
      <c r="Y2" s="198" t="s">
        <v>1</v>
      </c>
      <c r="Z2" s="86" t="s">
        <v>1</v>
      </c>
      <c r="AA2" s="86"/>
    </row>
    <row r="3" spans="1:27" x14ac:dyDescent="0.3">
      <c r="A3" s="85">
        <v>150</v>
      </c>
      <c r="B3" s="45">
        <v>0.5</v>
      </c>
      <c r="C3" s="45">
        <v>0.5</v>
      </c>
      <c r="D3" s="45" t="s">
        <v>2</v>
      </c>
      <c r="E3" s="45" t="str">
        <f>CONCATENATE(C3," ",A3," ",D3)</f>
        <v>0.5 150 CS-SS316/FG-SS316</v>
      </c>
      <c r="F3" s="45">
        <v>14.22</v>
      </c>
      <c r="G3" s="45">
        <v>19.05</v>
      </c>
      <c r="H3" s="145" t="s">
        <v>536</v>
      </c>
      <c r="I3" s="45" t="s">
        <v>537</v>
      </c>
      <c r="J3" s="146">
        <f>(H3+G3)/2/1000</f>
        <v>2.5425E-2</v>
      </c>
      <c r="K3" s="146">
        <f>ROUND((H3-G3)/2*1.2,)</f>
        <v>8</v>
      </c>
      <c r="L3" s="146">
        <f>K3+6</f>
        <v>14</v>
      </c>
      <c r="M3" s="143">
        <f>3.142*(0.0008*0.0055)*1000</f>
        <v>1.38248E-2</v>
      </c>
      <c r="N3" s="143">
        <f>3.142*(0.0002*0.0048)*7900</f>
        <v>2.3828927999999996E-2</v>
      </c>
      <c r="O3" s="143">
        <f>(J3*K3)*M3</f>
        <v>2.8119643200000002E-3</v>
      </c>
      <c r="P3" s="143">
        <f>J3*L3*N3</f>
        <v>8.4819069215999986E-3</v>
      </c>
      <c r="Q3" s="143">
        <v>1</v>
      </c>
      <c r="R3" s="143">
        <f>(P3*Q3)</f>
        <v>8.4819069215999986E-3</v>
      </c>
      <c r="S3" s="143">
        <f>(O3*Q3)</f>
        <v>2.8119643200000002E-3</v>
      </c>
      <c r="T3" s="154">
        <f>R3*Q3*475</f>
        <v>4.0289057877599994</v>
      </c>
      <c r="U3" s="155">
        <f>S3*Q3*500</f>
        <v>1.40598216</v>
      </c>
      <c r="V3" s="143">
        <f>((I3/1000)*3.14)*1.15*0.003*((I3-H3)/2/1000)*8000*Q3</f>
        <v>3.3140313599999992E-2</v>
      </c>
      <c r="W3" s="155">
        <v>5</v>
      </c>
      <c r="X3" s="143">
        <f>((G3/1000)*3.14)*1.15*0.003*((G3-F3)/2/1000)*8000*Q3</f>
        <v>3.9870423179999993E-3</v>
      </c>
      <c r="Y3" s="154">
        <v>2</v>
      </c>
      <c r="Z3" s="143">
        <f>Y3+W3+U3+T3</f>
        <v>12.43488794776</v>
      </c>
      <c r="AA3" s="170" t="str">
        <f>CONCATENATE(B3,"""",A3)</f>
        <v>0.5"150</v>
      </c>
    </row>
    <row r="4" spans="1:27" x14ac:dyDescent="0.3">
      <c r="A4" s="85">
        <v>150</v>
      </c>
      <c r="B4" s="45">
        <v>0.75</v>
      </c>
      <c r="C4" s="45">
        <v>0.75</v>
      </c>
      <c r="D4" s="45" t="s">
        <v>2</v>
      </c>
      <c r="E4" s="45" t="str">
        <f t="shared" ref="E4:E70" si="0">CONCATENATE(C4," ",A4," ",D4)</f>
        <v>0.75 150 CS-SS316/FG-SS316</v>
      </c>
      <c r="F4" s="45">
        <v>20.57</v>
      </c>
      <c r="G4" s="45">
        <v>25.4</v>
      </c>
      <c r="H4" s="145">
        <v>39.6</v>
      </c>
      <c r="I4" s="45">
        <v>57.2</v>
      </c>
      <c r="J4" s="146">
        <f t="shared" ref="J4:J22" si="1">(H4+G4)/2/1000</f>
        <v>3.2500000000000001E-2</v>
      </c>
      <c r="K4" s="146">
        <f t="shared" ref="K4:K22" si="2">ROUND((H4-G4)/2*1.2,)</f>
        <v>9</v>
      </c>
      <c r="L4" s="146">
        <f t="shared" ref="L4:L22" si="3">K4+6</f>
        <v>15</v>
      </c>
      <c r="M4" s="143">
        <f t="shared" ref="M4:M22" si="4">3.142*(0.0008*0.0055)*1000</f>
        <v>1.38248E-2</v>
      </c>
      <c r="N4" s="143">
        <f t="shared" ref="N4:N22" si="5">3.142*(0.0002*0.0048)*7900</f>
        <v>2.3828927999999996E-2</v>
      </c>
      <c r="O4" s="143">
        <f t="shared" ref="O4:O22" si="6">(J4*K4)*M4</f>
        <v>4.0437540000000001E-3</v>
      </c>
      <c r="P4" s="143">
        <f t="shared" ref="P4:P22" si="7">J4*L4*N4</f>
        <v>1.1616602399999999E-2</v>
      </c>
      <c r="Q4" s="143">
        <v>1</v>
      </c>
      <c r="R4" s="143">
        <f t="shared" ref="R4:R22" si="8">(P4*Q4)</f>
        <v>1.1616602399999999E-2</v>
      </c>
      <c r="S4" s="143">
        <f t="shared" ref="S4:S22" si="9">(O4*Q4)</f>
        <v>4.0437540000000001E-3</v>
      </c>
      <c r="T4" s="154">
        <f t="shared" ref="T4:T20" si="10">R4*Q4*475</f>
        <v>5.517886139999999</v>
      </c>
      <c r="U4" s="155">
        <f t="shared" ref="U4:U20" si="11">S4*Q4*500</f>
        <v>2.0218769999999999</v>
      </c>
      <c r="V4" s="143">
        <f t="shared" ref="V4:V22" si="12">((I4/1000)*3.14)*1.15*0.003*((I4-H4)/2/1000)*8000*Q4</f>
        <v>4.3623191040000009E-2</v>
      </c>
      <c r="W4" s="155">
        <v>11</v>
      </c>
      <c r="X4" s="143">
        <f t="shared" ref="X4:X22" si="13">((G4/1000)*3.14)*1.15*0.003*((G4-F4)/2/1000)*8000*Q4</f>
        <v>5.316056423999997E-3</v>
      </c>
      <c r="Y4" s="154">
        <v>3</v>
      </c>
      <c r="Z4" s="143">
        <f t="shared" ref="Z4:Z22" si="14">Y4+W4+U4+T4</f>
        <v>21.539763139999998</v>
      </c>
      <c r="AA4" s="170" t="str">
        <f t="shared" ref="AA4:AA67" si="15">CONCATENATE(B4,"""",A4)</f>
        <v>0.75"150</v>
      </c>
    </row>
    <row r="5" spans="1:27" x14ac:dyDescent="0.3">
      <c r="A5" s="85">
        <v>150</v>
      </c>
      <c r="B5" s="45">
        <v>1</v>
      </c>
      <c r="C5" s="45">
        <f>B5</f>
        <v>1</v>
      </c>
      <c r="D5" s="45" t="s">
        <v>2</v>
      </c>
      <c r="E5" s="45" t="str">
        <f t="shared" si="0"/>
        <v>1 150 CS-SS316/FG-SS316</v>
      </c>
      <c r="F5" s="45">
        <v>26.92</v>
      </c>
      <c r="G5" s="45">
        <v>31.75</v>
      </c>
      <c r="H5" s="145">
        <v>47.8</v>
      </c>
      <c r="I5" s="45">
        <v>66.8</v>
      </c>
      <c r="J5" s="146">
        <f t="shared" si="1"/>
        <v>3.9774999999999998E-2</v>
      </c>
      <c r="K5" s="146">
        <f t="shared" si="2"/>
        <v>10</v>
      </c>
      <c r="L5" s="146">
        <f t="shared" si="3"/>
        <v>16</v>
      </c>
      <c r="M5" s="143">
        <f t="shared" si="4"/>
        <v>1.38248E-2</v>
      </c>
      <c r="N5" s="143">
        <f t="shared" si="5"/>
        <v>2.3828927999999996E-2</v>
      </c>
      <c r="O5" s="143">
        <f t="shared" si="6"/>
        <v>5.4988141999999995E-3</v>
      </c>
      <c r="P5" s="143">
        <f t="shared" si="7"/>
        <v>1.5164729779199996E-2</v>
      </c>
      <c r="Q5" s="143">
        <v>1</v>
      </c>
      <c r="R5" s="143">
        <f t="shared" si="8"/>
        <v>1.5164729779199996E-2</v>
      </c>
      <c r="S5" s="143">
        <f t="shared" si="9"/>
        <v>5.4988141999999995E-3</v>
      </c>
      <c r="T5" s="154">
        <f t="shared" si="10"/>
        <v>7.2032466451199983</v>
      </c>
      <c r="U5" s="155">
        <f t="shared" si="11"/>
        <v>2.7494070999999995</v>
      </c>
      <c r="V5" s="143">
        <f t="shared" si="12"/>
        <v>5.4996974399999995E-2</v>
      </c>
      <c r="W5" s="155">
        <v>8</v>
      </c>
      <c r="X5" s="143">
        <f t="shared" si="13"/>
        <v>6.6450705299999973E-3</v>
      </c>
      <c r="Y5" s="154">
        <v>3</v>
      </c>
      <c r="Z5" s="143">
        <f t="shared" si="14"/>
        <v>20.952653745119996</v>
      </c>
      <c r="AA5" s="170" t="str">
        <f t="shared" si="15"/>
        <v>1"150</v>
      </c>
    </row>
    <row r="6" spans="1:27" x14ac:dyDescent="0.3">
      <c r="A6" s="85">
        <v>150</v>
      </c>
      <c r="B6" s="45" t="s">
        <v>6</v>
      </c>
      <c r="C6" s="45">
        <v>1.25</v>
      </c>
      <c r="D6" s="45" t="s">
        <v>2</v>
      </c>
      <c r="E6" s="45" t="str">
        <f t="shared" si="0"/>
        <v>1.25 150 CS-SS316/FG-SS316</v>
      </c>
      <c r="F6" s="45">
        <v>38.1</v>
      </c>
      <c r="G6" s="45">
        <v>47.75</v>
      </c>
      <c r="H6" s="145">
        <v>60.5</v>
      </c>
      <c r="I6" s="45">
        <v>76.2</v>
      </c>
      <c r="J6" s="146">
        <f t="shared" si="1"/>
        <v>5.4125E-2</v>
      </c>
      <c r="K6" s="146">
        <f t="shared" si="2"/>
        <v>8</v>
      </c>
      <c r="L6" s="146">
        <f t="shared" si="3"/>
        <v>14</v>
      </c>
      <c r="M6" s="143">
        <f t="shared" si="4"/>
        <v>1.38248E-2</v>
      </c>
      <c r="N6" s="143">
        <f t="shared" si="5"/>
        <v>2.3828927999999996E-2</v>
      </c>
      <c r="O6" s="143">
        <f t="shared" si="6"/>
        <v>5.9861383999999995E-3</v>
      </c>
      <c r="P6" s="143">
        <f t="shared" si="7"/>
        <v>1.8056370191999998E-2</v>
      </c>
      <c r="Q6" s="143">
        <v>1</v>
      </c>
      <c r="R6" s="143">
        <f t="shared" si="8"/>
        <v>1.8056370191999998E-2</v>
      </c>
      <c r="S6" s="143">
        <f t="shared" si="9"/>
        <v>5.9861383999999995E-3</v>
      </c>
      <c r="T6" s="154">
        <f t="shared" si="10"/>
        <v>8.5767758411999981</v>
      </c>
      <c r="U6" s="155">
        <f t="shared" si="11"/>
        <v>2.9930691999999999</v>
      </c>
      <c r="V6" s="143">
        <f t="shared" si="12"/>
        <v>5.183980488E-2</v>
      </c>
      <c r="W6" s="155">
        <v>20</v>
      </c>
      <c r="X6" s="143">
        <f t="shared" si="13"/>
        <v>1.9966843949999997E-2</v>
      </c>
      <c r="Y6" s="154">
        <v>35</v>
      </c>
      <c r="Z6" s="143">
        <f t="shared" si="14"/>
        <v>66.569845041199997</v>
      </c>
      <c r="AA6" s="170" t="str">
        <f t="shared" si="15"/>
        <v>1  1/4"150</v>
      </c>
    </row>
    <row r="7" spans="1:27" x14ac:dyDescent="0.3">
      <c r="A7" s="85">
        <v>150</v>
      </c>
      <c r="B7" s="45" t="s">
        <v>8</v>
      </c>
      <c r="C7" s="45">
        <v>1.5</v>
      </c>
      <c r="D7" s="45" t="s">
        <v>2</v>
      </c>
      <c r="E7" s="45" t="str">
        <f t="shared" si="0"/>
        <v>1.5 150 CS-SS316/FG-SS316</v>
      </c>
      <c r="F7" s="45">
        <v>44.45</v>
      </c>
      <c r="G7" s="45">
        <v>54.1</v>
      </c>
      <c r="H7" s="145">
        <v>69.900000000000006</v>
      </c>
      <c r="I7" s="45">
        <v>85.9</v>
      </c>
      <c r="J7" s="146">
        <f t="shared" si="1"/>
        <v>6.2E-2</v>
      </c>
      <c r="K7" s="146">
        <f t="shared" si="2"/>
        <v>9</v>
      </c>
      <c r="L7" s="146">
        <f t="shared" si="3"/>
        <v>15</v>
      </c>
      <c r="M7" s="143">
        <f t="shared" si="4"/>
        <v>1.38248E-2</v>
      </c>
      <c r="N7" s="143">
        <f t="shared" si="5"/>
        <v>2.3828927999999996E-2</v>
      </c>
      <c r="O7" s="143">
        <f t="shared" si="6"/>
        <v>7.714238400000001E-3</v>
      </c>
      <c r="P7" s="143">
        <f t="shared" si="7"/>
        <v>2.2160903039999996E-2</v>
      </c>
      <c r="Q7" s="143">
        <v>1</v>
      </c>
      <c r="R7" s="143">
        <f t="shared" si="8"/>
        <v>2.2160903039999996E-2</v>
      </c>
      <c r="S7" s="143">
        <f t="shared" si="9"/>
        <v>7.714238400000001E-3</v>
      </c>
      <c r="T7" s="154">
        <f t="shared" si="10"/>
        <v>10.526428943999997</v>
      </c>
      <c r="U7" s="155">
        <f t="shared" si="11"/>
        <v>3.8571192000000005</v>
      </c>
      <c r="V7" s="143">
        <f t="shared" si="12"/>
        <v>5.9555500800000001E-2</v>
      </c>
      <c r="W7" s="155">
        <v>9</v>
      </c>
      <c r="X7" s="143">
        <f t="shared" si="13"/>
        <v>2.2622120579999995E-2</v>
      </c>
      <c r="Y7" s="154">
        <v>12</v>
      </c>
      <c r="Z7" s="143">
        <f t="shared" si="14"/>
        <v>35.383548143999995</v>
      </c>
      <c r="AA7" s="170" t="str">
        <f t="shared" si="15"/>
        <v>1  1/2"150</v>
      </c>
    </row>
    <row r="8" spans="1:27" x14ac:dyDescent="0.3">
      <c r="A8" s="85">
        <v>150</v>
      </c>
      <c r="B8" s="45">
        <v>2</v>
      </c>
      <c r="C8" s="45">
        <f>B8</f>
        <v>2</v>
      </c>
      <c r="D8" s="45" t="s">
        <v>2</v>
      </c>
      <c r="E8" s="45" t="str">
        <f t="shared" si="0"/>
        <v>2 150 CS-SS316/FG-SS316</v>
      </c>
      <c r="F8" s="45">
        <v>55.62</v>
      </c>
      <c r="G8" s="45">
        <v>69.849999999999994</v>
      </c>
      <c r="H8" s="145">
        <v>85.9</v>
      </c>
      <c r="I8" s="45">
        <v>104.9</v>
      </c>
      <c r="J8" s="146">
        <f t="shared" si="1"/>
        <v>7.7875E-2</v>
      </c>
      <c r="K8" s="146">
        <f t="shared" si="2"/>
        <v>10</v>
      </c>
      <c r="L8" s="146">
        <f t="shared" si="3"/>
        <v>16</v>
      </c>
      <c r="M8" s="143">
        <f t="shared" si="4"/>
        <v>1.38248E-2</v>
      </c>
      <c r="N8" s="143">
        <f t="shared" si="5"/>
        <v>2.3828927999999996E-2</v>
      </c>
      <c r="O8" s="143">
        <f t="shared" si="6"/>
        <v>1.0766063000000001E-2</v>
      </c>
      <c r="P8" s="143">
        <f t="shared" si="7"/>
        <v>2.9690844287999996E-2</v>
      </c>
      <c r="Q8" s="143">
        <v>1</v>
      </c>
      <c r="R8" s="143">
        <f t="shared" si="8"/>
        <v>2.9690844287999996E-2</v>
      </c>
      <c r="S8" s="143">
        <f t="shared" si="9"/>
        <v>1.0766063000000001E-2</v>
      </c>
      <c r="T8" s="154">
        <f t="shared" si="10"/>
        <v>14.103151036799998</v>
      </c>
      <c r="U8" s="155">
        <f t="shared" si="11"/>
        <v>5.3830315000000004</v>
      </c>
      <c r="V8" s="143">
        <f t="shared" si="12"/>
        <v>8.6365009199999995E-2</v>
      </c>
      <c r="W8" s="155">
        <v>13</v>
      </c>
      <c r="X8" s="143">
        <f t="shared" si="13"/>
        <v>4.3070513045999993E-2</v>
      </c>
      <c r="Y8" s="154">
        <v>22</v>
      </c>
      <c r="Z8" s="143">
        <f t="shared" si="14"/>
        <v>54.486182536800001</v>
      </c>
      <c r="AA8" s="170" t="str">
        <f t="shared" si="15"/>
        <v>2"150</v>
      </c>
    </row>
    <row r="9" spans="1:27" x14ac:dyDescent="0.3">
      <c r="A9" s="85">
        <v>150</v>
      </c>
      <c r="B9" s="45" t="s">
        <v>11</v>
      </c>
      <c r="C9" s="45">
        <v>2.5</v>
      </c>
      <c r="D9" s="45" t="s">
        <v>2</v>
      </c>
      <c r="E9" s="45" t="str">
        <f t="shared" si="0"/>
        <v>2.5 150 CS-SS316/FG-SS316</v>
      </c>
      <c r="F9" s="45">
        <v>66.540000000000006</v>
      </c>
      <c r="G9" s="45">
        <v>82.55</v>
      </c>
      <c r="H9" s="145">
        <v>98.6</v>
      </c>
      <c r="I9" s="45">
        <v>124</v>
      </c>
      <c r="J9" s="146">
        <f t="shared" si="1"/>
        <v>9.0574999999999989E-2</v>
      </c>
      <c r="K9" s="146">
        <f t="shared" si="2"/>
        <v>10</v>
      </c>
      <c r="L9" s="146">
        <f t="shared" si="3"/>
        <v>16</v>
      </c>
      <c r="M9" s="143">
        <f t="shared" si="4"/>
        <v>1.38248E-2</v>
      </c>
      <c r="N9" s="143">
        <f t="shared" si="5"/>
        <v>2.3828927999999996E-2</v>
      </c>
      <c r="O9" s="143">
        <f t="shared" si="6"/>
        <v>1.2521812599999998E-2</v>
      </c>
      <c r="P9" s="143">
        <f t="shared" si="7"/>
        <v>3.4532882457599987E-2</v>
      </c>
      <c r="Q9" s="143">
        <v>1</v>
      </c>
      <c r="R9" s="143">
        <f t="shared" si="8"/>
        <v>3.4532882457599987E-2</v>
      </c>
      <c r="S9" s="143">
        <f t="shared" si="9"/>
        <v>1.2521812599999998E-2</v>
      </c>
      <c r="T9" s="154">
        <f t="shared" si="10"/>
        <v>16.403119167359993</v>
      </c>
      <c r="U9" s="155">
        <f t="shared" si="11"/>
        <v>6.2609062999999985</v>
      </c>
      <c r="V9" s="143">
        <f t="shared" si="12"/>
        <v>0.13647846720000004</v>
      </c>
      <c r="W9" s="155">
        <v>40</v>
      </c>
      <c r="X9" s="143">
        <f t="shared" si="13"/>
        <v>5.7268676165999961E-2</v>
      </c>
      <c r="Y9" s="154">
        <v>45</v>
      </c>
      <c r="Z9" s="143">
        <f t="shared" si="14"/>
        <v>107.66402546735999</v>
      </c>
      <c r="AA9" s="170" t="str">
        <f t="shared" si="15"/>
        <v>2  1/2"150</v>
      </c>
    </row>
    <row r="10" spans="1:27" x14ac:dyDescent="0.3">
      <c r="A10" s="85">
        <v>150</v>
      </c>
      <c r="B10" s="45">
        <v>3</v>
      </c>
      <c r="C10" s="45">
        <f t="shared" ref="C10:C22" si="16">B10</f>
        <v>3</v>
      </c>
      <c r="D10" s="45" t="s">
        <v>2</v>
      </c>
      <c r="E10" s="45" t="str">
        <f t="shared" si="0"/>
        <v>3 150 CS-SS316/FG-SS316</v>
      </c>
      <c r="F10" s="45">
        <v>81</v>
      </c>
      <c r="G10" s="45">
        <v>101.6</v>
      </c>
      <c r="H10" s="145">
        <v>120.7</v>
      </c>
      <c r="I10" s="45">
        <v>136.69999999999999</v>
      </c>
      <c r="J10" s="146">
        <f t="shared" si="1"/>
        <v>0.11115</v>
      </c>
      <c r="K10" s="146">
        <f t="shared" si="2"/>
        <v>11</v>
      </c>
      <c r="L10" s="146">
        <f t="shared" si="3"/>
        <v>17</v>
      </c>
      <c r="M10" s="143">
        <f t="shared" si="4"/>
        <v>1.38248E-2</v>
      </c>
      <c r="N10" s="143">
        <f t="shared" si="5"/>
        <v>2.3828927999999996E-2</v>
      </c>
      <c r="O10" s="143">
        <f t="shared" si="6"/>
        <v>1.690289172E-2</v>
      </c>
      <c r="P10" s="143">
        <f t="shared" si="7"/>
        <v>4.502595090239999E-2</v>
      </c>
      <c r="Q10" s="143">
        <v>1</v>
      </c>
      <c r="R10" s="143">
        <f t="shared" si="8"/>
        <v>4.502595090239999E-2</v>
      </c>
      <c r="S10" s="143">
        <f t="shared" si="9"/>
        <v>1.690289172E-2</v>
      </c>
      <c r="T10" s="154">
        <f t="shared" si="10"/>
        <v>21.387326678639994</v>
      </c>
      <c r="U10" s="155">
        <f t="shared" si="11"/>
        <v>8.4514458599999998</v>
      </c>
      <c r="V10" s="143">
        <f t="shared" si="12"/>
        <v>9.4775750399999914E-2</v>
      </c>
      <c r="W10" s="155">
        <v>15</v>
      </c>
      <c r="X10" s="143">
        <f t="shared" si="13"/>
        <v>9.0692142719999938E-2</v>
      </c>
      <c r="Y10" s="154">
        <v>47</v>
      </c>
      <c r="Z10" s="143">
        <f t="shared" si="14"/>
        <v>91.838772538640001</v>
      </c>
      <c r="AA10" s="170" t="str">
        <f t="shared" si="15"/>
        <v>3"150</v>
      </c>
    </row>
    <row r="11" spans="1:27" x14ac:dyDescent="0.3">
      <c r="A11" s="85">
        <v>150</v>
      </c>
      <c r="B11" s="45">
        <v>4</v>
      </c>
      <c r="C11" s="45">
        <f t="shared" si="16"/>
        <v>4</v>
      </c>
      <c r="D11" s="45" t="s">
        <v>2</v>
      </c>
      <c r="E11" s="45" t="str">
        <f t="shared" si="0"/>
        <v>4 150 CS-SS316/FG-SS316</v>
      </c>
      <c r="F11" s="45">
        <v>106.42</v>
      </c>
      <c r="G11" s="45">
        <v>127</v>
      </c>
      <c r="H11" s="145">
        <v>149.4</v>
      </c>
      <c r="I11" s="45">
        <v>174.8</v>
      </c>
      <c r="J11" s="146">
        <f t="shared" si="1"/>
        <v>0.13819999999999999</v>
      </c>
      <c r="K11" s="146">
        <f t="shared" si="2"/>
        <v>13</v>
      </c>
      <c r="L11" s="146">
        <f t="shared" si="3"/>
        <v>19</v>
      </c>
      <c r="M11" s="143">
        <f t="shared" si="4"/>
        <v>1.38248E-2</v>
      </c>
      <c r="N11" s="143">
        <f t="shared" si="5"/>
        <v>2.3828927999999996E-2</v>
      </c>
      <c r="O11" s="143">
        <f t="shared" si="6"/>
        <v>2.4837635679999998E-2</v>
      </c>
      <c r="P11" s="143">
        <f t="shared" si="7"/>
        <v>6.2569999142399982E-2</v>
      </c>
      <c r="Q11" s="143">
        <v>1</v>
      </c>
      <c r="R11" s="143">
        <f t="shared" si="8"/>
        <v>6.2569999142399982E-2</v>
      </c>
      <c r="S11" s="143">
        <f t="shared" si="9"/>
        <v>2.4837635679999998E-2</v>
      </c>
      <c r="T11" s="154">
        <f t="shared" si="10"/>
        <v>29.72074959263999</v>
      </c>
      <c r="U11" s="155">
        <f t="shared" si="11"/>
        <v>12.418817839999999</v>
      </c>
      <c r="V11" s="143">
        <f t="shared" si="12"/>
        <v>0.19239061344000005</v>
      </c>
      <c r="W11" s="155">
        <v>30</v>
      </c>
      <c r="X11" s="143">
        <f t="shared" si="13"/>
        <v>0.11325511511999999</v>
      </c>
      <c r="Y11" s="154">
        <v>58</v>
      </c>
      <c r="Z11" s="143">
        <f t="shared" si="14"/>
        <v>130.13956743263998</v>
      </c>
      <c r="AA11" s="170" t="str">
        <f t="shared" si="15"/>
        <v>4"150</v>
      </c>
    </row>
    <row r="12" spans="1:27" x14ac:dyDescent="0.3">
      <c r="A12" s="85">
        <v>150</v>
      </c>
      <c r="B12" s="45">
        <v>5</v>
      </c>
      <c r="C12" s="45">
        <f t="shared" si="16"/>
        <v>5</v>
      </c>
      <c r="D12" s="45" t="s">
        <v>2</v>
      </c>
      <c r="E12" s="45" t="str">
        <f t="shared" si="0"/>
        <v>5 150 CS-SS316/FG-SS316</v>
      </c>
      <c r="F12" s="45">
        <v>131.82</v>
      </c>
      <c r="G12" s="45">
        <v>155.69999999999999</v>
      </c>
      <c r="H12" s="145">
        <v>177.8</v>
      </c>
      <c r="I12" s="45">
        <v>196.9</v>
      </c>
      <c r="J12" s="146">
        <f t="shared" si="1"/>
        <v>0.16675000000000001</v>
      </c>
      <c r="K12" s="146">
        <f t="shared" si="2"/>
        <v>13</v>
      </c>
      <c r="L12" s="146">
        <f t="shared" si="3"/>
        <v>19</v>
      </c>
      <c r="M12" s="143">
        <f t="shared" si="4"/>
        <v>1.38248E-2</v>
      </c>
      <c r="N12" s="143">
        <f t="shared" si="5"/>
        <v>2.3828927999999996E-2</v>
      </c>
      <c r="O12" s="143">
        <f t="shared" si="6"/>
        <v>2.9968710200000005E-2</v>
      </c>
      <c r="P12" s="143">
        <f t="shared" si="7"/>
        <v>7.5496001135999982E-2</v>
      </c>
      <c r="Q12" s="143">
        <v>1</v>
      </c>
      <c r="R12" s="143">
        <f t="shared" si="8"/>
        <v>7.5496001135999982E-2</v>
      </c>
      <c r="S12" s="143">
        <f t="shared" si="9"/>
        <v>2.9968710200000005E-2</v>
      </c>
      <c r="T12" s="154">
        <f t="shared" si="10"/>
        <v>35.860600539599993</v>
      </c>
      <c r="U12" s="155">
        <f t="shared" si="11"/>
        <v>14.984355100000002</v>
      </c>
      <c r="V12" s="143">
        <f t="shared" si="12"/>
        <v>0.16296255227999998</v>
      </c>
      <c r="W12" s="155">
        <v>33.725037885333336</v>
      </c>
      <c r="X12" s="143">
        <f t="shared" si="13"/>
        <v>0.16111340251199993</v>
      </c>
      <c r="Y12" s="154">
        <v>92.706272732320002</v>
      </c>
      <c r="Z12" s="143">
        <f t="shared" si="14"/>
        <v>177.27626625725333</v>
      </c>
      <c r="AA12" s="170" t="str">
        <f t="shared" si="15"/>
        <v>5"150</v>
      </c>
    </row>
    <row r="13" spans="1:27" x14ac:dyDescent="0.3">
      <c r="A13" s="85">
        <v>150</v>
      </c>
      <c r="B13" s="45">
        <v>6</v>
      </c>
      <c r="C13" s="45">
        <f t="shared" si="16"/>
        <v>6</v>
      </c>
      <c r="D13" s="45" t="s">
        <v>2</v>
      </c>
      <c r="E13" s="45" t="str">
        <f t="shared" si="0"/>
        <v>6 150 CS-SS316/FG-SS316</v>
      </c>
      <c r="F13" s="45">
        <v>157.22</v>
      </c>
      <c r="G13" s="45">
        <v>182.62</v>
      </c>
      <c r="H13" s="145">
        <v>209.6</v>
      </c>
      <c r="I13" s="45">
        <v>222.3</v>
      </c>
      <c r="J13" s="146">
        <f t="shared" si="1"/>
        <v>0.19611000000000001</v>
      </c>
      <c r="K13" s="146">
        <f t="shared" si="2"/>
        <v>16</v>
      </c>
      <c r="L13" s="146">
        <f t="shared" si="3"/>
        <v>22</v>
      </c>
      <c r="M13" s="143">
        <f t="shared" si="4"/>
        <v>1.38248E-2</v>
      </c>
      <c r="N13" s="143">
        <f t="shared" si="5"/>
        <v>2.3828927999999996E-2</v>
      </c>
      <c r="O13" s="143">
        <f t="shared" si="6"/>
        <v>4.3378904448000001E-2</v>
      </c>
      <c r="P13" s="143">
        <f t="shared" si="7"/>
        <v>0.10280800354175998</v>
      </c>
      <c r="Q13" s="143">
        <v>1</v>
      </c>
      <c r="R13" s="143">
        <f t="shared" si="8"/>
        <v>0.10280800354175998</v>
      </c>
      <c r="S13" s="143">
        <f t="shared" si="9"/>
        <v>4.3378904448000001E-2</v>
      </c>
      <c r="T13" s="154">
        <f t="shared" si="10"/>
        <v>48.833801682335988</v>
      </c>
      <c r="U13" s="155">
        <f t="shared" si="11"/>
        <v>21.689452224</v>
      </c>
      <c r="V13" s="143">
        <f t="shared" si="12"/>
        <v>0.12233533572000016</v>
      </c>
      <c r="W13" s="155">
        <v>32</v>
      </c>
      <c r="X13" s="143">
        <f t="shared" si="13"/>
        <v>0.20099756193600002</v>
      </c>
      <c r="Y13" s="154">
        <v>102</v>
      </c>
      <c r="Z13" s="143">
        <f t="shared" si="14"/>
        <v>204.52325390633598</v>
      </c>
      <c r="AA13" s="170" t="str">
        <f t="shared" si="15"/>
        <v>6"150</v>
      </c>
    </row>
    <row r="14" spans="1:27" x14ac:dyDescent="0.3">
      <c r="A14" s="85">
        <v>150</v>
      </c>
      <c r="B14" s="45">
        <v>8</v>
      </c>
      <c r="C14" s="45">
        <f t="shared" si="16"/>
        <v>8</v>
      </c>
      <c r="D14" s="45" t="s">
        <v>2</v>
      </c>
      <c r="E14" s="45" t="str">
        <f t="shared" si="0"/>
        <v>8 150 CS-SS316/FG-SS316</v>
      </c>
      <c r="F14" s="45">
        <v>215.9</v>
      </c>
      <c r="G14" s="45">
        <v>233.42</v>
      </c>
      <c r="H14" s="145">
        <v>263.7</v>
      </c>
      <c r="I14" s="45">
        <v>279.39999999999998</v>
      </c>
      <c r="J14" s="146">
        <f t="shared" si="1"/>
        <v>0.24856</v>
      </c>
      <c r="K14" s="146">
        <f t="shared" si="2"/>
        <v>18</v>
      </c>
      <c r="L14" s="146">
        <f t="shared" si="3"/>
        <v>24</v>
      </c>
      <c r="M14" s="143">
        <f t="shared" si="4"/>
        <v>1.38248E-2</v>
      </c>
      <c r="N14" s="143">
        <f t="shared" si="5"/>
        <v>2.3828927999999996E-2</v>
      </c>
      <c r="O14" s="143">
        <f t="shared" si="6"/>
        <v>6.1853261183999995E-2</v>
      </c>
      <c r="P14" s="143">
        <f t="shared" si="7"/>
        <v>0.14215004024831998</v>
      </c>
      <c r="Q14" s="143">
        <v>1</v>
      </c>
      <c r="R14" s="143">
        <f t="shared" si="8"/>
        <v>0.14215004024831998</v>
      </c>
      <c r="S14" s="143">
        <f t="shared" si="9"/>
        <v>6.1853261183999995E-2</v>
      </c>
      <c r="T14" s="154">
        <f t="shared" si="10"/>
        <v>67.521269117951988</v>
      </c>
      <c r="U14" s="155">
        <f t="shared" si="11"/>
        <v>30.926630591999999</v>
      </c>
      <c r="V14" s="143">
        <f t="shared" si="12"/>
        <v>0.19007928455999987</v>
      </c>
      <c r="W14" s="155">
        <v>35</v>
      </c>
      <c r="X14" s="143">
        <f t="shared" si="13"/>
        <v>0.17720701130879982</v>
      </c>
      <c r="Y14" s="154">
        <v>97</v>
      </c>
      <c r="Z14" s="143">
        <f t="shared" si="14"/>
        <v>230.447899709952</v>
      </c>
      <c r="AA14" s="170" t="str">
        <f t="shared" si="15"/>
        <v>8"150</v>
      </c>
    </row>
    <row r="15" spans="1:27" x14ac:dyDescent="0.3">
      <c r="A15" s="85">
        <v>150</v>
      </c>
      <c r="B15" s="45">
        <v>10</v>
      </c>
      <c r="C15" s="45">
        <f t="shared" si="16"/>
        <v>10</v>
      </c>
      <c r="D15" s="45" t="s">
        <v>2</v>
      </c>
      <c r="E15" s="45" t="str">
        <f t="shared" si="0"/>
        <v>10 150 CS-SS316/FG-SS316</v>
      </c>
      <c r="F15" s="45">
        <v>268.22000000000003</v>
      </c>
      <c r="G15" s="45">
        <v>287.27</v>
      </c>
      <c r="H15" s="145">
        <v>317.5</v>
      </c>
      <c r="I15" s="45">
        <v>339.9</v>
      </c>
      <c r="J15" s="146">
        <f t="shared" si="1"/>
        <v>0.30238500000000001</v>
      </c>
      <c r="K15" s="146">
        <f t="shared" si="2"/>
        <v>18</v>
      </c>
      <c r="L15" s="146">
        <f t="shared" si="3"/>
        <v>24</v>
      </c>
      <c r="M15" s="143">
        <f t="shared" si="4"/>
        <v>1.38248E-2</v>
      </c>
      <c r="N15" s="143">
        <f t="shared" si="5"/>
        <v>2.3828927999999996E-2</v>
      </c>
      <c r="O15" s="143">
        <f t="shared" si="6"/>
        <v>7.5247418664000004E-2</v>
      </c>
      <c r="P15" s="143">
        <f t="shared" si="7"/>
        <v>0.17293224943871999</v>
      </c>
      <c r="Q15" s="143">
        <v>1</v>
      </c>
      <c r="R15" s="143">
        <f t="shared" si="8"/>
        <v>0.17293224943871999</v>
      </c>
      <c r="S15" s="143">
        <f t="shared" si="9"/>
        <v>7.5247418664000004E-2</v>
      </c>
      <c r="T15" s="154">
        <f t="shared" si="10"/>
        <v>82.142818483391991</v>
      </c>
      <c r="U15" s="155">
        <f t="shared" si="11"/>
        <v>37.623709332000004</v>
      </c>
      <c r="V15" s="143">
        <f t="shared" si="12"/>
        <v>0.3299194483199997</v>
      </c>
      <c r="W15" s="155">
        <v>53</v>
      </c>
      <c r="X15" s="143">
        <f t="shared" si="13"/>
        <v>0.23713408834199942</v>
      </c>
      <c r="Y15" s="154">
        <v>120</v>
      </c>
      <c r="Z15" s="143">
        <f t="shared" si="14"/>
        <v>292.76652781539201</v>
      </c>
      <c r="AA15" s="170" t="str">
        <f t="shared" si="15"/>
        <v>10"150</v>
      </c>
    </row>
    <row r="16" spans="1:27" x14ac:dyDescent="0.3">
      <c r="A16" s="85">
        <v>150</v>
      </c>
      <c r="B16" s="45">
        <v>12</v>
      </c>
      <c r="C16" s="45">
        <f t="shared" si="16"/>
        <v>12</v>
      </c>
      <c r="D16" s="45" t="s">
        <v>2</v>
      </c>
      <c r="E16" s="45" t="str">
        <f t="shared" si="0"/>
        <v>12 150 CS-SS316/FG-SS316</v>
      </c>
      <c r="F16" s="45">
        <v>317.5</v>
      </c>
      <c r="G16" s="45">
        <v>339.85</v>
      </c>
      <c r="H16" s="145">
        <v>374.7</v>
      </c>
      <c r="I16" s="45">
        <v>409.7</v>
      </c>
      <c r="J16" s="146">
        <f t="shared" si="1"/>
        <v>0.35727499999999995</v>
      </c>
      <c r="K16" s="146">
        <f t="shared" si="2"/>
        <v>21</v>
      </c>
      <c r="L16" s="146">
        <f t="shared" si="3"/>
        <v>27</v>
      </c>
      <c r="M16" s="143">
        <f t="shared" si="4"/>
        <v>1.38248E-2</v>
      </c>
      <c r="N16" s="143">
        <f t="shared" si="5"/>
        <v>2.3828927999999996E-2</v>
      </c>
      <c r="O16" s="143">
        <f t="shared" si="6"/>
        <v>0.10372436381999998</v>
      </c>
      <c r="P16" s="143">
        <f t="shared" si="7"/>
        <v>0.22986396678239993</v>
      </c>
      <c r="Q16" s="143">
        <v>1</v>
      </c>
      <c r="R16" s="143">
        <f t="shared" si="8"/>
        <v>0.22986396678239993</v>
      </c>
      <c r="S16" s="143">
        <f t="shared" si="9"/>
        <v>0.10372436381999998</v>
      </c>
      <c r="T16" s="154">
        <f t="shared" si="10"/>
        <v>109.18538422163996</v>
      </c>
      <c r="U16" s="155">
        <f t="shared" si="11"/>
        <v>51.86218190999999</v>
      </c>
      <c r="V16" s="143">
        <f t="shared" si="12"/>
        <v>0.62135921400000016</v>
      </c>
      <c r="W16" s="155">
        <v>79</v>
      </c>
      <c r="X16" s="143">
        <f t="shared" si="13"/>
        <v>0.32913459747000035</v>
      </c>
      <c r="Y16" s="154">
        <v>151</v>
      </c>
      <c r="Z16" s="143">
        <f t="shared" si="14"/>
        <v>391.04756613164</v>
      </c>
      <c r="AA16" s="170" t="str">
        <f t="shared" si="15"/>
        <v>12"150</v>
      </c>
    </row>
    <row r="17" spans="1:27" x14ac:dyDescent="0.3">
      <c r="A17" s="85">
        <v>150</v>
      </c>
      <c r="B17" s="45">
        <v>14</v>
      </c>
      <c r="C17" s="45">
        <f t="shared" si="16"/>
        <v>14</v>
      </c>
      <c r="D17" s="45" t="s">
        <v>2</v>
      </c>
      <c r="E17" s="45" t="str">
        <f t="shared" si="0"/>
        <v>14 150 CS-SS316/FG-SS316</v>
      </c>
      <c r="F17" s="45">
        <v>349.25</v>
      </c>
      <c r="G17" s="45">
        <v>371.6</v>
      </c>
      <c r="H17" s="145">
        <v>406.4</v>
      </c>
      <c r="I17" s="45">
        <v>450.9</v>
      </c>
      <c r="J17" s="146">
        <f t="shared" si="1"/>
        <v>0.38900000000000001</v>
      </c>
      <c r="K17" s="146">
        <f t="shared" si="2"/>
        <v>21</v>
      </c>
      <c r="L17" s="146">
        <f t="shared" si="3"/>
        <v>27</v>
      </c>
      <c r="M17" s="143">
        <f t="shared" si="4"/>
        <v>1.38248E-2</v>
      </c>
      <c r="N17" s="143">
        <f t="shared" si="5"/>
        <v>2.3828927999999996E-2</v>
      </c>
      <c r="O17" s="143">
        <f t="shared" si="6"/>
        <v>0.11293479120000001</v>
      </c>
      <c r="P17" s="143">
        <f t="shared" si="7"/>
        <v>0.25027523078399994</v>
      </c>
      <c r="Q17" s="143">
        <v>1</v>
      </c>
      <c r="R17" s="143">
        <f t="shared" si="8"/>
        <v>0.25027523078399994</v>
      </c>
      <c r="S17" s="143">
        <f t="shared" si="9"/>
        <v>0.11293479120000001</v>
      </c>
      <c r="T17" s="154">
        <f t="shared" si="10"/>
        <v>118.88073462239997</v>
      </c>
      <c r="U17" s="155">
        <f t="shared" si="11"/>
        <v>56.467395600000003</v>
      </c>
      <c r="V17" s="143">
        <f t="shared" si="12"/>
        <v>0.86945874659999989</v>
      </c>
      <c r="W17" s="155">
        <v>102</v>
      </c>
      <c r="X17" s="143">
        <f t="shared" si="13"/>
        <v>0.35988352632000031</v>
      </c>
      <c r="Y17" s="154">
        <v>162</v>
      </c>
      <c r="Z17" s="143">
        <f t="shared" si="14"/>
        <v>439.34813022240002</v>
      </c>
      <c r="AA17" s="170" t="str">
        <f t="shared" si="15"/>
        <v>14"150</v>
      </c>
    </row>
    <row r="18" spans="1:27" x14ac:dyDescent="0.3">
      <c r="A18" s="85">
        <v>150</v>
      </c>
      <c r="B18" s="45">
        <v>16</v>
      </c>
      <c r="C18" s="45">
        <f t="shared" si="16"/>
        <v>16</v>
      </c>
      <c r="D18" s="45" t="s">
        <v>2</v>
      </c>
      <c r="E18" s="45" t="str">
        <f t="shared" si="0"/>
        <v>16 150 CS-SS316/FG-SS316</v>
      </c>
      <c r="F18" s="45">
        <v>400.05</v>
      </c>
      <c r="G18" s="45">
        <v>422.4</v>
      </c>
      <c r="H18" s="145">
        <v>463.6</v>
      </c>
      <c r="I18" s="45">
        <v>514.4</v>
      </c>
      <c r="J18" s="146">
        <f t="shared" si="1"/>
        <v>0.443</v>
      </c>
      <c r="K18" s="146">
        <f t="shared" si="2"/>
        <v>25</v>
      </c>
      <c r="L18" s="146">
        <f t="shared" si="3"/>
        <v>31</v>
      </c>
      <c r="M18" s="143">
        <f t="shared" si="4"/>
        <v>1.38248E-2</v>
      </c>
      <c r="N18" s="143">
        <f t="shared" si="5"/>
        <v>2.3828927999999996E-2</v>
      </c>
      <c r="O18" s="143">
        <f t="shared" si="6"/>
        <v>0.15310965999999998</v>
      </c>
      <c r="P18" s="143">
        <f t="shared" si="7"/>
        <v>0.32724266822399994</v>
      </c>
      <c r="Q18" s="143">
        <v>1</v>
      </c>
      <c r="R18" s="143">
        <f t="shared" si="8"/>
        <v>0.32724266822399994</v>
      </c>
      <c r="S18" s="143">
        <f t="shared" si="9"/>
        <v>0.15310965999999998</v>
      </c>
      <c r="T18" s="154">
        <f t="shared" si="10"/>
        <v>155.44026740639998</v>
      </c>
      <c r="U18" s="155">
        <f t="shared" si="11"/>
        <v>76.554829999999995</v>
      </c>
      <c r="V18" s="143">
        <f t="shared" si="12"/>
        <v>1.1323310246399989</v>
      </c>
      <c r="W18" s="155">
        <v>129</v>
      </c>
      <c r="X18" s="143">
        <f t="shared" si="13"/>
        <v>0.40908181247999942</v>
      </c>
      <c r="Y18" s="154">
        <v>181</v>
      </c>
      <c r="Z18" s="143">
        <f t="shared" si="14"/>
        <v>541.99509740639996</v>
      </c>
      <c r="AA18" s="170" t="str">
        <f t="shared" si="15"/>
        <v>16"150</v>
      </c>
    </row>
    <row r="19" spans="1:27" x14ac:dyDescent="0.3">
      <c r="A19" s="85">
        <v>150</v>
      </c>
      <c r="B19" s="45">
        <v>18</v>
      </c>
      <c r="C19" s="45">
        <f t="shared" si="16"/>
        <v>18</v>
      </c>
      <c r="D19" s="45" t="s">
        <v>2</v>
      </c>
      <c r="E19" s="45" t="str">
        <f t="shared" si="0"/>
        <v>18 150 CS-SS316/FG-SS316</v>
      </c>
      <c r="F19" s="45">
        <v>449.33</v>
      </c>
      <c r="G19" s="45">
        <v>474.72</v>
      </c>
      <c r="H19" s="145">
        <v>527.1</v>
      </c>
      <c r="I19" s="45">
        <v>549.4</v>
      </c>
      <c r="J19" s="146">
        <f t="shared" si="1"/>
        <v>0.50091000000000008</v>
      </c>
      <c r="K19" s="146">
        <f t="shared" si="2"/>
        <v>31</v>
      </c>
      <c r="L19" s="146">
        <f t="shared" si="3"/>
        <v>37</v>
      </c>
      <c r="M19" s="143">
        <f t="shared" si="4"/>
        <v>1.38248E-2</v>
      </c>
      <c r="N19" s="143">
        <f t="shared" si="5"/>
        <v>2.3828927999999996E-2</v>
      </c>
      <c r="O19" s="143">
        <f t="shared" si="6"/>
        <v>0.21467439760800006</v>
      </c>
      <c r="P19" s="143">
        <f t="shared" si="7"/>
        <v>0.44163748800576003</v>
      </c>
      <c r="Q19" s="143">
        <v>1</v>
      </c>
      <c r="R19" s="143">
        <f t="shared" si="8"/>
        <v>0.44163748800576003</v>
      </c>
      <c r="S19" s="143">
        <f t="shared" si="9"/>
        <v>0.21467439760800006</v>
      </c>
      <c r="T19" s="154">
        <f t="shared" si="10"/>
        <v>209.77780680273602</v>
      </c>
      <c r="U19" s="155">
        <f t="shared" si="11"/>
        <v>107.33719880400002</v>
      </c>
      <c r="V19" s="143">
        <f t="shared" si="12"/>
        <v>0.53088719783999894</v>
      </c>
      <c r="W19" s="155">
        <v>74</v>
      </c>
      <c r="X19" s="143">
        <f t="shared" si="13"/>
        <v>0.52228669714560094</v>
      </c>
      <c r="Y19" s="154">
        <v>220</v>
      </c>
      <c r="Z19" s="143">
        <f t="shared" si="14"/>
        <v>611.11500560673608</v>
      </c>
      <c r="AA19" s="170" t="str">
        <f t="shared" si="15"/>
        <v>18"150</v>
      </c>
    </row>
    <row r="20" spans="1:27" x14ac:dyDescent="0.3">
      <c r="A20" s="85">
        <v>150</v>
      </c>
      <c r="B20" s="45">
        <v>20</v>
      </c>
      <c r="C20" s="45">
        <f t="shared" si="16"/>
        <v>20</v>
      </c>
      <c r="D20" s="45" t="s">
        <v>2</v>
      </c>
      <c r="E20" s="45" t="str">
        <f t="shared" si="0"/>
        <v>20 150 CS-SS316/FG-SS316</v>
      </c>
      <c r="F20" s="45">
        <v>500.13</v>
      </c>
      <c r="G20" s="45">
        <v>525.52</v>
      </c>
      <c r="H20" s="145">
        <v>577.9</v>
      </c>
      <c r="I20" s="45">
        <v>606.6</v>
      </c>
      <c r="J20" s="146">
        <f t="shared" si="1"/>
        <v>0.55171000000000003</v>
      </c>
      <c r="K20" s="146">
        <f t="shared" si="2"/>
        <v>31</v>
      </c>
      <c r="L20" s="146">
        <f t="shared" si="3"/>
        <v>37</v>
      </c>
      <c r="M20" s="143">
        <f t="shared" si="4"/>
        <v>1.38248E-2</v>
      </c>
      <c r="N20" s="143">
        <f t="shared" si="5"/>
        <v>2.3828927999999996E-2</v>
      </c>
      <c r="O20" s="143">
        <f t="shared" si="6"/>
        <v>0.23644569264800003</v>
      </c>
      <c r="P20" s="143">
        <f t="shared" si="7"/>
        <v>0.48642634107455995</v>
      </c>
      <c r="Q20" s="143">
        <v>1</v>
      </c>
      <c r="R20" s="143">
        <f t="shared" si="8"/>
        <v>0.48642634107455995</v>
      </c>
      <c r="S20" s="143">
        <f t="shared" si="9"/>
        <v>0.23644569264800003</v>
      </c>
      <c r="T20" s="154">
        <f t="shared" si="10"/>
        <v>231.05251201041597</v>
      </c>
      <c r="U20" s="155">
        <f t="shared" si="11"/>
        <v>118.22284632400002</v>
      </c>
      <c r="V20" s="143">
        <f t="shared" si="12"/>
        <v>0.75438498744000115</v>
      </c>
      <c r="W20" s="155">
        <v>96</v>
      </c>
      <c r="X20" s="143">
        <f t="shared" si="13"/>
        <v>0.57817683072959958</v>
      </c>
      <c r="Y20" s="154">
        <v>241</v>
      </c>
      <c r="Z20" s="143">
        <f t="shared" si="14"/>
        <v>686.27535833441596</v>
      </c>
      <c r="AA20" s="170" t="str">
        <f t="shared" si="15"/>
        <v>20"150</v>
      </c>
    </row>
    <row r="21" spans="1:27" x14ac:dyDescent="0.3">
      <c r="A21" s="85">
        <v>150</v>
      </c>
      <c r="B21" s="45">
        <v>22</v>
      </c>
      <c r="C21" s="88"/>
      <c r="D21" s="45"/>
      <c r="E21" s="45"/>
      <c r="F21" s="28">
        <v>568.4</v>
      </c>
      <c r="G21" s="28"/>
      <c r="H21" s="166"/>
      <c r="I21" s="46"/>
      <c r="J21" s="143"/>
      <c r="K21" s="146"/>
      <c r="L21" s="146"/>
      <c r="M21" s="143"/>
      <c r="N21" s="143"/>
      <c r="O21" s="143"/>
      <c r="P21" s="143"/>
      <c r="Q21" s="143"/>
      <c r="R21" s="143"/>
      <c r="S21" s="143"/>
      <c r="T21" s="154"/>
      <c r="U21" s="155"/>
      <c r="V21" s="143"/>
      <c r="W21" s="155"/>
      <c r="X21" s="143"/>
      <c r="Y21" s="154"/>
      <c r="Z21" s="143"/>
      <c r="AA21" s="170" t="str">
        <f t="shared" si="15"/>
        <v>22"150</v>
      </c>
    </row>
    <row r="22" spans="1:27" x14ac:dyDescent="0.3">
      <c r="A22" s="85">
        <v>150</v>
      </c>
      <c r="B22" s="45">
        <v>24</v>
      </c>
      <c r="C22" s="45">
        <f t="shared" si="16"/>
        <v>24</v>
      </c>
      <c r="D22" s="45" t="s">
        <v>2</v>
      </c>
      <c r="E22" s="45" t="str">
        <f t="shared" si="0"/>
        <v>24 150 CS-SS316/FG-SS316</v>
      </c>
      <c r="F22" s="45">
        <v>603.25</v>
      </c>
      <c r="G22" s="45">
        <v>628.65</v>
      </c>
      <c r="H22" s="145">
        <v>685.8</v>
      </c>
      <c r="I22" s="45">
        <v>717.6</v>
      </c>
      <c r="J22" s="146">
        <f t="shared" si="1"/>
        <v>0.65722499999999995</v>
      </c>
      <c r="K22" s="146">
        <f t="shared" si="2"/>
        <v>34</v>
      </c>
      <c r="L22" s="146">
        <f t="shared" si="3"/>
        <v>40</v>
      </c>
      <c r="M22" s="143">
        <f t="shared" si="4"/>
        <v>1.38248E-2</v>
      </c>
      <c r="N22" s="143">
        <f t="shared" si="5"/>
        <v>2.3828927999999996E-2</v>
      </c>
      <c r="O22" s="143">
        <f t="shared" si="6"/>
        <v>0.30892414211999997</v>
      </c>
      <c r="P22" s="143">
        <f t="shared" si="7"/>
        <v>0.62643868819199988</v>
      </c>
      <c r="Q22" s="143">
        <v>1</v>
      </c>
      <c r="R22" s="143">
        <f t="shared" si="8"/>
        <v>0.62643868819199988</v>
      </c>
      <c r="S22" s="143">
        <f t="shared" si="9"/>
        <v>0.30892414211999997</v>
      </c>
      <c r="T22" s="154">
        <f>R22*Q22*475</f>
        <v>297.55837689119994</v>
      </c>
      <c r="U22" s="155">
        <f>S22*Q22*500</f>
        <v>154.46207105999997</v>
      </c>
      <c r="V22" s="143">
        <f t="shared" si="12"/>
        <v>0.98882237376000226</v>
      </c>
      <c r="W22" s="155">
        <v>118</v>
      </c>
      <c r="X22" s="143">
        <f t="shared" si="13"/>
        <v>0.69191280971999936</v>
      </c>
      <c r="Y22" s="154">
        <v>283</v>
      </c>
      <c r="Z22" s="143">
        <f t="shared" si="14"/>
        <v>853.02044795119991</v>
      </c>
      <c r="AA22" s="170" t="str">
        <f t="shared" si="15"/>
        <v>24"150</v>
      </c>
    </row>
    <row r="23" spans="1:27" x14ac:dyDescent="0.3">
      <c r="A23" s="85"/>
      <c r="B23" s="85"/>
      <c r="C23" s="85"/>
      <c r="D23" s="85"/>
      <c r="E23" s="45" t="str">
        <f t="shared" si="0"/>
        <v xml:space="preserve">  </v>
      </c>
      <c r="F23" s="85"/>
      <c r="G23" s="85"/>
      <c r="H23" s="85"/>
      <c r="I23" s="85"/>
      <c r="J23" s="85"/>
      <c r="K23" s="85"/>
      <c r="L23" s="85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70" t="str">
        <f t="shared" si="15"/>
        <v>"</v>
      </c>
    </row>
    <row r="24" spans="1:27" x14ac:dyDescent="0.3">
      <c r="A24" s="85"/>
      <c r="B24" s="85"/>
      <c r="C24" s="85"/>
      <c r="D24" s="85"/>
      <c r="E24" s="45" t="str">
        <f t="shared" si="0"/>
        <v xml:space="preserve">  </v>
      </c>
      <c r="F24" s="85"/>
      <c r="G24" s="85"/>
      <c r="H24" s="85"/>
      <c r="I24" s="85"/>
      <c r="J24" s="85"/>
      <c r="K24" s="85"/>
      <c r="L24" s="85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 t="s">
        <v>561</v>
      </c>
      <c r="Z24" s="158"/>
      <c r="AA24" s="170" t="str">
        <f t="shared" si="15"/>
        <v>"</v>
      </c>
    </row>
    <row r="25" spans="1:27" x14ac:dyDescent="0.3">
      <c r="A25" s="85">
        <v>150</v>
      </c>
      <c r="B25" s="45">
        <v>0.5</v>
      </c>
      <c r="C25" s="45">
        <v>0.5</v>
      </c>
      <c r="D25" s="45" t="s">
        <v>26</v>
      </c>
      <c r="E25" s="45" t="str">
        <f t="shared" si="0"/>
        <v>0.5 150 CS-SS316/FG</v>
      </c>
      <c r="F25" s="45">
        <v>14.22</v>
      </c>
      <c r="G25" s="45">
        <v>19.05</v>
      </c>
      <c r="H25" s="145" t="s">
        <v>536</v>
      </c>
      <c r="I25" s="45" t="s">
        <v>537</v>
      </c>
      <c r="J25" s="146">
        <f>(H25+G25)/2/1000</f>
        <v>2.5425E-2</v>
      </c>
      <c r="K25" s="146">
        <f>ROUND((H25-G25)/2*1.2,)</f>
        <v>8</v>
      </c>
      <c r="L25" s="146">
        <f>K25+6</f>
        <v>14</v>
      </c>
      <c r="M25" s="143">
        <f>3.142*(0.0008*0.0055)*1000</f>
        <v>1.38248E-2</v>
      </c>
      <c r="N25" s="143">
        <f>3.142*(0.0002*0.0048)*7900</f>
        <v>2.3828927999999996E-2</v>
      </c>
      <c r="O25" s="143">
        <f>(J25*K25)*M25</f>
        <v>2.8119643200000002E-3</v>
      </c>
      <c r="P25" s="143">
        <f>J25*L25*N25</f>
        <v>8.4819069215999986E-3</v>
      </c>
      <c r="Q25" s="143">
        <v>1</v>
      </c>
      <c r="R25" s="143">
        <f>(P25*Q25)</f>
        <v>8.4819069215999986E-3</v>
      </c>
      <c r="S25" s="143">
        <f>(O25*Q25)</f>
        <v>2.8119643200000002E-3</v>
      </c>
      <c r="T25" s="154">
        <f t="shared" ref="T25:T42" si="17">R25*Q25*475</f>
        <v>4.0289057877599994</v>
      </c>
      <c r="U25" s="155">
        <f t="shared" ref="U25:U42" si="18">S25*Q25*500</f>
        <v>1.40598216</v>
      </c>
      <c r="V25" s="143">
        <f>((I25/1000)*3.14)*1.15*0.003*((I25-H25)/2/1000)*8000*Q25</f>
        <v>3.3140313599999992E-2</v>
      </c>
      <c r="W25" s="155">
        <v>5</v>
      </c>
      <c r="X25" s="143">
        <f>((G25/1000)*3.14)*1.15*0.003*((G25-F25)/2/1000)*8000*Q25</f>
        <v>3.9870423179999993E-3</v>
      </c>
      <c r="Y25" s="155"/>
      <c r="Z25" s="143">
        <f>Y25+W25+U25+T25</f>
        <v>10.43488794776</v>
      </c>
      <c r="AA25" s="170" t="str">
        <f t="shared" si="15"/>
        <v>0.5"150</v>
      </c>
    </row>
    <row r="26" spans="1:27" x14ac:dyDescent="0.3">
      <c r="A26" s="85">
        <v>150</v>
      </c>
      <c r="B26" s="45">
        <v>0.75</v>
      </c>
      <c r="C26" s="45">
        <v>0.75</v>
      </c>
      <c r="D26" s="45" t="s">
        <v>26</v>
      </c>
      <c r="E26" s="45" t="str">
        <f t="shared" si="0"/>
        <v>0.75 150 CS-SS316/FG</v>
      </c>
      <c r="F26" s="45">
        <v>20.57</v>
      </c>
      <c r="G26" s="45">
        <v>25.4</v>
      </c>
      <c r="H26" s="145">
        <v>39.6</v>
      </c>
      <c r="I26" s="45">
        <v>57.2</v>
      </c>
      <c r="J26" s="146">
        <f t="shared" ref="J26:J44" si="19">(H26+G26)/2/1000</f>
        <v>3.2500000000000001E-2</v>
      </c>
      <c r="K26" s="146">
        <f t="shared" ref="K26:K44" si="20">ROUND((H26-G26)/2*1.2,)</f>
        <v>9</v>
      </c>
      <c r="L26" s="146">
        <f t="shared" ref="L26:L44" si="21">K26+6</f>
        <v>15</v>
      </c>
      <c r="M26" s="143">
        <f t="shared" ref="M26:M44" si="22">3.142*(0.0008*0.0055)*1000</f>
        <v>1.38248E-2</v>
      </c>
      <c r="N26" s="143">
        <f t="shared" ref="N26:N44" si="23">3.142*(0.0002*0.0048)*7900</f>
        <v>2.3828927999999996E-2</v>
      </c>
      <c r="O26" s="143">
        <f t="shared" ref="O26:O44" si="24">(J26*K26)*M26</f>
        <v>4.0437540000000001E-3</v>
      </c>
      <c r="P26" s="143">
        <f t="shared" ref="P26:P44" si="25">J26*L26*N26</f>
        <v>1.1616602399999999E-2</v>
      </c>
      <c r="Q26" s="143">
        <v>1</v>
      </c>
      <c r="R26" s="143">
        <f t="shared" ref="R26:R44" si="26">(P26*Q26)</f>
        <v>1.1616602399999999E-2</v>
      </c>
      <c r="S26" s="143">
        <f t="shared" ref="S26:S44" si="27">(O26*Q26)</f>
        <v>4.0437540000000001E-3</v>
      </c>
      <c r="T26" s="154">
        <f t="shared" si="17"/>
        <v>5.517886139999999</v>
      </c>
      <c r="U26" s="155">
        <f t="shared" si="18"/>
        <v>2.0218769999999999</v>
      </c>
      <c r="V26" s="143">
        <f t="shared" ref="V26:V44" si="28">((I26/1000)*3.14)*1.15*0.003*((I26-H26)/2/1000)*8000*Q26</f>
        <v>4.3623191040000009E-2</v>
      </c>
      <c r="W26" s="155">
        <v>11</v>
      </c>
      <c r="X26" s="143">
        <f t="shared" ref="X26:X44" si="29">((G26/1000)*3.14)*1.15*0.003*((G26-F26)/2/1000)*8000*Q26</f>
        <v>5.316056423999997E-3</v>
      </c>
      <c r="Y26" s="155"/>
      <c r="Z26" s="143">
        <f t="shared" ref="Z26:Z44" si="30">Y26+W26+U26+T26</f>
        <v>18.539763139999998</v>
      </c>
      <c r="AA26" s="170" t="str">
        <f t="shared" si="15"/>
        <v>0.75"150</v>
      </c>
    </row>
    <row r="27" spans="1:27" x14ac:dyDescent="0.3">
      <c r="A27" s="85">
        <v>150</v>
      </c>
      <c r="B27" s="45">
        <v>1</v>
      </c>
      <c r="C27" s="45">
        <f>B27</f>
        <v>1</v>
      </c>
      <c r="D27" s="45" t="s">
        <v>26</v>
      </c>
      <c r="E27" s="45" t="str">
        <f t="shared" si="0"/>
        <v>1 150 CS-SS316/FG</v>
      </c>
      <c r="F27" s="45">
        <v>26.92</v>
      </c>
      <c r="G27" s="45">
        <v>31.75</v>
      </c>
      <c r="H27" s="145">
        <v>47.8</v>
      </c>
      <c r="I27" s="45">
        <v>66.8</v>
      </c>
      <c r="J27" s="146">
        <f t="shared" si="19"/>
        <v>3.9774999999999998E-2</v>
      </c>
      <c r="K27" s="146">
        <f t="shared" si="20"/>
        <v>10</v>
      </c>
      <c r="L27" s="146">
        <f t="shared" si="21"/>
        <v>16</v>
      </c>
      <c r="M27" s="143">
        <f t="shared" si="22"/>
        <v>1.38248E-2</v>
      </c>
      <c r="N27" s="143">
        <f t="shared" si="23"/>
        <v>2.3828927999999996E-2</v>
      </c>
      <c r="O27" s="143">
        <f t="shared" si="24"/>
        <v>5.4988141999999995E-3</v>
      </c>
      <c r="P27" s="143">
        <f t="shared" si="25"/>
        <v>1.5164729779199996E-2</v>
      </c>
      <c r="Q27" s="143">
        <v>1</v>
      </c>
      <c r="R27" s="143">
        <f t="shared" si="26"/>
        <v>1.5164729779199996E-2</v>
      </c>
      <c r="S27" s="143">
        <f t="shared" si="27"/>
        <v>5.4988141999999995E-3</v>
      </c>
      <c r="T27" s="154">
        <f t="shared" si="17"/>
        <v>7.2032466451199983</v>
      </c>
      <c r="U27" s="155">
        <f t="shared" si="18"/>
        <v>2.7494070999999995</v>
      </c>
      <c r="V27" s="143">
        <f t="shared" si="28"/>
        <v>5.4996974399999995E-2</v>
      </c>
      <c r="W27" s="155">
        <v>8</v>
      </c>
      <c r="X27" s="143">
        <f t="shared" si="29"/>
        <v>6.6450705299999973E-3</v>
      </c>
      <c r="Y27" s="155"/>
      <c r="Z27" s="143">
        <f t="shared" si="30"/>
        <v>17.952653745119996</v>
      </c>
      <c r="AA27" s="170" t="str">
        <f t="shared" si="15"/>
        <v>1"150</v>
      </c>
    </row>
    <row r="28" spans="1:27" x14ac:dyDescent="0.3">
      <c r="A28" s="85">
        <v>150</v>
      </c>
      <c r="B28" s="45" t="s">
        <v>6</v>
      </c>
      <c r="C28" s="45">
        <v>1.25</v>
      </c>
      <c r="D28" s="45" t="s">
        <v>26</v>
      </c>
      <c r="E28" s="45" t="str">
        <f t="shared" si="0"/>
        <v>1.25 150 CS-SS316/FG</v>
      </c>
      <c r="F28" s="45">
        <v>38.1</v>
      </c>
      <c r="G28" s="45">
        <v>47.75</v>
      </c>
      <c r="H28" s="145">
        <v>60.5</v>
      </c>
      <c r="I28" s="45">
        <v>76.2</v>
      </c>
      <c r="J28" s="146">
        <f t="shared" si="19"/>
        <v>5.4125E-2</v>
      </c>
      <c r="K28" s="146">
        <f t="shared" si="20"/>
        <v>8</v>
      </c>
      <c r="L28" s="146">
        <f t="shared" si="21"/>
        <v>14</v>
      </c>
      <c r="M28" s="143">
        <f t="shared" si="22"/>
        <v>1.38248E-2</v>
      </c>
      <c r="N28" s="143">
        <f t="shared" si="23"/>
        <v>2.3828927999999996E-2</v>
      </c>
      <c r="O28" s="143">
        <f t="shared" si="24"/>
        <v>5.9861383999999995E-3</v>
      </c>
      <c r="P28" s="143">
        <f t="shared" si="25"/>
        <v>1.8056370191999998E-2</v>
      </c>
      <c r="Q28" s="143">
        <v>1</v>
      </c>
      <c r="R28" s="143">
        <f t="shared" si="26"/>
        <v>1.8056370191999998E-2</v>
      </c>
      <c r="S28" s="143">
        <f t="shared" si="27"/>
        <v>5.9861383999999995E-3</v>
      </c>
      <c r="T28" s="154">
        <f t="shared" si="17"/>
        <v>8.5767758411999981</v>
      </c>
      <c r="U28" s="155">
        <f t="shared" si="18"/>
        <v>2.9930691999999999</v>
      </c>
      <c r="V28" s="143">
        <f t="shared" si="28"/>
        <v>5.183980488E-2</v>
      </c>
      <c r="W28" s="155">
        <v>20</v>
      </c>
      <c r="X28" s="143">
        <f t="shared" si="29"/>
        <v>1.9966843949999997E-2</v>
      </c>
      <c r="Y28" s="155"/>
      <c r="Z28" s="143">
        <f t="shared" si="30"/>
        <v>31.569845041199997</v>
      </c>
      <c r="AA28" s="170" t="str">
        <f t="shared" si="15"/>
        <v>1  1/4"150</v>
      </c>
    </row>
    <row r="29" spans="1:27" x14ac:dyDescent="0.3">
      <c r="A29" s="85">
        <v>150</v>
      </c>
      <c r="B29" s="45" t="s">
        <v>8</v>
      </c>
      <c r="C29" s="45">
        <v>1.5</v>
      </c>
      <c r="D29" s="45" t="s">
        <v>26</v>
      </c>
      <c r="E29" s="45" t="str">
        <f t="shared" si="0"/>
        <v>1.5 150 CS-SS316/FG</v>
      </c>
      <c r="F29" s="45">
        <v>44.45</v>
      </c>
      <c r="G29" s="45">
        <v>54.1</v>
      </c>
      <c r="H29" s="145">
        <v>69.900000000000006</v>
      </c>
      <c r="I29" s="45">
        <v>85.9</v>
      </c>
      <c r="J29" s="146">
        <f t="shared" si="19"/>
        <v>6.2E-2</v>
      </c>
      <c r="K29" s="146">
        <f t="shared" si="20"/>
        <v>9</v>
      </c>
      <c r="L29" s="146">
        <f t="shared" si="21"/>
        <v>15</v>
      </c>
      <c r="M29" s="143">
        <f t="shared" si="22"/>
        <v>1.38248E-2</v>
      </c>
      <c r="N29" s="143">
        <f t="shared" si="23"/>
        <v>2.3828927999999996E-2</v>
      </c>
      <c r="O29" s="143">
        <f t="shared" si="24"/>
        <v>7.714238400000001E-3</v>
      </c>
      <c r="P29" s="143">
        <f t="shared" si="25"/>
        <v>2.2160903039999996E-2</v>
      </c>
      <c r="Q29" s="143">
        <v>1</v>
      </c>
      <c r="R29" s="143">
        <f t="shared" si="26"/>
        <v>2.2160903039999996E-2</v>
      </c>
      <c r="S29" s="143">
        <f t="shared" si="27"/>
        <v>7.714238400000001E-3</v>
      </c>
      <c r="T29" s="154">
        <f t="shared" si="17"/>
        <v>10.526428943999997</v>
      </c>
      <c r="U29" s="155">
        <f t="shared" si="18"/>
        <v>3.8571192000000005</v>
      </c>
      <c r="V29" s="143">
        <f t="shared" si="28"/>
        <v>5.9555500800000001E-2</v>
      </c>
      <c r="W29" s="155">
        <v>9</v>
      </c>
      <c r="X29" s="143">
        <f t="shared" si="29"/>
        <v>2.2622120579999995E-2</v>
      </c>
      <c r="Y29" s="155"/>
      <c r="Z29" s="143">
        <f t="shared" si="30"/>
        <v>23.383548143999995</v>
      </c>
      <c r="AA29" s="170" t="str">
        <f t="shared" si="15"/>
        <v>1  1/2"150</v>
      </c>
    </row>
    <row r="30" spans="1:27" x14ac:dyDescent="0.3">
      <c r="A30" s="85">
        <v>150</v>
      </c>
      <c r="B30" s="45">
        <v>2</v>
      </c>
      <c r="C30" s="45">
        <f>B30</f>
        <v>2</v>
      </c>
      <c r="D30" s="45" t="s">
        <v>26</v>
      </c>
      <c r="E30" s="45" t="str">
        <f t="shared" si="0"/>
        <v>2 150 CS-SS316/FG</v>
      </c>
      <c r="F30" s="45">
        <v>55.62</v>
      </c>
      <c r="G30" s="45">
        <v>69.849999999999994</v>
      </c>
      <c r="H30" s="145">
        <v>85.9</v>
      </c>
      <c r="I30" s="45">
        <v>104.9</v>
      </c>
      <c r="J30" s="146">
        <f t="shared" si="19"/>
        <v>7.7875E-2</v>
      </c>
      <c r="K30" s="146">
        <f t="shared" si="20"/>
        <v>10</v>
      </c>
      <c r="L30" s="146">
        <f t="shared" si="21"/>
        <v>16</v>
      </c>
      <c r="M30" s="143">
        <f t="shared" si="22"/>
        <v>1.38248E-2</v>
      </c>
      <c r="N30" s="143">
        <f t="shared" si="23"/>
        <v>2.3828927999999996E-2</v>
      </c>
      <c r="O30" s="143">
        <f t="shared" si="24"/>
        <v>1.0766063000000001E-2</v>
      </c>
      <c r="P30" s="143">
        <f t="shared" si="25"/>
        <v>2.9690844287999996E-2</v>
      </c>
      <c r="Q30" s="143">
        <v>1</v>
      </c>
      <c r="R30" s="143">
        <f t="shared" si="26"/>
        <v>2.9690844287999996E-2</v>
      </c>
      <c r="S30" s="143">
        <f t="shared" si="27"/>
        <v>1.0766063000000001E-2</v>
      </c>
      <c r="T30" s="154">
        <f t="shared" si="17"/>
        <v>14.103151036799998</v>
      </c>
      <c r="U30" s="155">
        <f t="shared" si="18"/>
        <v>5.3830315000000004</v>
      </c>
      <c r="V30" s="143">
        <f t="shared" si="28"/>
        <v>8.6365009199999995E-2</v>
      </c>
      <c r="W30" s="155">
        <v>13</v>
      </c>
      <c r="X30" s="143">
        <f t="shared" si="29"/>
        <v>4.3070513045999993E-2</v>
      </c>
      <c r="Y30" s="155"/>
      <c r="Z30" s="143">
        <f t="shared" si="30"/>
        <v>32.486182536800001</v>
      </c>
      <c r="AA30" s="170" t="str">
        <f t="shared" si="15"/>
        <v>2"150</v>
      </c>
    </row>
    <row r="31" spans="1:27" x14ac:dyDescent="0.3">
      <c r="A31" s="85">
        <v>150</v>
      </c>
      <c r="B31" s="45" t="s">
        <v>11</v>
      </c>
      <c r="C31" s="45">
        <v>2.5</v>
      </c>
      <c r="D31" s="45" t="s">
        <v>26</v>
      </c>
      <c r="E31" s="45" t="str">
        <f t="shared" si="0"/>
        <v>2.5 150 CS-SS316/FG</v>
      </c>
      <c r="F31" s="45">
        <v>66.540000000000006</v>
      </c>
      <c r="G31" s="45">
        <v>82.55</v>
      </c>
      <c r="H31" s="145">
        <v>98.6</v>
      </c>
      <c r="I31" s="45">
        <v>124</v>
      </c>
      <c r="J31" s="146">
        <f t="shared" si="19"/>
        <v>9.0574999999999989E-2</v>
      </c>
      <c r="K31" s="146">
        <f t="shared" si="20"/>
        <v>10</v>
      </c>
      <c r="L31" s="146">
        <f t="shared" si="21"/>
        <v>16</v>
      </c>
      <c r="M31" s="143">
        <f t="shared" si="22"/>
        <v>1.38248E-2</v>
      </c>
      <c r="N31" s="143">
        <f t="shared" si="23"/>
        <v>2.3828927999999996E-2</v>
      </c>
      <c r="O31" s="143">
        <f t="shared" si="24"/>
        <v>1.2521812599999998E-2</v>
      </c>
      <c r="P31" s="143">
        <f t="shared" si="25"/>
        <v>3.4532882457599987E-2</v>
      </c>
      <c r="Q31" s="143">
        <v>1</v>
      </c>
      <c r="R31" s="143">
        <f t="shared" si="26"/>
        <v>3.4532882457599987E-2</v>
      </c>
      <c r="S31" s="143">
        <f t="shared" si="27"/>
        <v>1.2521812599999998E-2</v>
      </c>
      <c r="T31" s="154">
        <f t="shared" si="17"/>
        <v>16.403119167359993</v>
      </c>
      <c r="U31" s="155">
        <f t="shared" si="18"/>
        <v>6.2609062999999985</v>
      </c>
      <c r="V31" s="143">
        <f t="shared" si="28"/>
        <v>0.13647846720000004</v>
      </c>
      <c r="W31" s="155">
        <v>40</v>
      </c>
      <c r="X31" s="143">
        <f t="shared" si="29"/>
        <v>5.7268676165999961E-2</v>
      </c>
      <c r="Y31" s="155"/>
      <c r="Z31" s="143">
        <f t="shared" si="30"/>
        <v>62.664025467359991</v>
      </c>
      <c r="AA31" s="170" t="str">
        <f t="shared" si="15"/>
        <v>2  1/2"150</v>
      </c>
    </row>
    <row r="32" spans="1:27" x14ac:dyDescent="0.3">
      <c r="A32" s="85">
        <v>150</v>
      </c>
      <c r="B32" s="45">
        <v>3</v>
      </c>
      <c r="C32" s="45">
        <f t="shared" ref="C32:C44" si="31">B32</f>
        <v>3</v>
      </c>
      <c r="D32" s="45" t="s">
        <v>26</v>
      </c>
      <c r="E32" s="45" t="str">
        <f t="shared" si="0"/>
        <v>3 150 CS-SS316/FG</v>
      </c>
      <c r="F32" s="45">
        <v>81</v>
      </c>
      <c r="G32" s="45">
        <v>101.6</v>
      </c>
      <c r="H32" s="145">
        <v>120.7</v>
      </c>
      <c r="I32" s="45">
        <v>136.69999999999999</v>
      </c>
      <c r="J32" s="146">
        <f t="shared" si="19"/>
        <v>0.11115</v>
      </c>
      <c r="K32" s="146">
        <f t="shared" si="20"/>
        <v>11</v>
      </c>
      <c r="L32" s="146">
        <f t="shared" si="21"/>
        <v>17</v>
      </c>
      <c r="M32" s="143">
        <f t="shared" si="22"/>
        <v>1.38248E-2</v>
      </c>
      <c r="N32" s="143">
        <f t="shared" si="23"/>
        <v>2.3828927999999996E-2</v>
      </c>
      <c r="O32" s="143">
        <f t="shared" si="24"/>
        <v>1.690289172E-2</v>
      </c>
      <c r="P32" s="143">
        <f t="shared" si="25"/>
        <v>4.502595090239999E-2</v>
      </c>
      <c r="Q32" s="143">
        <v>1</v>
      </c>
      <c r="R32" s="143">
        <f t="shared" si="26"/>
        <v>4.502595090239999E-2</v>
      </c>
      <c r="S32" s="143">
        <f t="shared" si="27"/>
        <v>1.690289172E-2</v>
      </c>
      <c r="T32" s="154">
        <f t="shared" si="17"/>
        <v>21.387326678639994</v>
      </c>
      <c r="U32" s="155">
        <f t="shared" si="18"/>
        <v>8.4514458599999998</v>
      </c>
      <c r="V32" s="143">
        <f t="shared" si="28"/>
        <v>9.4775750399999914E-2</v>
      </c>
      <c r="W32" s="155">
        <v>15</v>
      </c>
      <c r="X32" s="143">
        <f t="shared" si="29"/>
        <v>9.0692142719999938E-2</v>
      </c>
      <c r="Y32" s="155"/>
      <c r="Z32" s="143">
        <f t="shared" si="30"/>
        <v>44.838772538639994</v>
      </c>
      <c r="AA32" s="170" t="str">
        <f t="shared" si="15"/>
        <v>3"150</v>
      </c>
    </row>
    <row r="33" spans="1:27" x14ac:dyDescent="0.3">
      <c r="A33" s="85">
        <v>150</v>
      </c>
      <c r="B33" s="45">
        <v>4</v>
      </c>
      <c r="C33" s="45">
        <f t="shared" si="31"/>
        <v>4</v>
      </c>
      <c r="D33" s="45" t="s">
        <v>26</v>
      </c>
      <c r="E33" s="45" t="str">
        <f t="shared" si="0"/>
        <v>4 150 CS-SS316/FG</v>
      </c>
      <c r="F33" s="45">
        <v>106.42</v>
      </c>
      <c r="G33" s="45">
        <v>127</v>
      </c>
      <c r="H33" s="145">
        <v>149.4</v>
      </c>
      <c r="I33" s="45">
        <v>174.8</v>
      </c>
      <c r="J33" s="146">
        <f t="shared" si="19"/>
        <v>0.13819999999999999</v>
      </c>
      <c r="K33" s="146">
        <f t="shared" si="20"/>
        <v>13</v>
      </c>
      <c r="L33" s="146">
        <f t="shared" si="21"/>
        <v>19</v>
      </c>
      <c r="M33" s="143">
        <f t="shared" si="22"/>
        <v>1.38248E-2</v>
      </c>
      <c r="N33" s="143">
        <f t="shared" si="23"/>
        <v>2.3828927999999996E-2</v>
      </c>
      <c r="O33" s="143">
        <f t="shared" si="24"/>
        <v>2.4837635679999998E-2</v>
      </c>
      <c r="P33" s="143">
        <f t="shared" si="25"/>
        <v>6.2569999142399982E-2</v>
      </c>
      <c r="Q33" s="143">
        <v>1</v>
      </c>
      <c r="R33" s="143">
        <f t="shared" si="26"/>
        <v>6.2569999142399982E-2</v>
      </c>
      <c r="S33" s="143">
        <f t="shared" si="27"/>
        <v>2.4837635679999998E-2</v>
      </c>
      <c r="T33" s="154">
        <f t="shared" si="17"/>
        <v>29.72074959263999</v>
      </c>
      <c r="U33" s="155">
        <f t="shared" si="18"/>
        <v>12.418817839999999</v>
      </c>
      <c r="V33" s="143">
        <f t="shared" si="28"/>
        <v>0.19239061344000005</v>
      </c>
      <c r="W33" s="155">
        <v>30</v>
      </c>
      <c r="X33" s="143">
        <f t="shared" si="29"/>
        <v>0.11325511511999999</v>
      </c>
      <c r="Y33" s="155"/>
      <c r="Z33" s="143">
        <f t="shared" si="30"/>
        <v>72.139567432639993</v>
      </c>
      <c r="AA33" s="170" t="str">
        <f t="shared" si="15"/>
        <v>4"150</v>
      </c>
    </row>
    <row r="34" spans="1:27" x14ac:dyDescent="0.3">
      <c r="A34" s="85">
        <v>150</v>
      </c>
      <c r="B34" s="45">
        <v>5</v>
      </c>
      <c r="C34" s="45">
        <f t="shared" si="31"/>
        <v>5</v>
      </c>
      <c r="D34" s="45" t="s">
        <v>26</v>
      </c>
      <c r="E34" s="45" t="str">
        <f t="shared" si="0"/>
        <v>5 150 CS-SS316/FG</v>
      </c>
      <c r="F34" s="45">
        <v>131.82</v>
      </c>
      <c r="G34" s="45">
        <v>155.69999999999999</v>
      </c>
      <c r="H34" s="145">
        <v>177.8</v>
      </c>
      <c r="I34" s="45">
        <v>196.9</v>
      </c>
      <c r="J34" s="146">
        <f t="shared" si="19"/>
        <v>0.16675000000000001</v>
      </c>
      <c r="K34" s="146">
        <f t="shared" si="20"/>
        <v>13</v>
      </c>
      <c r="L34" s="146">
        <f t="shared" si="21"/>
        <v>19</v>
      </c>
      <c r="M34" s="143">
        <f t="shared" si="22"/>
        <v>1.38248E-2</v>
      </c>
      <c r="N34" s="143">
        <f t="shared" si="23"/>
        <v>2.3828927999999996E-2</v>
      </c>
      <c r="O34" s="143">
        <f t="shared" si="24"/>
        <v>2.9968710200000005E-2</v>
      </c>
      <c r="P34" s="143">
        <f t="shared" si="25"/>
        <v>7.5496001135999982E-2</v>
      </c>
      <c r="Q34" s="143">
        <v>1</v>
      </c>
      <c r="R34" s="143">
        <f t="shared" si="26"/>
        <v>7.5496001135999982E-2</v>
      </c>
      <c r="S34" s="143">
        <f t="shared" si="27"/>
        <v>2.9968710200000005E-2</v>
      </c>
      <c r="T34" s="154">
        <f t="shared" si="17"/>
        <v>35.860600539599993</v>
      </c>
      <c r="U34" s="155">
        <f t="shared" si="18"/>
        <v>14.984355100000002</v>
      </c>
      <c r="V34" s="143">
        <f t="shared" si="28"/>
        <v>0.16296255227999998</v>
      </c>
      <c r="W34" s="155">
        <v>33.725037885333336</v>
      </c>
      <c r="X34" s="143">
        <f t="shared" si="29"/>
        <v>0.16111340251199993</v>
      </c>
      <c r="Y34" s="155"/>
      <c r="Z34" s="143">
        <f t="shared" si="30"/>
        <v>84.569993524933324</v>
      </c>
      <c r="AA34" s="170" t="str">
        <f t="shared" si="15"/>
        <v>5"150</v>
      </c>
    </row>
    <row r="35" spans="1:27" x14ac:dyDescent="0.3">
      <c r="A35" s="85">
        <v>150</v>
      </c>
      <c r="B35" s="45">
        <v>6</v>
      </c>
      <c r="C35" s="45">
        <f t="shared" si="31"/>
        <v>6</v>
      </c>
      <c r="D35" s="45" t="s">
        <v>26</v>
      </c>
      <c r="E35" s="45" t="str">
        <f t="shared" si="0"/>
        <v>6 150 CS-SS316/FG</v>
      </c>
      <c r="F35" s="45">
        <v>157.22</v>
      </c>
      <c r="G35" s="45">
        <v>182.62</v>
      </c>
      <c r="H35" s="145">
        <v>209.6</v>
      </c>
      <c r="I35" s="45">
        <v>222.3</v>
      </c>
      <c r="J35" s="146">
        <f t="shared" si="19"/>
        <v>0.19611000000000001</v>
      </c>
      <c r="K35" s="146">
        <f t="shared" si="20"/>
        <v>16</v>
      </c>
      <c r="L35" s="146">
        <f t="shared" si="21"/>
        <v>22</v>
      </c>
      <c r="M35" s="143">
        <f t="shared" si="22"/>
        <v>1.38248E-2</v>
      </c>
      <c r="N35" s="143">
        <f t="shared" si="23"/>
        <v>2.3828927999999996E-2</v>
      </c>
      <c r="O35" s="143">
        <f t="shared" si="24"/>
        <v>4.3378904448000001E-2</v>
      </c>
      <c r="P35" s="143">
        <f t="shared" si="25"/>
        <v>0.10280800354175998</v>
      </c>
      <c r="Q35" s="143">
        <v>1</v>
      </c>
      <c r="R35" s="143">
        <f t="shared" si="26"/>
        <v>0.10280800354175998</v>
      </c>
      <c r="S35" s="143">
        <f t="shared" si="27"/>
        <v>4.3378904448000001E-2</v>
      </c>
      <c r="T35" s="154">
        <f t="shared" si="17"/>
        <v>48.833801682335988</v>
      </c>
      <c r="U35" s="155">
        <f t="shared" si="18"/>
        <v>21.689452224</v>
      </c>
      <c r="V35" s="143">
        <f t="shared" si="28"/>
        <v>0.12233533572000016</v>
      </c>
      <c r="W35" s="155">
        <v>32</v>
      </c>
      <c r="X35" s="143">
        <f t="shared" si="29"/>
        <v>0.20099756193600002</v>
      </c>
      <c r="Y35" s="155"/>
      <c r="Z35" s="143">
        <f t="shared" si="30"/>
        <v>102.52325390633598</v>
      </c>
      <c r="AA35" s="170" t="str">
        <f t="shared" si="15"/>
        <v>6"150</v>
      </c>
    </row>
    <row r="36" spans="1:27" x14ac:dyDescent="0.3">
      <c r="A36" s="85">
        <v>150</v>
      </c>
      <c r="B36" s="45">
        <v>8</v>
      </c>
      <c r="C36" s="45">
        <f t="shared" si="31"/>
        <v>8</v>
      </c>
      <c r="D36" s="45" t="s">
        <v>26</v>
      </c>
      <c r="E36" s="45" t="str">
        <f t="shared" si="0"/>
        <v>8 150 CS-SS316/FG</v>
      </c>
      <c r="F36" s="45">
        <v>215.9</v>
      </c>
      <c r="G36" s="45">
        <v>233.42</v>
      </c>
      <c r="H36" s="145">
        <v>263.7</v>
      </c>
      <c r="I36" s="45">
        <v>279.39999999999998</v>
      </c>
      <c r="J36" s="146">
        <f t="shared" si="19"/>
        <v>0.24856</v>
      </c>
      <c r="K36" s="146">
        <f t="shared" si="20"/>
        <v>18</v>
      </c>
      <c r="L36" s="146">
        <f t="shared" si="21"/>
        <v>24</v>
      </c>
      <c r="M36" s="143">
        <f t="shared" si="22"/>
        <v>1.38248E-2</v>
      </c>
      <c r="N36" s="143">
        <f t="shared" si="23"/>
        <v>2.3828927999999996E-2</v>
      </c>
      <c r="O36" s="143">
        <f t="shared" si="24"/>
        <v>6.1853261183999995E-2</v>
      </c>
      <c r="P36" s="143">
        <f t="shared" si="25"/>
        <v>0.14215004024831998</v>
      </c>
      <c r="Q36" s="143">
        <v>1</v>
      </c>
      <c r="R36" s="143">
        <f t="shared" si="26"/>
        <v>0.14215004024831998</v>
      </c>
      <c r="S36" s="143">
        <f t="shared" si="27"/>
        <v>6.1853261183999995E-2</v>
      </c>
      <c r="T36" s="154">
        <f t="shared" si="17"/>
        <v>67.521269117951988</v>
      </c>
      <c r="U36" s="155">
        <f t="shared" si="18"/>
        <v>30.926630591999999</v>
      </c>
      <c r="V36" s="143">
        <f t="shared" si="28"/>
        <v>0.19007928455999987</v>
      </c>
      <c r="W36" s="155">
        <v>35</v>
      </c>
      <c r="X36" s="143">
        <f t="shared" si="29"/>
        <v>0.17720701130879982</v>
      </c>
      <c r="Y36" s="155"/>
      <c r="Z36" s="143">
        <f t="shared" si="30"/>
        <v>133.44789970995197</v>
      </c>
      <c r="AA36" s="170" t="str">
        <f t="shared" si="15"/>
        <v>8"150</v>
      </c>
    </row>
    <row r="37" spans="1:27" x14ac:dyDescent="0.3">
      <c r="A37" s="85">
        <v>150</v>
      </c>
      <c r="B37" s="45">
        <v>10</v>
      </c>
      <c r="C37" s="45">
        <f t="shared" si="31"/>
        <v>10</v>
      </c>
      <c r="D37" s="45" t="s">
        <v>26</v>
      </c>
      <c r="E37" s="45" t="str">
        <f t="shared" si="0"/>
        <v>10 150 CS-SS316/FG</v>
      </c>
      <c r="F37" s="45">
        <v>268.22000000000003</v>
      </c>
      <c r="G37" s="45">
        <v>287.27</v>
      </c>
      <c r="H37" s="145">
        <v>317.5</v>
      </c>
      <c r="I37" s="45">
        <v>339.9</v>
      </c>
      <c r="J37" s="146">
        <f t="shared" si="19"/>
        <v>0.30238500000000001</v>
      </c>
      <c r="K37" s="146">
        <f t="shared" si="20"/>
        <v>18</v>
      </c>
      <c r="L37" s="146">
        <f t="shared" si="21"/>
        <v>24</v>
      </c>
      <c r="M37" s="143">
        <f t="shared" si="22"/>
        <v>1.38248E-2</v>
      </c>
      <c r="N37" s="143">
        <f t="shared" si="23"/>
        <v>2.3828927999999996E-2</v>
      </c>
      <c r="O37" s="143">
        <f t="shared" si="24"/>
        <v>7.5247418664000004E-2</v>
      </c>
      <c r="P37" s="143">
        <f t="shared" si="25"/>
        <v>0.17293224943871999</v>
      </c>
      <c r="Q37" s="143">
        <v>1</v>
      </c>
      <c r="R37" s="143">
        <f t="shared" si="26"/>
        <v>0.17293224943871999</v>
      </c>
      <c r="S37" s="143">
        <f t="shared" si="27"/>
        <v>7.5247418664000004E-2</v>
      </c>
      <c r="T37" s="154">
        <f t="shared" si="17"/>
        <v>82.142818483391991</v>
      </c>
      <c r="U37" s="155">
        <f t="shared" si="18"/>
        <v>37.623709332000004</v>
      </c>
      <c r="V37" s="143">
        <f t="shared" si="28"/>
        <v>0.3299194483199997</v>
      </c>
      <c r="W37" s="155">
        <v>53</v>
      </c>
      <c r="X37" s="143">
        <f t="shared" si="29"/>
        <v>0.23713408834199942</v>
      </c>
      <c r="Y37" s="155"/>
      <c r="Z37" s="143">
        <f t="shared" si="30"/>
        <v>172.76652781539201</v>
      </c>
      <c r="AA37" s="170" t="str">
        <f t="shared" si="15"/>
        <v>10"150</v>
      </c>
    </row>
    <row r="38" spans="1:27" x14ac:dyDescent="0.3">
      <c r="A38" s="85">
        <v>150</v>
      </c>
      <c r="B38" s="45">
        <v>12</v>
      </c>
      <c r="C38" s="45">
        <f t="shared" si="31"/>
        <v>12</v>
      </c>
      <c r="D38" s="45" t="s">
        <v>26</v>
      </c>
      <c r="E38" s="45" t="str">
        <f t="shared" si="0"/>
        <v>12 150 CS-SS316/FG</v>
      </c>
      <c r="F38" s="45">
        <v>317.5</v>
      </c>
      <c r="G38" s="45">
        <v>339.85</v>
      </c>
      <c r="H38" s="145">
        <v>374.7</v>
      </c>
      <c r="I38" s="45">
        <v>409.7</v>
      </c>
      <c r="J38" s="146">
        <f t="shared" si="19"/>
        <v>0.35727499999999995</v>
      </c>
      <c r="K38" s="146">
        <f t="shared" si="20"/>
        <v>21</v>
      </c>
      <c r="L38" s="146">
        <f t="shared" si="21"/>
        <v>27</v>
      </c>
      <c r="M38" s="143">
        <f t="shared" si="22"/>
        <v>1.38248E-2</v>
      </c>
      <c r="N38" s="143">
        <f t="shared" si="23"/>
        <v>2.3828927999999996E-2</v>
      </c>
      <c r="O38" s="143">
        <f t="shared" si="24"/>
        <v>0.10372436381999998</v>
      </c>
      <c r="P38" s="143">
        <f t="shared" si="25"/>
        <v>0.22986396678239993</v>
      </c>
      <c r="Q38" s="143">
        <v>1</v>
      </c>
      <c r="R38" s="143">
        <f t="shared" si="26"/>
        <v>0.22986396678239993</v>
      </c>
      <c r="S38" s="143">
        <f t="shared" si="27"/>
        <v>0.10372436381999998</v>
      </c>
      <c r="T38" s="154">
        <f t="shared" si="17"/>
        <v>109.18538422163996</v>
      </c>
      <c r="U38" s="155">
        <f t="shared" si="18"/>
        <v>51.86218190999999</v>
      </c>
      <c r="V38" s="143">
        <f t="shared" si="28"/>
        <v>0.62135921400000016</v>
      </c>
      <c r="W38" s="155">
        <v>79</v>
      </c>
      <c r="X38" s="143">
        <f t="shared" si="29"/>
        <v>0.32913459747000035</v>
      </c>
      <c r="Y38" s="155"/>
      <c r="Z38" s="143">
        <f t="shared" si="30"/>
        <v>240.04756613163997</v>
      </c>
      <c r="AA38" s="170" t="str">
        <f t="shared" si="15"/>
        <v>12"150</v>
      </c>
    </row>
    <row r="39" spans="1:27" x14ac:dyDescent="0.3">
      <c r="A39" s="85">
        <v>150</v>
      </c>
      <c r="B39" s="45">
        <v>14</v>
      </c>
      <c r="C39" s="45">
        <f t="shared" si="31"/>
        <v>14</v>
      </c>
      <c r="D39" s="45" t="s">
        <v>26</v>
      </c>
      <c r="E39" s="45" t="str">
        <f t="shared" si="0"/>
        <v>14 150 CS-SS316/FG</v>
      </c>
      <c r="F39" s="45">
        <v>349.25</v>
      </c>
      <c r="G39" s="45">
        <v>371.6</v>
      </c>
      <c r="H39" s="145">
        <v>406.4</v>
      </c>
      <c r="I39" s="45">
        <v>450.9</v>
      </c>
      <c r="J39" s="146">
        <f t="shared" si="19"/>
        <v>0.38900000000000001</v>
      </c>
      <c r="K39" s="146">
        <f t="shared" si="20"/>
        <v>21</v>
      </c>
      <c r="L39" s="146">
        <f t="shared" si="21"/>
        <v>27</v>
      </c>
      <c r="M39" s="143">
        <f t="shared" si="22"/>
        <v>1.38248E-2</v>
      </c>
      <c r="N39" s="143">
        <f t="shared" si="23"/>
        <v>2.3828927999999996E-2</v>
      </c>
      <c r="O39" s="143">
        <f t="shared" si="24"/>
        <v>0.11293479120000001</v>
      </c>
      <c r="P39" s="143">
        <f t="shared" si="25"/>
        <v>0.25027523078399994</v>
      </c>
      <c r="Q39" s="143">
        <v>1</v>
      </c>
      <c r="R39" s="143">
        <f t="shared" si="26"/>
        <v>0.25027523078399994</v>
      </c>
      <c r="S39" s="143">
        <f t="shared" si="27"/>
        <v>0.11293479120000001</v>
      </c>
      <c r="T39" s="154">
        <f t="shared" si="17"/>
        <v>118.88073462239997</v>
      </c>
      <c r="U39" s="155">
        <f t="shared" si="18"/>
        <v>56.467395600000003</v>
      </c>
      <c r="V39" s="143">
        <f t="shared" si="28"/>
        <v>0.86945874659999989</v>
      </c>
      <c r="W39" s="155">
        <v>102</v>
      </c>
      <c r="X39" s="143">
        <f t="shared" si="29"/>
        <v>0.35988352632000031</v>
      </c>
      <c r="Y39" s="155"/>
      <c r="Z39" s="143">
        <f t="shared" si="30"/>
        <v>277.34813022239996</v>
      </c>
      <c r="AA39" s="170" t="str">
        <f t="shared" si="15"/>
        <v>14"150</v>
      </c>
    </row>
    <row r="40" spans="1:27" x14ac:dyDescent="0.3">
      <c r="A40" s="85">
        <v>150</v>
      </c>
      <c r="B40" s="45">
        <v>16</v>
      </c>
      <c r="C40" s="45">
        <f t="shared" si="31"/>
        <v>16</v>
      </c>
      <c r="D40" s="45" t="s">
        <v>26</v>
      </c>
      <c r="E40" s="45" t="str">
        <f t="shared" si="0"/>
        <v>16 150 CS-SS316/FG</v>
      </c>
      <c r="F40" s="45">
        <v>400.05</v>
      </c>
      <c r="G40" s="45">
        <v>422.4</v>
      </c>
      <c r="H40" s="145">
        <v>463.6</v>
      </c>
      <c r="I40" s="45">
        <v>514.4</v>
      </c>
      <c r="J40" s="146">
        <f t="shared" si="19"/>
        <v>0.443</v>
      </c>
      <c r="K40" s="146">
        <f t="shared" si="20"/>
        <v>25</v>
      </c>
      <c r="L40" s="146">
        <f t="shared" si="21"/>
        <v>31</v>
      </c>
      <c r="M40" s="143">
        <f t="shared" si="22"/>
        <v>1.38248E-2</v>
      </c>
      <c r="N40" s="143">
        <f t="shared" si="23"/>
        <v>2.3828927999999996E-2</v>
      </c>
      <c r="O40" s="143">
        <f t="shared" si="24"/>
        <v>0.15310965999999998</v>
      </c>
      <c r="P40" s="143">
        <f t="shared" si="25"/>
        <v>0.32724266822399994</v>
      </c>
      <c r="Q40" s="143">
        <v>1</v>
      </c>
      <c r="R40" s="143">
        <f t="shared" si="26"/>
        <v>0.32724266822399994</v>
      </c>
      <c r="S40" s="143">
        <f t="shared" si="27"/>
        <v>0.15310965999999998</v>
      </c>
      <c r="T40" s="154">
        <f t="shared" si="17"/>
        <v>155.44026740639998</v>
      </c>
      <c r="U40" s="155">
        <f t="shared" si="18"/>
        <v>76.554829999999995</v>
      </c>
      <c r="V40" s="143">
        <f t="shared" si="28"/>
        <v>1.1323310246399989</v>
      </c>
      <c r="W40" s="155">
        <v>129</v>
      </c>
      <c r="X40" s="143">
        <f t="shared" si="29"/>
        <v>0.40908181247999942</v>
      </c>
      <c r="Y40" s="155"/>
      <c r="Z40" s="143">
        <f t="shared" si="30"/>
        <v>360.99509740639996</v>
      </c>
      <c r="AA40" s="170" t="str">
        <f t="shared" si="15"/>
        <v>16"150</v>
      </c>
    </row>
    <row r="41" spans="1:27" x14ac:dyDescent="0.3">
      <c r="A41" s="85">
        <v>150</v>
      </c>
      <c r="B41" s="45">
        <v>18</v>
      </c>
      <c r="C41" s="45">
        <f t="shared" si="31"/>
        <v>18</v>
      </c>
      <c r="D41" s="45" t="s">
        <v>26</v>
      </c>
      <c r="E41" s="45" t="str">
        <f t="shared" si="0"/>
        <v>18 150 CS-SS316/FG</v>
      </c>
      <c r="F41" s="45">
        <v>449.33</v>
      </c>
      <c r="G41" s="45">
        <v>474.72</v>
      </c>
      <c r="H41" s="145">
        <v>527.1</v>
      </c>
      <c r="I41" s="45">
        <v>549.4</v>
      </c>
      <c r="J41" s="146">
        <f t="shared" si="19"/>
        <v>0.50091000000000008</v>
      </c>
      <c r="K41" s="146">
        <f t="shared" si="20"/>
        <v>31</v>
      </c>
      <c r="L41" s="146">
        <f t="shared" si="21"/>
        <v>37</v>
      </c>
      <c r="M41" s="143">
        <f t="shared" si="22"/>
        <v>1.38248E-2</v>
      </c>
      <c r="N41" s="143">
        <f t="shared" si="23"/>
        <v>2.3828927999999996E-2</v>
      </c>
      <c r="O41" s="143">
        <f t="shared" si="24"/>
        <v>0.21467439760800006</v>
      </c>
      <c r="P41" s="143">
        <f t="shared" si="25"/>
        <v>0.44163748800576003</v>
      </c>
      <c r="Q41" s="143">
        <v>1</v>
      </c>
      <c r="R41" s="143">
        <f t="shared" si="26"/>
        <v>0.44163748800576003</v>
      </c>
      <c r="S41" s="143">
        <f t="shared" si="27"/>
        <v>0.21467439760800006</v>
      </c>
      <c r="T41" s="154">
        <f t="shared" si="17"/>
        <v>209.77780680273602</v>
      </c>
      <c r="U41" s="155">
        <f t="shared" si="18"/>
        <v>107.33719880400002</v>
      </c>
      <c r="V41" s="143">
        <f t="shared" si="28"/>
        <v>0.53088719783999894</v>
      </c>
      <c r="W41" s="155">
        <v>74</v>
      </c>
      <c r="X41" s="143">
        <f t="shared" si="29"/>
        <v>0.52228669714560094</v>
      </c>
      <c r="Y41" s="155"/>
      <c r="Z41" s="143">
        <f t="shared" si="30"/>
        <v>391.11500560673608</v>
      </c>
      <c r="AA41" s="170" t="str">
        <f t="shared" si="15"/>
        <v>18"150</v>
      </c>
    </row>
    <row r="42" spans="1:27" x14ac:dyDescent="0.3">
      <c r="A42" s="85">
        <v>150</v>
      </c>
      <c r="B42" s="45">
        <v>20</v>
      </c>
      <c r="C42" s="45">
        <f t="shared" si="31"/>
        <v>20</v>
      </c>
      <c r="D42" s="45" t="s">
        <v>26</v>
      </c>
      <c r="E42" s="45" t="str">
        <f t="shared" si="0"/>
        <v>20 150 CS-SS316/FG</v>
      </c>
      <c r="F42" s="45">
        <v>500.13</v>
      </c>
      <c r="G42" s="45">
        <v>525.52</v>
      </c>
      <c r="H42" s="145">
        <v>577.9</v>
      </c>
      <c r="I42" s="45">
        <v>606.6</v>
      </c>
      <c r="J42" s="146">
        <f t="shared" si="19"/>
        <v>0.55171000000000003</v>
      </c>
      <c r="K42" s="146">
        <f t="shared" si="20"/>
        <v>31</v>
      </c>
      <c r="L42" s="146">
        <f t="shared" si="21"/>
        <v>37</v>
      </c>
      <c r="M42" s="143">
        <f t="shared" si="22"/>
        <v>1.38248E-2</v>
      </c>
      <c r="N42" s="143">
        <f t="shared" si="23"/>
        <v>2.3828927999999996E-2</v>
      </c>
      <c r="O42" s="143">
        <f t="shared" si="24"/>
        <v>0.23644569264800003</v>
      </c>
      <c r="P42" s="143">
        <f t="shared" si="25"/>
        <v>0.48642634107455995</v>
      </c>
      <c r="Q42" s="143">
        <v>1</v>
      </c>
      <c r="R42" s="143">
        <f t="shared" si="26"/>
        <v>0.48642634107455995</v>
      </c>
      <c r="S42" s="143">
        <f t="shared" si="27"/>
        <v>0.23644569264800003</v>
      </c>
      <c r="T42" s="154">
        <f t="shared" si="17"/>
        <v>231.05251201041597</v>
      </c>
      <c r="U42" s="155">
        <f t="shared" si="18"/>
        <v>118.22284632400002</v>
      </c>
      <c r="V42" s="143">
        <f t="shared" si="28"/>
        <v>0.75438498744000115</v>
      </c>
      <c r="W42" s="155">
        <v>96</v>
      </c>
      <c r="X42" s="143">
        <f t="shared" si="29"/>
        <v>0.57817683072959958</v>
      </c>
      <c r="Y42" s="155"/>
      <c r="Z42" s="143">
        <f t="shared" si="30"/>
        <v>445.27535833441596</v>
      </c>
      <c r="AA42" s="170" t="str">
        <f t="shared" si="15"/>
        <v>20"150</v>
      </c>
    </row>
    <row r="43" spans="1:27" x14ac:dyDescent="0.3">
      <c r="A43" s="85"/>
      <c r="B43" s="88">
        <v>22</v>
      </c>
      <c r="C43" s="88">
        <f t="shared" si="31"/>
        <v>22</v>
      </c>
      <c r="D43" s="45"/>
      <c r="E43" s="45"/>
      <c r="F43" s="28"/>
      <c r="G43" s="28"/>
      <c r="H43" s="166"/>
      <c r="I43" s="46"/>
      <c r="J43" s="143"/>
      <c r="K43" s="146"/>
      <c r="L43" s="146"/>
      <c r="M43" s="143"/>
      <c r="N43" s="143"/>
      <c r="O43" s="143"/>
      <c r="P43" s="143"/>
      <c r="Q43" s="143"/>
      <c r="R43" s="143"/>
      <c r="S43" s="143"/>
      <c r="T43" s="154"/>
      <c r="U43" s="155"/>
      <c r="V43" s="143"/>
      <c r="W43" s="155"/>
      <c r="X43" s="143"/>
      <c r="Y43" s="155"/>
      <c r="Z43" s="143"/>
      <c r="AA43" s="170" t="str">
        <f t="shared" si="15"/>
        <v>22"</v>
      </c>
    </row>
    <row r="44" spans="1:27" x14ac:dyDescent="0.3">
      <c r="A44" s="85">
        <v>150</v>
      </c>
      <c r="B44" s="45">
        <v>24</v>
      </c>
      <c r="C44" s="45">
        <f t="shared" si="31"/>
        <v>24</v>
      </c>
      <c r="D44" s="45" t="s">
        <v>26</v>
      </c>
      <c r="E44" s="45" t="str">
        <f t="shared" si="0"/>
        <v>24 150 CS-SS316/FG</v>
      </c>
      <c r="F44" s="45">
        <v>603.25</v>
      </c>
      <c r="G44" s="45">
        <v>628.65</v>
      </c>
      <c r="H44" s="145">
        <v>685.8</v>
      </c>
      <c r="I44" s="45">
        <v>717.6</v>
      </c>
      <c r="J44" s="146">
        <f t="shared" si="19"/>
        <v>0.65722499999999995</v>
      </c>
      <c r="K44" s="146">
        <f t="shared" si="20"/>
        <v>34</v>
      </c>
      <c r="L44" s="146">
        <f t="shared" si="21"/>
        <v>40</v>
      </c>
      <c r="M44" s="143">
        <f t="shared" si="22"/>
        <v>1.38248E-2</v>
      </c>
      <c r="N44" s="143">
        <f t="shared" si="23"/>
        <v>2.3828927999999996E-2</v>
      </c>
      <c r="O44" s="143">
        <f t="shared" si="24"/>
        <v>0.30892414211999997</v>
      </c>
      <c r="P44" s="143">
        <f t="shared" si="25"/>
        <v>0.62643868819199988</v>
      </c>
      <c r="Q44" s="143">
        <v>1</v>
      </c>
      <c r="R44" s="143">
        <f t="shared" si="26"/>
        <v>0.62643868819199988</v>
      </c>
      <c r="S44" s="143">
        <f t="shared" si="27"/>
        <v>0.30892414211999997</v>
      </c>
      <c r="T44" s="154">
        <f>R44*Q44*475</f>
        <v>297.55837689119994</v>
      </c>
      <c r="U44" s="155">
        <f>S44*Q44*500</f>
        <v>154.46207105999997</v>
      </c>
      <c r="V44" s="143">
        <f t="shared" si="28"/>
        <v>0.98882237376000226</v>
      </c>
      <c r="W44" s="155">
        <v>118</v>
      </c>
      <c r="X44" s="143">
        <f t="shared" si="29"/>
        <v>0.69191280971999936</v>
      </c>
      <c r="Y44" s="155"/>
      <c r="Z44" s="143">
        <f t="shared" si="30"/>
        <v>570.02044795119991</v>
      </c>
      <c r="AA44" s="170" t="str">
        <f t="shared" si="15"/>
        <v>24"150</v>
      </c>
    </row>
    <row r="45" spans="1:27" x14ac:dyDescent="0.3">
      <c r="A45" s="85"/>
      <c r="B45" s="85"/>
      <c r="C45" s="85"/>
      <c r="D45" s="85"/>
      <c r="E45" s="45" t="str">
        <f t="shared" si="0"/>
        <v xml:space="preserve">  </v>
      </c>
      <c r="F45" s="85"/>
      <c r="G45" s="85"/>
      <c r="H45" s="85"/>
      <c r="I45" s="85"/>
      <c r="J45" s="85"/>
      <c r="K45" s="85"/>
      <c r="L45" s="85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70" t="str">
        <f t="shared" si="15"/>
        <v>"</v>
      </c>
    </row>
    <row r="46" spans="1:27" x14ac:dyDescent="0.3">
      <c r="A46" s="85"/>
      <c r="B46" s="85"/>
      <c r="C46" s="85"/>
      <c r="D46" s="85"/>
      <c r="E46" s="45" t="str">
        <f t="shared" si="0"/>
        <v xml:space="preserve">  </v>
      </c>
      <c r="F46" s="85"/>
      <c r="G46" s="85"/>
      <c r="H46" s="85"/>
      <c r="I46" s="85"/>
      <c r="J46" s="85"/>
      <c r="K46" s="85"/>
      <c r="L46" s="85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70" t="str">
        <f t="shared" si="15"/>
        <v>"</v>
      </c>
    </row>
    <row r="47" spans="1:27" x14ac:dyDescent="0.3">
      <c r="A47" s="85">
        <v>150</v>
      </c>
      <c r="B47" s="87">
        <v>0.5</v>
      </c>
      <c r="C47" s="45">
        <v>0.5</v>
      </c>
      <c r="D47" s="45" t="s">
        <v>46</v>
      </c>
      <c r="E47" s="45" t="str">
        <f t="shared" si="0"/>
        <v>0.5 150 SS316-SS16/FG-SS16</v>
      </c>
      <c r="F47" s="28">
        <v>14.22</v>
      </c>
      <c r="G47" s="28">
        <v>19.05</v>
      </c>
      <c r="H47" s="164" t="s">
        <v>536</v>
      </c>
      <c r="I47" s="165" t="s">
        <v>537</v>
      </c>
      <c r="J47" s="143">
        <f>(H47+G47)/2/1000</f>
        <v>2.5425E-2</v>
      </c>
      <c r="K47" s="146">
        <f>ROUND((H47-G47)/2*1.2,)</f>
        <v>8</v>
      </c>
      <c r="L47" s="146">
        <f>K47+6</f>
        <v>14</v>
      </c>
      <c r="M47" s="143">
        <f>3.142*(0.0008*0.0055)*1000</f>
        <v>1.38248E-2</v>
      </c>
      <c r="N47" s="143">
        <f>3.142*(0.0002*0.0048)*7900</f>
        <v>2.3828927999999996E-2</v>
      </c>
      <c r="O47" s="143">
        <f>(J47*K47)*M47</f>
        <v>2.8119643200000002E-3</v>
      </c>
      <c r="P47" s="143">
        <f>J47*L47*N47</f>
        <v>8.4819069215999986E-3</v>
      </c>
      <c r="Q47" s="143">
        <v>1</v>
      </c>
      <c r="R47" s="143">
        <f>(P47*Q47)</f>
        <v>8.4819069215999986E-3</v>
      </c>
      <c r="S47" s="143">
        <f>(O47*Q47)</f>
        <v>2.8119643200000002E-3</v>
      </c>
      <c r="T47" s="154">
        <f t="shared" ref="T47:T64" si="32">R47*Q47*475</f>
        <v>4.0289057877599994</v>
      </c>
      <c r="U47" s="155">
        <f t="shared" ref="U47:U64" si="33">S47*Q47*500</f>
        <v>1.40598216</v>
      </c>
      <c r="V47" s="143">
        <f>((I47/1000)*3.14)*1.15*0.003*((I47-H47)/2/1000)*8000*Q47</f>
        <v>3.3140313599999992E-2</v>
      </c>
      <c r="W47" s="199">
        <v>26</v>
      </c>
      <c r="X47" s="143">
        <f>((G47/1000)*3.14)*1.15*0.003*((G47-F47)/2/1000)*8000*Q47</f>
        <v>3.9870423179999993E-3</v>
      </c>
      <c r="Y47" s="171">
        <v>2</v>
      </c>
      <c r="Z47" s="143">
        <f>Y47+W47+U47+T47</f>
        <v>33.434887947760004</v>
      </c>
      <c r="AA47" s="170" t="str">
        <f t="shared" si="15"/>
        <v>0.5"150</v>
      </c>
    </row>
    <row r="48" spans="1:27" x14ac:dyDescent="0.3">
      <c r="A48" s="85">
        <v>150</v>
      </c>
      <c r="B48" s="87">
        <v>0.75</v>
      </c>
      <c r="C48" s="45">
        <v>0.75</v>
      </c>
      <c r="D48" s="45" t="s">
        <v>46</v>
      </c>
      <c r="E48" s="45" t="str">
        <f t="shared" si="0"/>
        <v>0.75 150 SS316-SS16/FG-SS16</v>
      </c>
      <c r="F48" s="28">
        <v>20.57</v>
      </c>
      <c r="G48" s="28">
        <v>25.4</v>
      </c>
      <c r="H48" s="166">
        <v>39.6</v>
      </c>
      <c r="I48" s="45">
        <v>57.2</v>
      </c>
      <c r="J48" s="143">
        <f t="shared" ref="J48:J66" si="34">(H48+G48)/2/1000</f>
        <v>3.2500000000000001E-2</v>
      </c>
      <c r="K48" s="146">
        <f t="shared" ref="K48:K66" si="35">ROUND((H48-G48)/2*1.2,)</f>
        <v>9</v>
      </c>
      <c r="L48" s="146">
        <f t="shared" ref="L48:L66" si="36">K48+6</f>
        <v>15</v>
      </c>
      <c r="M48" s="143">
        <f t="shared" ref="M48:M66" si="37">3.142*(0.0008*0.0055)*1000</f>
        <v>1.38248E-2</v>
      </c>
      <c r="N48" s="143">
        <f t="shared" ref="N48:N66" si="38">3.142*(0.0002*0.0048)*7900</f>
        <v>2.3828927999999996E-2</v>
      </c>
      <c r="O48" s="143">
        <f t="shared" ref="O48:O66" si="39">(J48*K48)*M48</f>
        <v>4.0437540000000001E-3</v>
      </c>
      <c r="P48" s="143">
        <f t="shared" ref="P48:P66" si="40">J48*L48*N48</f>
        <v>1.1616602399999999E-2</v>
      </c>
      <c r="Q48" s="143">
        <v>1</v>
      </c>
      <c r="R48" s="143">
        <f t="shared" ref="R48:R66" si="41">(P48*Q48)</f>
        <v>1.1616602399999999E-2</v>
      </c>
      <c r="S48" s="143">
        <f t="shared" ref="S48:S66" si="42">(O48*Q48)</f>
        <v>4.0437540000000001E-3</v>
      </c>
      <c r="T48" s="154">
        <f t="shared" si="32"/>
        <v>5.517886139999999</v>
      </c>
      <c r="U48" s="155">
        <f t="shared" si="33"/>
        <v>2.0218769999999999</v>
      </c>
      <c r="V48" s="143">
        <f t="shared" ref="V48:V66" si="43">((I48/1000)*3.14)*1.15*0.003*((I48-H48)/2/1000)*8000*Q48</f>
        <v>4.3623191040000009E-2</v>
      </c>
      <c r="W48" s="199">
        <v>30</v>
      </c>
      <c r="X48" s="143">
        <f t="shared" ref="X48:X66" si="44">((G48/1000)*3.14)*1.15*0.003*((G48-F48)/2/1000)*8000*Q48</f>
        <v>5.316056423999997E-3</v>
      </c>
      <c r="Y48" s="171">
        <v>3</v>
      </c>
      <c r="Z48" s="143">
        <f t="shared" ref="Z48:Z66" si="45">Y48+W48+U48+T48</f>
        <v>40.539763140000005</v>
      </c>
      <c r="AA48" s="170" t="str">
        <f t="shared" si="15"/>
        <v>0.75"150</v>
      </c>
    </row>
    <row r="49" spans="1:27" x14ac:dyDescent="0.3">
      <c r="A49" s="85">
        <v>150</v>
      </c>
      <c r="B49" s="88">
        <v>1</v>
      </c>
      <c r="C49" s="88">
        <f>B49</f>
        <v>1</v>
      </c>
      <c r="D49" s="45" t="s">
        <v>46</v>
      </c>
      <c r="E49" s="45" t="str">
        <f t="shared" si="0"/>
        <v>1 150 SS316-SS16/FG-SS16</v>
      </c>
      <c r="F49" s="28">
        <v>26.92</v>
      </c>
      <c r="G49" s="28">
        <v>31.75</v>
      </c>
      <c r="H49" s="166">
        <v>47.8</v>
      </c>
      <c r="I49" s="46">
        <v>66.8</v>
      </c>
      <c r="J49" s="143">
        <f t="shared" si="34"/>
        <v>3.9774999999999998E-2</v>
      </c>
      <c r="K49" s="146">
        <f t="shared" si="35"/>
        <v>10</v>
      </c>
      <c r="L49" s="146">
        <f t="shared" si="36"/>
        <v>16</v>
      </c>
      <c r="M49" s="143">
        <f t="shared" si="37"/>
        <v>1.38248E-2</v>
      </c>
      <c r="N49" s="143">
        <f t="shared" si="38"/>
        <v>2.3828927999999996E-2</v>
      </c>
      <c r="O49" s="143">
        <f t="shared" si="39"/>
        <v>5.4988141999999995E-3</v>
      </c>
      <c r="P49" s="143">
        <f t="shared" si="40"/>
        <v>1.5164729779199996E-2</v>
      </c>
      <c r="Q49" s="143">
        <v>1</v>
      </c>
      <c r="R49" s="143">
        <f t="shared" si="41"/>
        <v>1.5164729779199996E-2</v>
      </c>
      <c r="S49" s="143">
        <f t="shared" si="42"/>
        <v>5.4988141999999995E-3</v>
      </c>
      <c r="T49" s="154">
        <f t="shared" si="32"/>
        <v>7.2032466451199983</v>
      </c>
      <c r="U49" s="155">
        <f t="shared" si="33"/>
        <v>2.7494070999999995</v>
      </c>
      <c r="V49" s="143">
        <f t="shared" si="43"/>
        <v>5.4996974399999995E-2</v>
      </c>
      <c r="W49" s="199">
        <v>41</v>
      </c>
      <c r="X49" s="143">
        <f t="shared" si="44"/>
        <v>6.6450705299999973E-3</v>
      </c>
      <c r="Y49" s="171">
        <v>3</v>
      </c>
      <c r="Z49" s="143">
        <f t="shared" si="45"/>
        <v>53.952653745119996</v>
      </c>
      <c r="AA49" s="170" t="str">
        <f t="shared" si="15"/>
        <v>1"150</v>
      </c>
    </row>
    <row r="50" spans="1:27" x14ac:dyDescent="0.3">
      <c r="A50" s="85">
        <v>150</v>
      </c>
      <c r="B50" s="89" t="s">
        <v>6</v>
      </c>
      <c r="C50" s="89">
        <v>1.25</v>
      </c>
      <c r="D50" s="45" t="s">
        <v>46</v>
      </c>
      <c r="E50" s="45" t="str">
        <f t="shared" si="0"/>
        <v>1.25 150 SS316-SS16/FG-SS16</v>
      </c>
      <c r="F50" s="28">
        <v>38.1</v>
      </c>
      <c r="G50" s="28">
        <v>47.75</v>
      </c>
      <c r="H50" s="166">
        <v>60.5</v>
      </c>
      <c r="I50" s="46">
        <v>76.2</v>
      </c>
      <c r="J50" s="143">
        <f t="shared" si="34"/>
        <v>5.4125E-2</v>
      </c>
      <c r="K50" s="146">
        <f t="shared" si="35"/>
        <v>8</v>
      </c>
      <c r="L50" s="146">
        <f t="shared" si="36"/>
        <v>14</v>
      </c>
      <c r="M50" s="143">
        <f t="shared" si="37"/>
        <v>1.38248E-2</v>
      </c>
      <c r="N50" s="143">
        <f t="shared" si="38"/>
        <v>2.3828927999999996E-2</v>
      </c>
      <c r="O50" s="143">
        <f t="shared" si="39"/>
        <v>5.9861383999999995E-3</v>
      </c>
      <c r="P50" s="143">
        <f t="shared" si="40"/>
        <v>1.8056370191999998E-2</v>
      </c>
      <c r="Q50" s="143">
        <v>1</v>
      </c>
      <c r="R50" s="143">
        <f t="shared" si="41"/>
        <v>1.8056370191999998E-2</v>
      </c>
      <c r="S50" s="143">
        <f t="shared" si="42"/>
        <v>5.9861383999999995E-3</v>
      </c>
      <c r="T50" s="154">
        <f t="shared" si="32"/>
        <v>8.5767758411999981</v>
      </c>
      <c r="U50" s="155">
        <f t="shared" si="33"/>
        <v>2.9930691999999999</v>
      </c>
      <c r="V50" s="143">
        <f t="shared" si="43"/>
        <v>5.183980488E-2</v>
      </c>
      <c r="W50" s="199">
        <v>55</v>
      </c>
      <c r="X50" s="143">
        <f t="shared" si="44"/>
        <v>1.9966843949999997E-2</v>
      </c>
      <c r="Y50" s="171">
        <v>35</v>
      </c>
      <c r="Z50" s="143">
        <f t="shared" si="45"/>
        <v>101.5698450412</v>
      </c>
      <c r="AA50" s="170" t="str">
        <f t="shared" si="15"/>
        <v>1  1/4"150</v>
      </c>
    </row>
    <row r="51" spans="1:27" x14ac:dyDescent="0.3">
      <c r="A51" s="85">
        <v>150</v>
      </c>
      <c r="B51" s="89" t="s">
        <v>8</v>
      </c>
      <c r="C51" s="28">
        <v>1.5</v>
      </c>
      <c r="D51" s="45" t="s">
        <v>46</v>
      </c>
      <c r="E51" s="45" t="s">
        <v>51</v>
      </c>
      <c r="F51" s="28">
        <v>44.45</v>
      </c>
      <c r="G51" s="28">
        <v>54.1</v>
      </c>
      <c r="H51" s="166">
        <v>69.900000000000006</v>
      </c>
      <c r="I51" s="46">
        <v>85.9</v>
      </c>
      <c r="J51" s="143">
        <f t="shared" si="34"/>
        <v>6.2E-2</v>
      </c>
      <c r="K51" s="146">
        <f t="shared" si="35"/>
        <v>9</v>
      </c>
      <c r="L51" s="146">
        <f t="shared" si="36"/>
        <v>15</v>
      </c>
      <c r="M51" s="143">
        <f t="shared" si="37"/>
        <v>1.38248E-2</v>
      </c>
      <c r="N51" s="143">
        <f t="shared" si="38"/>
        <v>2.3828927999999996E-2</v>
      </c>
      <c r="O51" s="143">
        <f t="shared" si="39"/>
        <v>7.714238400000001E-3</v>
      </c>
      <c r="P51" s="143">
        <f t="shared" si="40"/>
        <v>2.2160903039999996E-2</v>
      </c>
      <c r="Q51" s="143">
        <v>1</v>
      </c>
      <c r="R51" s="143">
        <f t="shared" si="41"/>
        <v>2.2160903039999996E-2</v>
      </c>
      <c r="S51" s="143">
        <f t="shared" si="42"/>
        <v>7.714238400000001E-3</v>
      </c>
      <c r="T51" s="154">
        <f t="shared" si="32"/>
        <v>10.526428943999997</v>
      </c>
      <c r="U51" s="155">
        <f t="shared" si="33"/>
        <v>3.8571192000000005</v>
      </c>
      <c r="V51" s="143">
        <f t="shared" si="43"/>
        <v>5.9555500800000001E-2</v>
      </c>
      <c r="W51" s="199">
        <v>45</v>
      </c>
      <c r="X51" s="143">
        <f t="shared" si="44"/>
        <v>2.2622120579999995E-2</v>
      </c>
      <c r="Y51" s="171">
        <v>12</v>
      </c>
      <c r="Z51" s="143">
        <f t="shared" si="45"/>
        <v>71.383548144000002</v>
      </c>
      <c r="AA51" s="170" t="str">
        <f t="shared" si="15"/>
        <v>1  1/2"150</v>
      </c>
    </row>
    <row r="52" spans="1:27" x14ac:dyDescent="0.3">
      <c r="A52" s="85">
        <v>150</v>
      </c>
      <c r="B52" s="88">
        <v>2</v>
      </c>
      <c r="C52" s="88">
        <f>B52</f>
        <v>2</v>
      </c>
      <c r="D52" s="45" t="s">
        <v>46</v>
      </c>
      <c r="E52" s="45" t="str">
        <f t="shared" si="0"/>
        <v>2 150 SS316-SS16/FG-SS16</v>
      </c>
      <c r="F52" s="28">
        <v>55.62</v>
      </c>
      <c r="G52" s="28">
        <v>69.849999999999994</v>
      </c>
      <c r="H52" s="166">
        <v>85.9</v>
      </c>
      <c r="I52" s="46">
        <v>104.9</v>
      </c>
      <c r="J52" s="143">
        <f t="shared" si="34"/>
        <v>7.7875E-2</v>
      </c>
      <c r="K52" s="146">
        <f t="shared" si="35"/>
        <v>10</v>
      </c>
      <c r="L52" s="146">
        <f t="shared" si="36"/>
        <v>16</v>
      </c>
      <c r="M52" s="143">
        <f t="shared" si="37"/>
        <v>1.38248E-2</v>
      </c>
      <c r="N52" s="143">
        <f t="shared" si="38"/>
        <v>2.3828927999999996E-2</v>
      </c>
      <c r="O52" s="143">
        <f t="shared" si="39"/>
        <v>1.0766063000000001E-2</v>
      </c>
      <c r="P52" s="143">
        <f t="shared" si="40"/>
        <v>2.9690844287999996E-2</v>
      </c>
      <c r="Q52" s="143">
        <v>1</v>
      </c>
      <c r="R52" s="143">
        <f t="shared" si="41"/>
        <v>2.9690844287999996E-2</v>
      </c>
      <c r="S52" s="143">
        <f t="shared" si="42"/>
        <v>1.0766063000000001E-2</v>
      </c>
      <c r="T52" s="154">
        <f t="shared" si="32"/>
        <v>14.103151036799998</v>
      </c>
      <c r="U52" s="155">
        <f t="shared" si="33"/>
        <v>5.3830315000000004</v>
      </c>
      <c r="V52" s="143">
        <f t="shared" si="43"/>
        <v>8.6365009199999995E-2</v>
      </c>
      <c r="W52" s="199">
        <v>63</v>
      </c>
      <c r="X52" s="143">
        <f t="shared" si="44"/>
        <v>4.3070513045999993E-2</v>
      </c>
      <c r="Y52" s="171">
        <v>22</v>
      </c>
      <c r="Z52" s="143">
        <f t="shared" si="45"/>
        <v>104.4861825368</v>
      </c>
      <c r="AA52" s="170" t="str">
        <f t="shared" si="15"/>
        <v>2"150</v>
      </c>
    </row>
    <row r="53" spans="1:27" x14ac:dyDescent="0.3">
      <c r="A53" s="85">
        <v>150</v>
      </c>
      <c r="B53" s="89" t="s">
        <v>11</v>
      </c>
      <c r="C53" s="28">
        <v>2.5</v>
      </c>
      <c r="D53" s="45" t="s">
        <v>46</v>
      </c>
      <c r="E53" s="45" t="str">
        <f t="shared" si="0"/>
        <v>2.5 150 SS316-SS16/FG-SS16</v>
      </c>
      <c r="F53" s="28">
        <v>66.540000000000006</v>
      </c>
      <c r="G53" s="28">
        <v>82.55</v>
      </c>
      <c r="H53" s="166">
        <v>98.6</v>
      </c>
      <c r="I53" s="46">
        <v>124</v>
      </c>
      <c r="J53" s="143">
        <f t="shared" si="34"/>
        <v>9.0574999999999989E-2</v>
      </c>
      <c r="K53" s="146">
        <f t="shared" si="35"/>
        <v>10</v>
      </c>
      <c r="L53" s="146">
        <f t="shared" si="36"/>
        <v>16</v>
      </c>
      <c r="M53" s="143">
        <f t="shared" si="37"/>
        <v>1.38248E-2</v>
      </c>
      <c r="N53" s="143">
        <f t="shared" si="38"/>
        <v>2.3828927999999996E-2</v>
      </c>
      <c r="O53" s="143">
        <f t="shared" si="39"/>
        <v>1.2521812599999998E-2</v>
      </c>
      <c r="P53" s="143">
        <f t="shared" si="40"/>
        <v>3.4532882457599987E-2</v>
      </c>
      <c r="Q53" s="143">
        <v>1</v>
      </c>
      <c r="R53" s="143">
        <f t="shared" si="41"/>
        <v>3.4532882457599987E-2</v>
      </c>
      <c r="S53" s="143">
        <f t="shared" si="42"/>
        <v>1.2521812599999998E-2</v>
      </c>
      <c r="T53" s="154">
        <f t="shared" si="32"/>
        <v>16.403119167359993</v>
      </c>
      <c r="U53" s="155">
        <f t="shared" si="33"/>
        <v>6.2609062999999985</v>
      </c>
      <c r="V53" s="143">
        <f t="shared" si="43"/>
        <v>0.13647846720000004</v>
      </c>
      <c r="W53" s="199">
        <v>85</v>
      </c>
      <c r="X53" s="143">
        <f t="shared" si="44"/>
        <v>5.7268676165999961E-2</v>
      </c>
      <c r="Y53" s="171">
        <v>45</v>
      </c>
      <c r="Z53" s="143">
        <f t="shared" si="45"/>
        <v>152.66402546735998</v>
      </c>
      <c r="AA53" s="170" t="str">
        <f t="shared" si="15"/>
        <v>2  1/2"150</v>
      </c>
    </row>
    <row r="54" spans="1:27" x14ac:dyDescent="0.3">
      <c r="A54" s="85">
        <v>150</v>
      </c>
      <c r="B54" s="88">
        <v>3</v>
      </c>
      <c r="C54" s="88">
        <f t="shared" ref="C54:C66" si="46">B54</f>
        <v>3</v>
      </c>
      <c r="D54" s="45" t="s">
        <v>46</v>
      </c>
      <c r="E54" s="45" t="str">
        <f t="shared" si="0"/>
        <v>3 150 SS316-SS16/FG-SS16</v>
      </c>
      <c r="F54" s="28">
        <v>81</v>
      </c>
      <c r="G54" s="28">
        <v>101.6</v>
      </c>
      <c r="H54" s="166">
        <v>120.7</v>
      </c>
      <c r="I54" s="46">
        <v>136.69999999999999</v>
      </c>
      <c r="J54" s="143">
        <f t="shared" si="34"/>
        <v>0.11115</v>
      </c>
      <c r="K54" s="146">
        <f t="shared" si="35"/>
        <v>11</v>
      </c>
      <c r="L54" s="146">
        <f t="shared" si="36"/>
        <v>17</v>
      </c>
      <c r="M54" s="143">
        <f t="shared" si="37"/>
        <v>1.38248E-2</v>
      </c>
      <c r="N54" s="143">
        <f t="shared" si="38"/>
        <v>2.3828927999999996E-2</v>
      </c>
      <c r="O54" s="143">
        <f t="shared" si="39"/>
        <v>1.690289172E-2</v>
      </c>
      <c r="P54" s="143">
        <f t="shared" si="40"/>
        <v>4.502595090239999E-2</v>
      </c>
      <c r="Q54" s="143">
        <v>1</v>
      </c>
      <c r="R54" s="143">
        <f t="shared" si="41"/>
        <v>4.502595090239999E-2</v>
      </c>
      <c r="S54" s="143">
        <f t="shared" si="42"/>
        <v>1.690289172E-2</v>
      </c>
      <c r="T54" s="154">
        <f t="shared" si="32"/>
        <v>21.387326678639994</v>
      </c>
      <c r="U54" s="155">
        <f t="shared" si="33"/>
        <v>8.4514458599999998</v>
      </c>
      <c r="V54" s="143">
        <f t="shared" si="43"/>
        <v>9.4775750399999914E-2</v>
      </c>
      <c r="W54" s="199">
        <v>70</v>
      </c>
      <c r="X54" s="143">
        <f t="shared" si="44"/>
        <v>9.0692142719999938E-2</v>
      </c>
      <c r="Y54" s="171">
        <v>47</v>
      </c>
      <c r="Z54" s="143">
        <f t="shared" si="45"/>
        <v>146.83877253864</v>
      </c>
      <c r="AA54" s="170" t="str">
        <f t="shared" si="15"/>
        <v>3"150</v>
      </c>
    </row>
    <row r="55" spans="1:27" x14ac:dyDescent="0.3">
      <c r="A55" s="85">
        <v>150</v>
      </c>
      <c r="B55" s="88">
        <v>4</v>
      </c>
      <c r="C55" s="88">
        <f t="shared" si="46"/>
        <v>4</v>
      </c>
      <c r="D55" s="45" t="s">
        <v>46</v>
      </c>
      <c r="E55" s="45" t="str">
        <f t="shared" si="0"/>
        <v>4 150 SS316-SS16/FG-SS16</v>
      </c>
      <c r="F55" s="28">
        <v>106.42</v>
      </c>
      <c r="G55" s="28">
        <v>127</v>
      </c>
      <c r="H55" s="166">
        <v>149.4</v>
      </c>
      <c r="I55" s="46">
        <v>174.8</v>
      </c>
      <c r="J55" s="143">
        <f t="shared" si="34"/>
        <v>0.13819999999999999</v>
      </c>
      <c r="K55" s="146">
        <f t="shared" si="35"/>
        <v>13</v>
      </c>
      <c r="L55" s="146">
        <f t="shared" si="36"/>
        <v>19</v>
      </c>
      <c r="M55" s="143">
        <f t="shared" si="37"/>
        <v>1.38248E-2</v>
      </c>
      <c r="N55" s="143">
        <f t="shared" si="38"/>
        <v>2.3828927999999996E-2</v>
      </c>
      <c r="O55" s="143">
        <f t="shared" si="39"/>
        <v>2.4837635679999998E-2</v>
      </c>
      <c r="P55" s="143">
        <f t="shared" si="40"/>
        <v>6.2569999142399982E-2</v>
      </c>
      <c r="Q55" s="143">
        <v>1</v>
      </c>
      <c r="R55" s="143">
        <f t="shared" si="41"/>
        <v>6.2569999142399982E-2</v>
      </c>
      <c r="S55" s="143">
        <f t="shared" si="42"/>
        <v>2.4837635679999998E-2</v>
      </c>
      <c r="T55" s="154">
        <f t="shared" si="32"/>
        <v>29.72074959263999</v>
      </c>
      <c r="U55" s="155">
        <f t="shared" si="33"/>
        <v>12.418817839999999</v>
      </c>
      <c r="V55" s="143">
        <f t="shared" si="43"/>
        <v>0.19239061344000005</v>
      </c>
      <c r="W55" s="199">
        <v>132</v>
      </c>
      <c r="X55" s="143">
        <f t="shared" si="44"/>
        <v>0.11325511511999999</v>
      </c>
      <c r="Y55" s="171">
        <v>58</v>
      </c>
      <c r="Z55" s="143">
        <f t="shared" si="45"/>
        <v>232.13956743263998</v>
      </c>
      <c r="AA55" s="170" t="str">
        <f t="shared" si="15"/>
        <v>4"150</v>
      </c>
    </row>
    <row r="56" spans="1:27" x14ac:dyDescent="0.3">
      <c r="A56" s="85">
        <v>150</v>
      </c>
      <c r="B56" s="88">
        <v>5</v>
      </c>
      <c r="C56" s="88">
        <f t="shared" si="46"/>
        <v>5</v>
      </c>
      <c r="D56" s="45" t="s">
        <v>46</v>
      </c>
      <c r="E56" s="45" t="str">
        <f t="shared" si="0"/>
        <v>5 150 SS316-SS16/FG-SS16</v>
      </c>
      <c r="F56" s="28">
        <v>131.82</v>
      </c>
      <c r="G56" s="28">
        <v>155.69999999999999</v>
      </c>
      <c r="H56" s="166">
        <v>177.8</v>
      </c>
      <c r="I56" s="45">
        <v>196.9</v>
      </c>
      <c r="J56" s="143">
        <f t="shared" si="34"/>
        <v>0.16675000000000001</v>
      </c>
      <c r="K56" s="146">
        <f t="shared" si="35"/>
        <v>13</v>
      </c>
      <c r="L56" s="146">
        <f t="shared" si="36"/>
        <v>19</v>
      </c>
      <c r="M56" s="143">
        <f t="shared" si="37"/>
        <v>1.38248E-2</v>
      </c>
      <c r="N56" s="143">
        <f t="shared" si="38"/>
        <v>2.3828927999999996E-2</v>
      </c>
      <c r="O56" s="143">
        <f t="shared" si="39"/>
        <v>2.9968710200000005E-2</v>
      </c>
      <c r="P56" s="143">
        <f t="shared" si="40"/>
        <v>7.5496001135999982E-2</v>
      </c>
      <c r="Q56" s="143">
        <v>1</v>
      </c>
      <c r="R56" s="143">
        <f t="shared" si="41"/>
        <v>7.5496001135999982E-2</v>
      </c>
      <c r="S56" s="143">
        <f t="shared" si="42"/>
        <v>2.9968710200000005E-2</v>
      </c>
      <c r="T56" s="154">
        <f t="shared" si="32"/>
        <v>35.860600539599993</v>
      </c>
      <c r="U56" s="155">
        <f t="shared" si="33"/>
        <v>14.984355100000002</v>
      </c>
      <c r="V56" s="143">
        <f t="shared" si="43"/>
        <v>0.16296255227999998</v>
      </c>
      <c r="W56" s="199">
        <v>115</v>
      </c>
      <c r="X56" s="143">
        <f t="shared" si="44"/>
        <v>0.16111340251199993</v>
      </c>
      <c r="Y56" s="171">
        <v>92.706272732320002</v>
      </c>
      <c r="Z56" s="143">
        <f t="shared" si="45"/>
        <v>258.55122837191999</v>
      </c>
      <c r="AA56" s="170" t="str">
        <f t="shared" si="15"/>
        <v>5"150</v>
      </c>
    </row>
    <row r="57" spans="1:27" x14ac:dyDescent="0.3">
      <c r="A57" s="85">
        <v>150</v>
      </c>
      <c r="B57" s="88">
        <v>6</v>
      </c>
      <c r="C57" s="88">
        <f t="shared" si="46"/>
        <v>6</v>
      </c>
      <c r="D57" s="45" t="s">
        <v>46</v>
      </c>
      <c r="E57" s="45" t="str">
        <f t="shared" si="0"/>
        <v>6 150 SS316-SS16/FG-SS16</v>
      </c>
      <c r="F57" s="28">
        <v>157.22</v>
      </c>
      <c r="G57" s="28">
        <v>182.62</v>
      </c>
      <c r="H57" s="166">
        <v>209.6</v>
      </c>
      <c r="I57" s="45">
        <v>222.3</v>
      </c>
      <c r="J57" s="143">
        <f t="shared" si="34"/>
        <v>0.19611000000000001</v>
      </c>
      <c r="K57" s="146">
        <f t="shared" si="35"/>
        <v>16</v>
      </c>
      <c r="L57" s="146">
        <f t="shared" si="36"/>
        <v>22</v>
      </c>
      <c r="M57" s="143">
        <f t="shared" si="37"/>
        <v>1.38248E-2</v>
      </c>
      <c r="N57" s="143">
        <f t="shared" si="38"/>
        <v>2.3828927999999996E-2</v>
      </c>
      <c r="O57" s="143">
        <f t="shared" si="39"/>
        <v>4.3378904448000001E-2</v>
      </c>
      <c r="P57" s="143">
        <f t="shared" si="40"/>
        <v>0.10280800354175998</v>
      </c>
      <c r="Q57" s="143">
        <v>1</v>
      </c>
      <c r="R57" s="143">
        <f t="shared" si="41"/>
        <v>0.10280800354175998</v>
      </c>
      <c r="S57" s="143">
        <f t="shared" si="42"/>
        <v>4.3378904448000001E-2</v>
      </c>
      <c r="T57" s="154">
        <f t="shared" si="32"/>
        <v>48.833801682335988</v>
      </c>
      <c r="U57" s="155">
        <f t="shared" si="33"/>
        <v>21.689452224</v>
      </c>
      <c r="V57" s="143">
        <f t="shared" si="43"/>
        <v>0.12233533572000016</v>
      </c>
      <c r="W57" s="199">
        <v>83</v>
      </c>
      <c r="X57" s="143">
        <f t="shared" si="44"/>
        <v>0.20099756193600002</v>
      </c>
      <c r="Y57" s="171">
        <v>102</v>
      </c>
      <c r="Z57" s="143">
        <f t="shared" si="45"/>
        <v>255.52325390633598</v>
      </c>
      <c r="AA57" s="170" t="str">
        <f t="shared" si="15"/>
        <v>6"150</v>
      </c>
    </row>
    <row r="58" spans="1:27" x14ac:dyDescent="0.3">
      <c r="A58" s="85">
        <v>150</v>
      </c>
      <c r="B58" s="88">
        <v>8</v>
      </c>
      <c r="C58" s="88">
        <f t="shared" si="46"/>
        <v>8</v>
      </c>
      <c r="D58" s="45" t="s">
        <v>46</v>
      </c>
      <c r="E58" s="45" t="str">
        <f t="shared" si="0"/>
        <v>8 150 SS316-SS16/FG-SS16</v>
      </c>
      <c r="F58" s="28">
        <v>215.9</v>
      </c>
      <c r="G58" s="28">
        <v>233.42</v>
      </c>
      <c r="H58" s="166">
        <v>263.7</v>
      </c>
      <c r="I58" s="46">
        <v>279.39999999999998</v>
      </c>
      <c r="J58" s="143">
        <f t="shared" si="34"/>
        <v>0.24856</v>
      </c>
      <c r="K58" s="146">
        <f t="shared" si="35"/>
        <v>18</v>
      </c>
      <c r="L58" s="146">
        <f t="shared" si="36"/>
        <v>24</v>
      </c>
      <c r="M58" s="143">
        <f t="shared" si="37"/>
        <v>1.38248E-2</v>
      </c>
      <c r="N58" s="143">
        <f t="shared" si="38"/>
        <v>2.3828927999999996E-2</v>
      </c>
      <c r="O58" s="143">
        <f t="shared" si="39"/>
        <v>6.1853261183999995E-2</v>
      </c>
      <c r="P58" s="143">
        <f t="shared" si="40"/>
        <v>0.14215004024831998</v>
      </c>
      <c r="Q58" s="143">
        <v>1</v>
      </c>
      <c r="R58" s="143">
        <f t="shared" si="41"/>
        <v>0.14215004024831998</v>
      </c>
      <c r="S58" s="143">
        <f t="shared" si="42"/>
        <v>6.1853261183999995E-2</v>
      </c>
      <c r="T58" s="154">
        <f t="shared" si="32"/>
        <v>67.521269117951988</v>
      </c>
      <c r="U58" s="155">
        <f t="shared" si="33"/>
        <v>30.926630591999999</v>
      </c>
      <c r="V58" s="143">
        <f t="shared" si="43"/>
        <v>0.19007928455999987</v>
      </c>
      <c r="W58" s="199">
        <v>96</v>
      </c>
      <c r="X58" s="143">
        <f t="shared" si="44"/>
        <v>0.17720701130879982</v>
      </c>
      <c r="Y58" s="171">
        <v>97</v>
      </c>
      <c r="Z58" s="143">
        <f t="shared" si="45"/>
        <v>291.44789970995203</v>
      </c>
      <c r="AA58" s="170" t="str">
        <f t="shared" si="15"/>
        <v>8"150</v>
      </c>
    </row>
    <row r="59" spans="1:27" x14ac:dyDescent="0.3">
      <c r="A59" s="85">
        <v>150</v>
      </c>
      <c r="B59" s="88">
        <v>10</v>
      </c>
      <c r="C59" s="88">
        <f t="shared" si="46"/>
        <v>10</v>
      </c>
      <c r="D59" s="45" t="s">
        <v>46</v>
      </c>
      <c r="E59" s="45" t="str">
        <f t="shared" si="0"/>
        <v>10 150 SS316-SS16/FG-SS16</v>
      </c>
      <c r="F59" s="28">
        <v>268.22000000000003</v>
      </c>
      <c r="G59" s="28">
        <v>287.27</v>
      </c>
      <c r="H59" s="166">
        <v>317.5</v>
      </c>
      <c r="I59" s="46">
        <v>339.9</v>
      </c>
      <c r="J59" s="143">
        <f t="shared" si="34"/>
        <v>0.30238500000000001</v>
      </c>
      <c r="K59" s="146">
        <f t="shared" si="35"/>
        <v>18</v>
      </c>
      <c r="L59" s="146">
        <f t="shared" si="36"/>
        <v>24</v>
      </c>
      <c r="M59" s="143">
        <f t="shared" si="37"/>
        <v>1.38248E-2</v>
      </c>
      <c r="N59" s="143">
        <f t="shared" si="38"/>
        <v>2.3828927999999996E-2</v>
      </c>
      <c r="O59" s="143">
        <f t="shared" si="39"/>
        <v>7.5247418664000004E-2</v>
      </c>
      <c r="P59" s="143">
        <f t="shared" si="40"/>
        <v>0.17293224943871999</v>
      </c>
      <c r="Q59" s="143">
        <v>1</v>
      </c>
      <c r="R59" s="143">
        <f t="shared" si="41"/>
        <v>0.17293224943871999</v>
      </c>
      <c r="S59" s="143">
        <f t="shared" si="42"/>
        <v>7.5247418664000004E-2</v>
      </c>
      <c r="T59" s="154">
        <f t="shared" si="32"/>
        <v>82.142818483391991</v>
      </c>
      <c r="U59" s="155">
        <f t="shared" si="33"/>
        <v>37.623709332000004</v>
      </c>
      <c r="V59" s="143">
        <f t="shared" si="43"/>
        <v>0.3299194483199997</v>
      </c>
      <c r="W59" s="199">
        <v>157</v>
      </c>
      <c r="X59" s="143">
        <f t="shared" si="44"/>
        <v>0.23713408834199942</v>
      </c>
      <c r="Y59" s="171">
        <v>120</v>
      </c>
      <c r="Z59" s="143">
        <f t="shared" si="45"/>
        <v>396.76652781539195</v>
      </c>
      <c r="AA59" s="170" t="str">
        <f t="shared" si="15"/>
        <v>10"150</v>
      </c>
    </row>
    <row r="60" spans="1:27" x14ac:dyDescent="0.3">
      <c r="A60" s="85">
        <v>150</v>
      </c>
      <c r="B60" s="88">
        <v>12</v>
      </c>
      <c r="C60" s="88">
        <f t="shared" si="46"/>
        <v>12</v>
      </c>
      <c r="D60" s="45" t="s">
        <v>46</v>
      </c>
      <c r="E60" s="45" t="str">
        <f t="shared" si="0"/>
        <v>12 150 SS316-SS16/FG-SS16</v>
      </c>
      <c r="F60" s="28">
        <v>317.5</v>
      </c>
      <c r="G60" s="28">
        <v>339.85</v>
      </c>
      <c r="H60" s="166">
        <v>374.7</v>
      </c>
      <c r="I60" s="46">
        <v>409.7</v>
      </c>
      <c r="J60" s="143">
        <f t="shared" si="34"/>
        <v>0.35727499999999995</v>
      </c>
      <c r="K60" s="146">
        <f t="shared" si="35"/>
        <v>21</v>
      </c>
      <c r="L60" s="146">
        <f t="shared" si="36"/>
        <v>27</v>
      </c>
      <c r="M60" s="143">
        <f t="shared" si="37"/>
        <v>1.38248E-2</v>
      </c>
      <c r="N60" s="143">
        <f t="shared" si="38"/>
        <v>2.3828927999999996E-2</v>
      </c>
      <c r="O60" s="143">
        <f t="shared" si="39"/>
        <v>0.10372436381999998</v>
      </c>
      <c r="P60" s="143">
        <f t="shared" si="40"/>
        <v>0.22986396678239993</v>
      </c>
      <c r="Q60" s="143">
        <v>1</v>
      </c>
      <c r="R60" s="143">
        <f t="shared" si="41"/>
        <v>0.22986396678239993</v>
      </c>
      <c r="S60" s="143">
        <f t="shared" si="42"/>
        <v>0.10372436381999998</v>
      </c>
      <c r="T60" s="154">
        <f t="shared" si="32"/>
        <v>109.18538422163996</v>
      </c>
      <c r="U60" s="155">
        <f t="shared" si="33"/>
        <v>51.86218190999999</v>
      </c>
      <c r="V60" s="143">
        <f t="shared" si="43"/>
        <v>0.62135921400000016</v>
      </c>
      <c r="W60" s="199">
        <v>269</v>
      </c>
      <c r="X60" s="143">
        <f t="shared" si="44"/>
        <v>0.32913459747000035</v>
      </c>
      <c r="Y60" s="171">
        <v>151</v>
      </c>
      <c r="Z60" s="143">
        <f t="shared" si="45"/>
        <v>581.04756613164</v>
      </c>
      <c r="AA60" s="170" t="str">
        <f t="shared" si="15"/>
        <v>12"150</v>
      </c>
    </row>
    <row r="61" spans="1:27" x14ac:dyDescent="0.3">
      <c r="A61" s="85">
        <v>150</v>
      </c>
      <c r="B61" s="88">
        <v>14</v>
      </c>
      <c r="C61" s="88">
        <f t="shared" si="46"/>
        <v>14</v>
      </c>
      <c r="D61" s="45" t="s">
        <v>46</v>
      </c>
      <c r="E61" s="45" t="str">
        <f t="shared" si="0"/>
        <v>14 150 SS316-SS16/FG-SS16</v>
      </c>
      <c r="F61" s="28">
        <v>349.25</v>
      </c>
      <c r="G61" s="28">
        <v>371.6</v>
      </c>
      <c r="H61" s="166">
        <v>406.4</v>
      </c>
      <c r="I61" s="45">
        <v>450.9</v>
      </c>
      <c r="J61" s="143">
        <f t="shared" si="34"/>
        <v>0.38900000000000001</v>
      </c>
      <c r="K61" s="146">
        <f t="shared" si="35"/>
        <v>21</v>
      </c>
      <c r="L61" s="146">
        <f t="shared" si="36"/>
        <v>27</v>
      </c>
      <c r="M61" s="143">
        <f t="shared" si="37"/>
        <v>1.38248E-2</v>
      </c>
      <c r="N61" s="143">
        <f t="shared" si="38"/>
        <v>2.3828927999999996E-2</v>
      </c>
      <c r="O61" s="143">
        <f t="shared" si="39"/>
        <v>0.11293479120000001</v>
      </c>
      <c r="P61" s="143">
        <f t="shared" si="40"/>
        <v>0.25027523078399994</v>
      </c>
      <c r="Q61" s="143">
        <v>1</v>
      </c>
      <c r="R61" s="143">
        <f t="shared" si="41"/>
        <v>0.25027523078399994</v>
      </c>
      <c r="S61" s="143">
        <f t="shared" si="42"/>
        <v>0.11293479120000001</v>
      </c>
      <c r="T61" s="154">
        <f t="shared" si="32"/>
        <v>118.88073462239997</v>
      </c>
      <c r="U61" s="155">
        <f t="shared" si="33"/>
        <v>56.467395600000003</v>
      </c>
      <c r="V61" s="143">
        <f t="shared" si="43"/>
        <v>0.86945874659999989</v>
      </c>
      <c r="W61" s="199">
        <v>360</v>
      </c>
      <c r="X61" s="143">
        <f t="shared" si="44"/>
        <v>0.35988352632000031</v>
      </c>
      <c r="Y61" s="171">
        <v>162</v>
      </c>
      <c r="Z61" s="143">
        <f t="shared" si="45"/>
        <v>697.34813022239996</v>
      </c>
      <c r="AA61" s="170" t="str">
        <f t="shared" si="15"/>
        <v>14"150</v>
      </c>
    </row>
    <row r="62" spans="1:27" x14ac:dyDescent="0.3">
      <c r="A62" s="85">
        <v>150</v>
      </c>
      <c r="B62" s="88">
        <v>16</v>
      </c>
      <c r="C62" s="88">
        <f t="shared" si="46"/>
        <v>16</v>
      </c>
      <c r="D62" s="45" t="s">
        <v>46</v>
      </c>
      <c r="E62" s="45" t="str">
        <f t="shared" si="0"/>
        <v>16 150 SS316-SS16/FG-SS16</v>
      </c>
      <c r="F62" s="28">
        <v>400.05</v>
      </c>
      <c r="G62" s="28">
        <v>422.4</v>
      </c>
      <c r="H62" s="166">
        <v>463.6</v>
      </c>
      <c r="I62" s="45">
        <v>514.4</v>
      </c>
      <c r="J62" s="143">
        <f t="shared" si="34"/>
        <v>0.443</v>
      </c>
      <c r="K62" s="146">
        <f t="shared" si="35"/>
        <v>25</v>
      </c>
      <c r="L62" s="146">
        <f t="shared" si="36"/>
        <v>31</v>
      </c>
      <c r="M62" s="143">
        <f t="shared" si="37"/>
        <v>1.38248E-2</v>
      </c>
      <c r="N62" s="143">
        <f t="shared" si="38"/>
        <v>2.3828927999999996E-2</v>
      </c>
      <c r="O62" s="143">
        <f t="shared" si="39"/>
        <v>0.15310965999999998</v>
      </c>
      <c r="P62" s="143">
        <f t="shared" si="40"/>
        <v>0.32724266822399994</v>
      </c>
      <c r="Q62" s="143">
        <v>1</v>
      </c>
      <c r="R62" s="143">
        <f t="shared" si="41"/>
        <v>0.32724266822399994</v>
      </c>
      <c r="S62" s="143">
        <f t="shared" si="42"/>
        <v>0.15310965999999998</v>
      </c>
      <c r="T62" s="154">
        <f t="shared" si="32"/>
        <v>155.44026740639998</v>
      </c>
      <c r="U62" s="155">
        <f t="shared" si="33"/>
        <v>76.554829999999995</v>
      </c>
      <c r="V62" s="143">
        <f t="shared" si="43"/>
        <v>1.1323310246399989</v>
      </c>
      <c r="W62" s="199">
        <v>458</v>
      </c>
      <c r="X62" s="143">
        <f t="shared" si="44"/>
        <v>0.40908181247999942</v>
      </c>
      <c r="Y62" s="171">
        <v>181</v>
      </c>
      <c r="Z62" s="143">
        <f t="shared" si="45"/>
        <v>870.99509740639996</v>
      </c>
      <c r="AA62" s="170" t="str">
        <f t="shared" si="15"/>
        <v>16"150</v>
      </c>
    </row>
    <row r="63" spans="1:27" x14ac:dyDescent="0.3">
      <c r="A63" s="85">
        <v>150</v>
      </c>
      <c r="B63" s="88">
        <v>18</v>
      </c>
      <c r="C63" s="88">
        <f t="shared" si="46"/>
        <v>18</v>
      </c>
      <c r="D63" s="45" t="s">
        <v>46</v>
      </c>
      <c r="E63" s="45" t="str">
        <f t="shared" si="0"/>
        <v>18 150 SS316-SS16/FG-SS16</v>
      </c>
      <c r="F63" s="28">
        <v>449.33</v>
      </c>
      <c r="G63" s="28">
        <v>474.72</v>
      </c>
      <c r="H63" s="166">
        <v>527.1</v>
      </c>
      <c r="I63" s="46">
        <v>549.4</v>
      </c>
      <c r="J63" s="143">
        <f t="shared" si="34"/>
        <v>0.50091000000000008</v>
      </c>
      <c r="K63" s="146">
        <f t="shared" si="35"/>
        <v>31</v>
      </c>
      <c r="L63" s="146">
        <f t="shared" si="36"/>
        <v>37</v>
      </c>
      <c r="M63" s="143">
        <f t="shared" si="37"/>
        <v>1.38248E-2</v>
      </c>
      <c r="N63" s="143">
        <f t="shared" si="38"/>
        <v>2.3828927999999996E-2</v>
      </c>
      <c r="O63" s="143">
        <f t="shared" si="39"/>
        <v>0.21467439760800006</v>
      </c>
      <c r="P63" s="143">
        <f t="shared" si="40"/>
        <v>0.44163748800576003</v>
      </c>
      <c r="Q63" s="143">
        <v>1</v>
      </c>
      <c r="R63" s="143">
        <f t="shared" si="41"/>
        <v>0.44163748800576003</v>
      </c>
      <c r="S63" s="143">
        <f t="shared" si="42"/>
        <v>0.21467439760800006</v>
      </c>
      <c r="T63" s="154">
        <f t="shared" si="32"/>
        <v>209.77780680273602</v>
      </c>
      <c r="U63" s="155">
        <f t="shared" si="33"/>
        <v>107.33719880400002</v>
      </c>
      <c r="V63" s="143">
        <f t="shared" si="43"/>
        <v>0.53088719783999894</v>
      </c>
      <c r="W63" s="199">
        <v>236</v>
      </c>
      <c r="X63" s="143">
        <f t="shared" si="44"/>
        <v>0.52228669714560094</v>
      </c>
      <c r="Y63" s="171">
        <v>220</v>
      </c>
      <c r="Z63" s="143">
        <f t="shared" si="45"/>
        <v>773.11500560673608</v>
      </c>
      <c r="AA63" s="170" t="str">
        <f t="shared" si="15"/>
        <v>18"150</v>
      </c>
    </row>
    <row r="64" spans="1:27" x14ac:dyDescent="0.3">
      <c r="A64" s="85">
        <v>150</v>
      </c>
      <c r="B64" s="88">
        <v>20</v>
      </c>
      <c r="C64" s="88">
        <f t="shared" si="46"/>
        <v>20</v>
      </c>
      <c r="D64" s="45" t="s">
        <v>46</v>
      </c>
      <c r="E64" s="45" t="str">
        <f t="shared" si="0"/>
        <v>20 150 SS316-SS16/FG-SS16</v>
      </c>
      <c r="F64" s="28">
        <v>500.13</v>
      </c>
      <c r="G64" s="28">
        <v>525.52</v>
      </c>
      <c r="H64" s="166">
        <v>577.9</v>
      </c>
      <c r="I64" s="46">
        <v>606.6</v>
      </c>
      <c r="J64" s="143">
        <f t="shared" si="34"/>
        <v>0.55171000000000003</v>
      </c>
      <c r="K64" s="146">
        <f t="shared" si="35"/>
        <v>31</v>
      </c>
      <c r="L64" s="146">
        <f t="shared" si="36"/>
        <v>37</v>
      </c>
      <c r="M64" s="143">
        <f t="shared" si="37"/>
        <v>1.38248E-2</v>
      </c>
      <c r="N64" s="143">
        <f t="shared" si="38"/>
        <v>2.3828927999999996E-2</v>
      </c>
      <c r="O64" s="143">
        <f t="shared" si="39"/>
        <v>0.23644569264800003</v>
      </c>
      <c r="P64" s="143">
        <f t="shared" si="40"/>
        <v>0.48642634107455995</v>
      </c>
      <c r="Q64" s="143">
        <v>1</v>
      </c>
      <c r="R64" s="143">
        <f t="shared" si="41"/>
        <v>0.48642634107455995</v>
      </c>
      <c r="S64" s="143">
        <f t="shared" si="42"/>
        <v>0.23644569264800003</v>
      </c>
      <c r="T64" s="154">
        <f t="shared" si="32"/>
        <v>231.05251201041597</v>
      </c>
      <c r="U64" s="155">
        <f t="shared" si="33"/>
        <v>118.22284632400002</v>
      </c>
      <c r="V64" s="143">
        <f t="shared" si="43"/>
        <v>0.75438498744000115</v>
      </c>
      <c r="W64" s="199">
        <v>322</v>
      </c>
      <c r="X64" s="143">
        <f t="shared" si="44"/>
        <v>0.57817683072959958</v>
      </c>
      <c r="Y64" s="171">
        <v>244</v>
      </c>
      <c r="Z64" s="143">
        <f t="shared" si="45"/>
        <v>915.27535833441596</v>
      </c>
      <c r="AA64" s="170" t="str">
        <f t="shared" si="15"/>
        <v>20"150</v>
      </c>
    </row>
    <row r="65" spans="1:27" x14ac:dyDescent="0.3">
      <c r="A65" s="85"/>
      <c r="B65" s="88">
        <v>22</v>
      </c>
      <c r="C65" s="88">
        <f t="shared" si="46"/>
        <v>22</v>
      </c>
      <c r="D65" s="45"/>
      <c r="E65" s="45"/>
      <c r="F65" s="28"/>
      <c r="G65" s="28"/>
      <c r="H65" s="166"/>
      <c r="I65" s="46"/>
      <c r="J65" s="143"/>
      <c r="K65" s="146"/>
      <c r="L65" s="146"/>
      <c r="M65" s="143"/>
      <c r="N65" s="143"/>
      <c r="O65" s="143"/>
      <c r="P65" s="143"/>
      <c r="Q65" s="143"/>
      <c r="R65" s="143"/>
      <c r="S65" s="143"/>
      <c r="T65" s="154"/>
      <c r="U65" s="155"/>
      <c r="V65" s="143"/>
      <c r="W65" s="154"/>
      <c r="X65" s="143"/>
      <c r="Y65" s="154"/>
      <c r="Z65" s="143"/>
      <c r="AA65" s="170" t="str">
        <f t="shared" si="15"/>
        <v>22"</v>
      </c>
    </row>
    <row r="66" spans="1:27" x14ac:dyDescent="0.3">
      <c r="A66" s="85">
        <v>150</v>
      </c>
      <c r="B66" s="88">
        <v>24</v>
      </c>
      <c r="C66" s="88">
        <f t="shared" si="46"/>
        <v>24</v>
      </c>
      <c r="D66" s="45" t="s">
        <v>46</v>
      </c>
      <c r="E66" s="45" t="str">
        <f t="shared" si="0"/>
        <v>24 150 SS316-SS16/FG-SS16</v>
      </c>
      <c r="F66" s="28">
        <v>603.25</v>
      </c>
      <c r="G66" s="28">
        <v>628.65</v>
      </c>
      <c r="H66" s="166">
        <v>685.8</v>
      </c>
      <c r="I66" s="45">
        <v>717.6</v>
      </c>
      <c r="J66" s="143">
        <f t="shared" si="34"/>
        <v>0.65722499999999995</v>
      </c>
      <c r="K66" s="146">
        <f t="shared" si="35"/>
        <v>34</v>
      </c>
      <c r="L66" s="146">
        <f t="shared" si="36"/>
        <v>40</v>
      </c>
      <c r="M66" s="143">
        <f t="shared" si="37"/>
        <v>1.38248E-2</v>
      </c>
      <c r="N66" s="143">
        <f t="shared" si="38"/>
        <v>2.3828927999999996E-2</v>
      </c>
      <c r="O66" s="143">
        <f t="shared" si="39"/>
        <v>0.30892414211999997</v>
      </c>
      <c r="P66" s="143">
        <f t="shared" si="40"/>
        <v>0.62643868819199988</v>
      </c>
      <c r="Q66" s="143">
        <v>1</v>
      </c>
      <c r="R66" s="143">
        <f t="shared" si="41"/>
        <v>0.62643868819199988</v>
      </c>
      <c r="S66" s="143">
        <f t="shared" si="42"/>
        <v>0.30892414211999997</v>
      </c>
      <c r="T66" s="154">
        <f>R66*Q66*475</f>
        <v>297.55837689119994</v>
      </c>
      <c r="U66" s="155">
        <f>S66*Q66*500</f>
        <v>154.46207105999997</v>
      </c>
      <c r="V66" s="143">
        <f t="shared" si="43"/>
        <v>0.98882237376000226</v>
      </c>
      <c r="W66" s="199">
        <v>411</v>
      </c>
      <c r="X66" s="143">
        <f t="shared" si="44"/>
        <v>0.69191280971999936</v>
      </c>
      <c r="Y66" s="171">
        <v>283</v>
      </c>
      <c r="Z66" s="143">
        <f t="shared" si="45"/>
        <v>1146.0204479511999</v>
      </c>
      <c r="AA66" s="170" t="str">
        <f t="shared" si="15"/>
        <v>24"150</v>
      </c>
    </row>
    <row r="67" spans="1:27" x14ac:dyDescent="0.3">
      <c r="A67" s="85"/>
      <c r="B67" s="85"/>
      <c r="C67" s="85"/>
      <c r="D67" s="85"/>
      <c r="E67" s="45" t="str">
        <f t="shared" si="0"/>
        <v xml:space="preserve">  </v>
      </c>
      <c r="F67" s="85"/>
      <c r="G67" s="85"/>
      <c r="H67" s="85"/>
      <c r="I67" s="85"/>
      <c r="J67" s="85"/>
      <c r="K67" s="85"/>
      <c r="L67" s="85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70" t="str">
        <f t="shared" si="15"/>
        <v>"</v>
      </c>
    </row>
    <row r="68" spans="1:27" x14ac:dyDescent="0.3">
      <c r="A68" s="85"/>
      <c r="B68" s="85"/>
      <c r="C68" s="85"/>
      <c r="D68" s="85"/>
      <c r="E68" s="45" t="str">
        <f t="shared" si="0"/>
        <v xml:space="preserve">  </v>
      </c>
      <c r="F68" s="85"/>
      <c r="G68" s="85"/>
      <c r="H68" s="85"/>
      <c r="I68" s="85"/>
      <c r="J68" s="85"/>
      <c r="K68" s="85"/>
      <c r="L68" s="85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70" t="str">
        <f t="shared" ref="AA68:AA131" si="47">CONCATENATE(B68,"""",A68)</f>
        <v>"</v>
      </c>
    </row>
    <row r="69" spans="1:27" x14ac:dyDescent="0.3">
      <c r="A69" s="85"/>
      <c r="B69" s="85"/>
      <c r="C69" s="85"/>
      <c r="D69" s="85"/>
      <c r="E69" s="45" t="str">
        <f t="shared" si="0"/>
        <v xml:space="preserve">  </v>
      </c>
      <c r="F69" s="85"/>
      <c r="G69" s="85"/>
      <c r="H69" s="85"/>
      <c r="I69" s="85"/>
      <c r="J69" s="85"/>
      <c r="K69" s="85"/>
      <c r="L69" s="85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70" t="str">
        <f t="shared" si="47"/>
        <v>"</v>
      </c>
    </row>
    <row r="70" spans="1:27" x14ac:dyDescent="0.3">
      <c r="A70" s="85">
        <v>150</v>
      </c>
      <c r="B70" s="45">
        <v>0.5</v>
      </c>
      <c r="C70" s="45">
        <v>0.5</v>
      </c>
      <c r="D70" s="45" t="s">
        <v>66</v>
      </c>
      <c r="E70" s="45" t="str">
        <f t="shared" si="0"/>
        <v>0.5 150 CS-SS304/FG-SS304</v>
      </c>
      <c r="F70" s="45">
        <v>14.22</v>
      </c>
      <c r="G70" s="45">
        <v>19.05</v>
      </c>
      <c r="H70" s="145" t="s">
        <v>536</v>
      </c>
      <c r="I70" s="45" t="s">
        <v>537</v>
      </c>
      <c r="J70" s="146">
        <f>(H70+G70)/2/1000</f>
        <v>2.5425E-2</v>
      </c>
      <c r="K70" s="146">
        <f>ROUND((H70-G70)/2*1.2,)</f>
        <v>8</v>
      </c>
      <c r="L70" s="146">
        <f>K70+6</f>
        <v>14</v>
      </c>
      <c r="M70" s="143">
        <f>3.142*(0.0008*0.0055)*1000</f>
        <v>1.38248E-2</v>
      </c>
      <c r="N70" s="143">
        <f>3.142*(0.0002*0.0048)*7900</f>
        <v>2.3828927999999996E-2</v>
      </c>
      <c r="O70" s="143">
        <f>(J70*K70)*M70</f>
        <v>2.8119643200000002E-3</v>
      </c>
      <c r="P70" s="143">
        <f>J70*L70*N70</f>
        <v>8.4819069215999986E-3</v>
      </c>
      <c r="Q70" s="143">
        <v>1</v>
      </c>
      <c r="R70" s="143">
        <f>(P70*Q70)</f>
        <v>8.4819069215999986E-3</v>
      </c>
      <c r="S70" s="143">
        <f>(O70*Q70)</f>
        <v>2.8119643200000002E-3</v>
      </c>
      <c r="T70" s="156">
        <f>R70*Q70*350</f>
        <v>2.9686674225599994</v>
      </c>
      <c r="U70" s="155">
        <f t="shared" ref="U70:U88" si="48">S70*Q70*500</f>
        <v>1.40598216</v>
      </c>
      <c r="V70" s="143">
        <f>((I70/1000)*3.14)*1.15*0.003*((I70-H70)/2/1000)*8000*Q70</f>
        <v>3.3140313599999992E-2</v>
      </c>
      <c r="W70" s="155">
        <v>5</v>
      </c>
      <c r="X70" s="143">
        <f>((G70/1000)*3.14)*1.15*0.003*((G70-F70)/2/1000)*8000*Q70</f>
        <v>3.9870423179999993E-3</v>
      </c>
      <c r="Y70" s="156">
        <v>1</v>
      </c>
      <c r="Z70" s="143">
        <f>Y70+W70+U70+T70</f>
        <v>10.37464958256</v>
      </c>
      <c r="AA70" s="170" t="str">
        <f t="shared" si="47"/>
        <v>0.5"150</v>
      </c>
    </row>
    <row r="71" spans="1:27" x14ac:dyDescent="0.3">
      <c r="A71" s="85">
        <v>150</v>
      </c>
      <c r="B71" s="45">
        <v>0.75</v>
      </c>
      <c r="C71" s="45">
        <v>0.75</v>
      </c>
      <c r="D71" s="45" t="s">
        <v>66</v>
      </c>
      <c r="E71" s="45" t="str">
        <f t="shared" ref="E71:E134" si="49">CONCATENATE(C71," ",A71," ",D71)</f>
        <v>0.75 150 CS-SS304/FG-SS304</v>
      </c>
      <c r="F71" s="45">
        <v>20.57</v>
      </c>
      <c r="G71" s="45">
        <v>25.4</v>
      </c>
      <c r="H71" s="145">
        <v>39.6</v>
      </c>
      <c r="I71" s="45">
        <v>57.2</v>
      </c>
      <c r="J71" s="146">
        <f t="shared" ref="J71:J88" si="50">(H71+G71)/2/1000</f>
        <v>3.2500000000000001E-2</v>
      </c>
      <c r="K71" s="146">
        <f t="shared" ref="K71:K88" si="51">ROUND((H71-G71)/2*1.2,)</f>
        <v>9</v>
      </c>
      <c r="L71" s="146">
        <f t="shared" ref="L71:L88" si="52">K71+6</f>
        <v>15</v>
      </c>
      <c r="M71" s="143">
        <f t="shared" ref="M71:M88" si="53">3.142*(0.0008*0.0055)*1000</f>
        <v>1.38248E-2</v>
      </c>
      <c r="N71" s="143">
        <f t="shared" ref="N71:N88" si="54">3.142*(0.0002*0.0048)*7900</f>
        <v>2.3828927999999996E-2</v>
      </c>
      <c r="O71" s="143">
        <f t="shared" ref="O71:O88" si="55">(J71*K71)*M71</f>
        <v>4.0437540000000001E-3</v>
      </c>
      <c r="P71" s="143">
        <f t="shared" ref="P71:P88" si="56">J71*L71*N71</f>
        <v>1.1616602399999999E-2</v>
      </c>
      <c r="Q71" s="143">
        <v>1</v>
      </c>
      <c r="R71" s="143">
        <f t="shared" ref="R71:R88" si="57">(P71*Q71)</f>
        <v>1.1616602399999999E-2</v>
      </c>
      <c r="S71" s="143">
        <f t="shared" ref="S71:S88" si="58">(O71*Q71)</f>
        <v>4.0437540000000001E-3</v>
      </c>
      <c r="T71" s="156">
        <f t="shared" ref="T71:T88" si="59">R71*Q71*350</f>
        <v>4.0658108399999993</v>
      </c>
      <c r="U71" s="155">
        <f t="shared" si="48"/>
        <v>2.0218769999999999</v>
      </c>
      <c r="V71" s="143">
        <f t="shared" ref="V71:V88" si="60">((I71/1000)*3.14)*1.15*0.003*((I71-H71)/2/1000)*8000*Q71</f>
        <v>4.3623191040000009E-2</v>
      </c>
      <c r="W71" s="155">
        <v>11</v>
      </c>
      <c r="X71" s="143">
        <f t="shared" ref="X71:X88" si="61">((G71/1000)*3.14)*1.15*0.003*((G71-F71)/2/1000)*8000*Q71</f>
        <v>5.316056423999997E-3</v>
      </c>
      <c r="Y71" s="156">
        <v>2</v>
      </c>
      <c r="Z71" s="143">
        <f t="shared" ref="Z71:Z88" si="62">Y71+W71+U71+T71</f>
        <v>19.087687840000001</v>
      </c>
      <c r="AA71" s="170" t="str">
        <f t="shared" si="47"/>
        <v>0.75"150</v>
      </c>
    </row>
    <row r="72" spans="1:27" x14ac:dyDescent="0.3">
      <c r="A72" s="85">
        <v>150</v>
      </c>
      <c r="B72" s="45">
        <v>1</v>
      </c>
      <c r="C72" s="45">
        <f>B72</f>
        <v>1</v>
      </c>
      <c r="D72" s="45" t="s">
        <v>66</v>
      </c>
      <c r="E72" s="45" t="str">
        <f t="shared" si="49"/>
        <v>1 150 CS-SS304/FG-SS304</v>
      </c>
      <c r="F72" s="45">
        <v>26.92</v>
      </c>
      <c r="G72" s="45">
        <v>31.75</v>
      </c>
      <c r="H72" s="145">
        <v>47.8</v>
      </c>
      <c r="I72" s="45">
        <v>66.8</v>
      </c>
      <c r="J72" s="146">
        <f t="shared" si="50"/>
        <v>3.9774999999999998E-2</v>
      </c>
      <c r="K72" s="146">
        <f t="shared" si="51"/>
        <v>10</v>
      </c>
      <c r="L72" s="146">
        <f t="shared" si="52"/>
        <v>16</v>
      </c>
      <c r="M72" s="143">
        <f t="shared" si="53"/>
        <v>1.38248E-2</v>
      </c>
      <c r="N72" s="143">
        <f t="shared" si="54"/>
        <v>2.3828927999999996E-2</v>
      </c>
      <c r="O72" s="143">
        <f t="shared" si="55"/>
        <v>5.4988141999999995E-3</v>
      </c>
      <c r="P72" s="143">
        <f t="shared" si="56"/>
        <v>1.5164729779199996E-2</v>
      </c>
      <c r="Q72" s="143">
        <v>1</v>
      </c>
      <c r="R72" s="143">
        <f t="shared" si="57"/>
        <v>1.5164729779199996E-2</v>
      </c>
      <c r="S72" s="143">
        <f t="shared" si="58"/>
        <v>5.4988141999999995E-3</v>
      </c>
      <c r="T72" s="156">
        <f t="shared" si="59"/>
        <v>5.307655422719999</v>
      </c>
      <c r="U72" s="155">
        <f t="shared" si="48"/>
        <v>2.7494070999999995</v>
      </c>
      <c r="V72" s="143">
        <f t="shared" si="60"/>
        <v>5.4996974399999995E-2</v>
      </c>
      <c r="W72" s="155">
        <v>8</v>
      </c>
      <c r="X72" s="143">
        <f t="shared" si="61"/>
        <v>6.6450705299999973E-3</v>
      </c>
      <c r="Y72" s="156">
        <v>2</v>
      </c>
      <c r="Z72" s="143">
        <f t="shared" si="62"/>
        <v>18.057062522719999</v>
      </c>
      <c r="AA72" s="170" t="str">
        <f t="shared" si="47"/>
        <v>1"150</v>
      </c>
    </row>
    <row r="73" spans="1:27" x14ac:dyDescent="0.3">
      <c r="A73" s="85">
        <v>150</v>
      </c>
      <c r="B73" s="45" t="s">
        <v>6</v>
      </c>
      <c r="C73" s="45">
        <v>1.25</v>
      </c>
      <c r="D73" s="45" t="s">
        <v>66</v>
      </c>
      <c r="E73" s="45" t="str">
        <f t="shared" si="49"/>
        <v>1.25 150 CS-SS304/FG-SS304</v>
      </c>
      <c r="F73" s="45">
        <v>38.1</v>
      </c>
      <c r="G73" s="45">
        <v>47.75</v>
      </c>
      <c r="H73" s="145">
        <v>60.5</v>
      </c>
      <c r="I73" s="45">
        <v>76.2</v>
      </c>
      <c r="J73" s="146">
        <f t="shared" si="50"/>
        <v>5.4125E-2</v>
      </c>
      <c r="K73" s="146">
        <f t="shared" si="51"/>
        <v>8</v>
      </c>
      <c r="L73" s="146">
        <f t="shared" si="52"/>
        <v>14</v>
      </c>
      <c r="M73" s="143">
        <f t="shared" si="53"/>
        <v>1.38248E-2</v>
      </c>
      <c r="N73" s="143">
        <f t="shared" si="54"/>
        <v>2.3828927999999996E-2</v>
      </c>
      <c r="O73" s="143">
        <f t="shared" si="55"/>
        <v>5.9861383999999995E-3</v>
      </c>
      <c r="P73" s="143">
        <f t="shared" si="56"/>
        <v>1.8056370191999998E-2</v>
      </c>
      <c r="Q73" s="143">
        <v>1</v>
      </c>
      <c r="R73" s="143">
        <f t="shared" si="57"/>
        <v>1.8056370191999998E-2</v>
      </c>
      <c r="S73" s="143">
        <f t="shared" si="58"/>
        <v>5.9861383999999995E-3</v>
      </c>
      <c r="T73" s="156">
        <f t="shared" si="59"/>
        <v>6.3197295671999996</v>
      </c>
      <c r="U73" s="155">
        <f t="shared" si="48"/>
        <v>2.9930691999999999</v>
      </c>
      <c r="V73" s="143">
        <f t="shared" si="60"/>
        <v>5.183980488E-2</v>
      </c>
      <c r="W73" s="155">
        <v>20</v>
      </c>
      <c r="X73" s="143">
        <f t="shared" si="61"/>
        <v>1.9966843949999997E-2</v>
      </c>
      <c r="Y73" s="156">
        <v>20</v>
      </c>
      <c r="Z73" s="143">
        <f t="shared" si="62"/>
        <v>49.3127987672</v>
      </c>
      <c r="AA73" s="170" t="str">
        <f t="shared" si="47"/>
        <v>1  1/4"150</v>
      </c>
    </row>
    <row r="74" spans="1:27" x14ac:dyDescent="0.3">
      <c r="A74" s="85">
        <v>150</v>
      </c>
      <c r="B74" s="45" t="s">
        <v>8</v>
      </c>
      <c r="C74" s="45">
        <v>1.5</v>
      </c>
      <c r="D74" s="45" t="s">
        <v>66</v>
      </c>
      <c r="E74" s="45" t="str">
        <f t="shared" si="49"/>
        <v>1.5 150 CS-SS304/FG-SS304</v>
      </c>
      <c r="F74" s="45">
        <v>44.45</v>
      </c>
      <c r="G74" s="45">
        <v>54.1</v>
      </c>
      <c r="H74" s="145">
        <v>69.900000000000006</v>
      </c>
      <c r="I74" s="45">
        <v>85.9</v>
      </c>
      <c r="J74" s="146">
        <f t="shared" si="50"/>
        <v>6.2E-2</v>
      </c>
      <c r="K74" s="146">
        <f t="shared" si="51"/>
        <v>9</v>
      </c>
      <c r="L74" s="146">
        <f t="shared" si="52"/>
        <v>15</v>
      </c>
      <c r="M74" s="143">
        <f t="shared" si="53"/>
        <v>1.38248E-2</v>
      </c>
      <c r="N74" s="143">
        <f t="shared" si="54"/>
        <v>2.3828927999999996E-2</v>
      </c>
      <c r="O74" s="143">
        <f t="shared" si="55"/>
        <v>7.714238400000001E-3</v>
      </c>
      <c r="P74" s="143">
        <f t="shared" si="56"/>
        <v>2.2160903039999996E-2</v>
      </c>
      <c r="Q74" s="143">
        <v>1</v>
      </c>
      <c r="R74" s="143">
        <f t="shared" si="57"/>
        <v>2.2160903039999996E-2</v>
      </c>
      <c r="S74" s="143">
        <f t="shared" si="58"/>
        <v>7.714238400000001E-3</v>
      </c>
      <c r="T74" s="156">
        <f t="shared" si="59"/>
        <v>7.7563160639999982</v>
      </c>
      <c r="U74" s="155">
        <f t="shared" si="48"/>
        <v>3.8571192000000005</v>
      </c>
      <c r="V74" s="143">
        <f t="shared" si="60"/>
        <v>5.9555500800000001E-2</v>
      </c>
      <c r="W74" s="155">
        <v>9</v>
      </c>
      <c r="X74" s="143">
        <f t="shared" si="61"/>
        <v>2.2622120579999995E-2</v>
      </c>
      <c r="Y74" s="156">
        <v>8</v>
      </c>
      <c r="Z74" s="143">
        <f t="shared" si="62"/>
        <v>28.613435263999996</v>
      </c>
      <c r="AA74" s="170" t="str">
        <f t="shared" si="47"/>
        <v>1  1/2"150</v>
      </c>
    </row>
    <row r="75" spans="1:27" x14ac:dyDescent="0.3">
      <c r="A75" s="85">
        <v>150</v>
      </c>
      <c r="B75" s="45">
        <v>2</v>
      </c>
      <c r="C75" s="45">
        <f>B75</f>
        <v>2</v>
      </c>
      <c r="D75" s="45" t="s">
        <v>66</v>
      </c>
      <c r="E75" s="45" t="str">
        <f t="shared" si="49"/>
        <v>2 150 CS-SS304/FG-SS304</v>
      </c>
      <c r="F75" s="45">
        <v>55.62</v>
      </c>
      <c r="G75" s="45">
        <v>69.849999999999994</v>
      </c>
      <c r="H75" s="145">
        <v>85.9</v>
      </c>
      <c r="I75" s="45">
        <v>104.9</v>
      </c>
      <c r="J75" s="146">
        <f t="shared" si="50"/>
        <v>7.7875E-2</v>
      </c>
      <c r="K75" s="146">
        <f t="shared" si="51"/>
        <v>10</v>
      </c>
      <c r="L75" s="146">
        <f t="shared" si="52"/>
        <v>16</v>
      </c>
      <c r="M75" s="143">
        <f t="shared" si="53"/>
        <v>1.38248E-2</v>
      </c>
      <c r="N75" s="143">
        <f t="shared" si="54"/>
        <v>2.3828927999999996E-2</v>
      </c>
      <c r="O75" s="143">
        <f t="shared" si="55"/>
        <v>1.0766063000000001E-2</v>
      </c>
      <c r="P75" s="143">
        <f t="shared" si="56"/>
        <v>2.9690844287999996E-2</v>
      </c>
      <c r="Q75" s="143">
        <v>1</v>
      </c>
      <c r="R75" s="143">
        <f t="shared" si="57"/>
        <v>2.9690844287999996E-2</v>
      </c>
      <c r="S75" s="143">
        <f t="shared" si="58"/>
        <v>1.0766063000000001E-2</v>
      </c>
      <c r="T75" s="156">
        <f t="shared" si="59"/>
        <v>10.391795500799999</v>
      </c>
      <c r="U75" s="155">
        <f t="shared" si="48"/>
        <v>5.3830315000000004</v>
      </c>
      <c r="V75" s="143">
        <f t="shared" si="60"/>
        <v>8.6365009199999995E-2</v>
      </c>
      <c r="W75" s="155">
        <v>13</v>
      </c>
      <c r="X75" s="143">
        <f t="shared" si="61"/>
        <v>4.3070513045999993E-2</v>
      </c>
      <c r="Y75" s="156">
        <v>15</v>
      </c>
      <c r="Z75" s="143">
        <f t="shared" si="62"/>
        <v>43.774827000800002</v>
      </c>
      <c r="AA75" s="170" t="str">
        <f t="shared" si="47"/>
        <v>2"150</v>
      </c>
    </row>
    <row r="76" spans="1:27" x14ac:dyDescent="0.3">
      <c r="A76" s="85">
        <v>150</v>
      </c>
      <c r="B76" s="45" t="s">
        <v>11</v>
      </c>
      <c r="C76" s="45">
        <v>2.5</v>
      </c>
      <c r="D76" s="45" t="s">
        <v>66</v>
      </c>
      <c r="E76" s="45" t="str">
        <f t="shared" si="49"/>
        <v>2.5 150 CS-SS304/FG-SS304</v>
      </c>
      <c r="F76" s="45">
        <v>66.540000000000006</v>
      </c>
      <c r="G76" s="45">
        <v>82.55</v>
      </c>
      <c r="H76" s="145">
        <v>98.6</v>
      </c>
      <c r="I76" s="45">
        <v>124</v>
      </c>
      <c r="J76" s="146">
        <f t="shared" si="50"/>
        <v>9.0574999999999989E-2</v>
      </c>
      <c r="K76" s="146">
        <f t="shared" si="51"/>
        <v>10</v>
      </c>
      <c r="L76" s="146">
        <f t="shared" si="52"/>
        <v>16</v>
      </c>
      <c r="M76" s="143">
        <f t="shared" si="53"/>
        <v>1.38248E-2</v>
      </c>
      <c r="N76" s="143">
        <f t="shared" si="54"/>
        <v>2.3828927999999996E-2</v>
      </c>
      <c r="O76" s="143">
        <f t="shared" si="55"/>
        <v>1.2521812599999998E-2</v>
      </c>
      <c r="P76" s="143">
        <f t="shared" si="56"/>
        <v>3.4532882457599987E-2</v>
      </c>
      <c r="Q76" s="143">
        <v>1</v>
      </c>
      <c r="R76" s="143">
        <f t="shared" si="57"/>
        <v>3.4532882457599987E-2</v>
      </c>
      <c r="S76" s="143">
        <f t="shared" si="58"/>
        <v>1.2521812599999998E-2</v>
      </c>
      <c r="T76" s="156">
        <f t="shared" si="59"/>
        <v>12.086508860159995</v>
      </c>
      <c r="U76" s="155">
        <f t="shared" si="48"/>
        <v>6.2609062999999985</v>
      </c>
      <c r="V76" s="143">
        <f t="shared" si="60"/>
        <v>0.13647846720000004</v>
      </c>
      <c r="W76" s="155">
        <v>40</v>
      </c>
      <c r="X76" s="143">
        <f t="shared" si="61"/>
        <v>5.7268676165999961E-2</v>
      </c>
      <c r="Y76" s="156">
        <v>40</v>
      </c>
      <c r="Z76" s="143">
        <f t="shared" si="62"/>
        <v>98.347415160159997</v>
      </c>
      <c r="AA76" s="170" t="str">
        <f t="shared" si="47"/>
        <v>2  1/2"150</v>
      </c>
    </row>
    <row r="77" spans="1:27" x14ac:dyDescent="0.3">
      <c r="A77" s="85">
        <v>150</v>
      </c>
      <c r="B77" s="45">
        <v>3</v>
      </c>
      <c r="C77" s="45">
        <f t="shared" ref="C77:C88" si="63">B77</f>
        <v>3</v>
      </c>
      <c r="D77" s="45" t="s">
        <v>66</v>
      </c>
      <c r="E77" s="45" t="str">
        <f t="shared" si="49"/>
        <v>3 150 CS-SS304/FG-SS304</v>
      </c>
      <c r="F77" s="45">
        <v>81</v>
      </c>
      <c r="G77" s="45">
        <v>101.6</v>
      </c>
      <c r="H77" s="145">
        <v>120.7</v>
      </c>
      <c r="I77" s="45">
        <v>136.69999999999999</v>
      </c>
      <c r="J77" s="146">
        <f t="shared" si="50"/>
        <v>0.11115</v>
      </c>
      <c r="K77" s="146">
        <f t="shared" si="51"/>
        <v>11</v>
      </c>
      <c r="L77" s="146">
        <f t="shared" si="52"/>
        <v>17</v>
      </c>
      <c r="M77" s="143">
        <f t="shared" si="53"/>
        <v>1.38248E-2</v>
      </c>
      <c r="N77" s="143">
        <f t="shared" si="54"/>
        <v>2.3828927999999996E-2</v>
      </c>
      <c r="O77" s="143">
        <f t="shared" si="55"/>
        <v>1.690289172E-2</v>
      </c>
      <c r="P77" s="143">
        <f t="shared" si="56"/>
        <v>4.502595090239999E-2</v>
      </c>
      <c r="Q77" s="143">
        <v>1</v>
      </c>
      <c r="R77" s="143">
        <f t="shared" si="57"/>
        <v>4.502595090239999E-2</v>
      </c>
      <c r="S77" s="143">
        <f t="shared" si="58"/>
        <v>1.690289172E-2</v>
      </c>
      <c r="T77" s="156">
        <f t="shared" si="59"/>
        <v>15.759082815839996</v>
      </c>
      <c r="U77" s="155">
        <f t="shared" si="48"/>
        <v>8.4514458599999998</v>
      </c>
      <c r="V77" s="143">
        <f t="shared" si="60"/>
        <v>9.4775750399999914E-2</v>
      </c>
      <c r="W77" s="155">
        <v>15</v>
      </c>
      <c r="X77" s="143">
        <f t="shared" si="61"/>
        <v>9.0692142719999938E-2</v>
      </c>
      <c r="Y77" s="156">
        <v>32</v>
      </c>
      <c r="Z77" s="143">
        <f t="shared" si="62"/>
        <v>71.210528675839996</v>
      </c>
      <c r="AA77" s="170" t="str">
        <f t="shared" si="47"/>
        <v>3"150</v>
      </c>
    </row>
    <row r="78" spans="1:27" x14ac:dyDescent="0.3">
      <c r="A78" s="85">
        <v>150</v>
      </c>
      <c r="B78" s="45">
        <v>4</v>
      </c>
      <c r="C78" s="45">
        <f t="shared" si="63"/>
        <v>4</v>
      </c>
      <c r="D78" s="45" t="s">
        <v>66</v>
      </c>
      <c r="E78" s="45" t="str">
        <f t="shared" si="49"/>
        <v>4 150 CS-SS304/FG-SS304</v>
      </c>
      <c r="F78" s="45">
        <v>106.42</v>
      </c>
      <c r="G78" s="45">
        <v>127</v>
      </c>
      <c r="H78" s="145">
        <v>149.4</v>
      </c>
      <c r="I78" s="45">
        <v>174.8</v>
      </c>
      <c r="J78" s="146">
        <f t="shared" si="50"/>
        <v>0.13819999999999999</v>
      </c>
      <c r="K78" s="146">
        <f t="shared" si="51"/>
        <v>13</v>
      </c>
      <c r="L78" s="146">
        <f t="shared" si="52"/>
        <v>19</v>
      </c>
      <c r="M78" s="143">
        <f t="shared" si="53"/>
        <v>1.38248E-2</v>
      </c>
      <c r="N78" s="143">
        <f t="shared" si="54"/>
        <v>2.3828927999999996E-2</v>
      </c>
      <c r="O78" s="143">
        <f t="shared" si="55"/>
        <v>2.4837635679999998E-2</v>
      </c>
      <c r="P78" s="143">
        <f t="shared" si="56"/>
        <v>6.2569999142399982E-2</v>
      </c>
      <c r="Q78" s="143">
        <v>1</v>
      </c>
      <c r="R78" s="143">
        <f t="shared" si="57"/>
        <v>6.2569999142399982E-2</v>
      </c>
      <c r="S78" s="143">
        <f t="shared" si="58"/>
        <v>2.4837635679999998E-2</v>
      </c>
      <c r="T78" s="156">
        <f t="shared" si="59"/>
        <v>21.899499699839993</v>
      </c>
      <c r="U78" s="155">
        <f t="shared" si="48"/>
        <v>12.418817839999999</v>
      </c>
      <c r="V78" s="143">
        <f t="shared" si="60"/>
        <v>0.19239061344000005</v>
      </c>
      <c r="W78" s="155">
        <v>30</v>
      </c>
      <c r="X78" s="143">
        <f t="shared" si="61"/>
        <v>0.11325511511999999</v>
      </c>
      <c r="Y78" s="156">
        <v>40</v>
      </c>
      <c r="Z78" s="143">
        <f t="shared" si="62"/>
        <v>104.31831753984</v>
      </c>
      <c r="AA78" s="170" t="str">
        <f t="shared" si="47"/>
        <v>4"150</v>
      </c>
    </row>
    <row r="79" spans="1:27" x14ac:dyDescent="0.3">
      <c r="A79" s="85">
        <v>150</v>
      </c>
      <c r="B79" s="45">
        <v>5</v>
      </c>
      <c r="C79" s="45">
        <f t="shared" si="63"/>
        <v>5</v>
      </c>
      <c r="D79" s="45" t="s">
        <v>66</v>
      </c>
      <c r="E79" s="45" t="str">
        <f t="shared" si="49"/>
        <v>5 150 CS-SS304/FG-SS304</v>
      </c>
      <c r="F79" s="45">
        <v>131.82</v>
      </c>
      <c r="G79" s="45">
        <v>155.69999999999999</v>
      </c>
      <c r="H79" s="145">
        <v>177.8</v>
      </c>
      <c r="I79" s="45">
        <v>196.9</v>
      </c>
      <c r="J79" s="146">
        <f t="shared" si="50"/>
        <v>0.16675000000000001</v>
      </c>
      <c r="K79" s="146">
        <f t="shared" si="51"/>
        <v>13</v>
      </c>
      <c r="L79" s="146">
        <f t="shared" si="52"/>
        <v>19</v>
      </c>
      <c r="M79" s="143">
        <f t="shared" si="53"/>
        <v>1.38248E-2</v>
      </c>
      <c r="N79" s="143">
        <f t="shared" si="54"/>
        <v>2.3828927999999996E-2</v>
      </c>
      <c r="O79" s="143">
        <f t="shared" si="55"/>
        <v>2.9968710200000005E-2</v>
      </c>
      <c r="P79" s="143">
        <f t="shared" si="56"/>
        <v>7.5496001135999982E-2</v>
      </c>
      <c r="Q79" s="143">
        <v>1</v>
      </c>
      <c r="R79" s="143">
        <f t="shared" si="57"/>
        <v>7.5496001135999982E-2</v>
      </c>
      <c r="S79" s="143">
        <f t="shared" si="58"/>
        <v>2.9968710200000005E-2</v>
      </c>
      <c r="T79" s="156">
        <f t="shared" si="59"/>
        <v>26.423600397599994</v>
      </c>
      <c r="U79" s="155">
        <f t="shared" si="48"/>
        <v>14.984355100000002</v>
      </c>
      <c r="V79" s="143">
        <f t="shared" si="60"/>
        <v>0.16296255227999998</v>
      </c>
      <c r="W79" s="155">
        <v>33.725037885333336</v>
      </c>
      <c r="X79" s="143">
        <f t="shared" si="61"/>
        <v>0.16111340251199993</v>
      </c>
      <c r="Y79" s="156">
        <v>73.767728140320003</v>
      </c>
      <c r="Z79" s="143">
        <f t="shared" si="62"/>
        <v>148.90072152325334</v>
      </c>
      <c r="AA79" s="170" t="str">
        <f t="shared" si="47"/>
        <v>5"150</v>
      </c>
    </row>
    <row r="80" spans="1:27" x14ac:dyDescent="0.3">
      <c r="A80" s="85">
        <v>150</v>
      </c>
      <c r="B80" s="45">
        <v>6</v>
      </c>
      <c r="C80" s="45">
        <f t="shared" si="63"/>
        <v>6</v>
      </c>
      <c r="D80" s="45" t="s">
        <v>66</v>
      </c>
      <c r="E80" s="45" t="str">
        <f t="shared" si="49"/>
        <v>6 150 CS-SS304/FG-SS304</v>
      </c>
      <c r="F80" s="45">
        <v>157.22</v>
      </c>
      <c r="G80" s="45">
        <v>182.62</v>
      </c>
      <c r="H80" s="145">
        <v>209.6</v>
      </c>
      <c r="I80" s="45">
        <v>222.3</v>
      </c>
      <c r="J80" s="146">
        <f t="shared" si="50"/>
        <v>0.19611000000000001</v>
      </c>
      <c r="K80" s="146">
        <f t="shared" si="51"/>
        <v>16</v>
      </c>
      <c r="L80" s="146">
        <f t="shared" si="52"/>
        <v>22</v>
      </c>
      <c r="M80" s="143">
        <f t="shared" si="53"/>
        <v>1.38248E-2</v>
      </c>
      <c r="N80" s="143">
        <f t="shared" si="54"/>
        <v>2.3828927999999996E-2</v>
      </c>
      <c r="O80" s="143">
        <f t="shared" si="55"/>
        <v>4.3378904448000001E-2</v>
      </c>
      <c r="P80" s="143">
        <f t="shared" si="56"/>
        <v>0.10280800354175998</v>
      </c>
      <c r="Q80" s="143">
        <v>1</v>
      </c>
      <c r="R80" s="143">
        <f t="shared" si="57"/>
        <v>0.10280800354175998</v>
      </c>
      <c r="S80" s="143">
        <f t="shared" si="58"/>
        <v>4.3378904448000001E-2</v>
      </c>
      <c r="T80" s="156">
        <f t="shared" si="59"/>
        <v>35.982801239615995</v>
      </c>
      <c r="U80" s="155">
        <f t="shared" si="48"/>
        <v>21.689452224</v>
      </c>
      <c r="V80" s="143">
        <f t="shared" si="60"/>
        <v>0.12233533572000016</v>
      </c>
      <c r="W80" s="155">
        <v>32</v>
      </c>
      <c r="X80" s="143">
        <f t="shared" si="61"/>
        <v>0.20099756193600002</v>
      </c>
      <c r="Y80" s="156">
        <v>75</v>
      </c>
      <c r="Z80" s="143">
        <f t="shared" si="62"/>
        <v>164.67225346361602</v>
      </c>
      <c r="AA80" s="170" t="str">
        <f t="shared" si="47"/>
        <v>6"150</v>
      </c>
    </row>
    <row r="81" spans="1:27" x14ac:dyDescent="0.3">
      <c r="A81" s="85">
        <v>150</v>
      </c>
      <c r="B81" s="45">
        <v>8</v>
      </c>
      <c r="C81" s="45">
        <f t="shared" si="63"/>
        <v>8</v>
      </c>
      <c r="D81" s="45" t="s">
        <v>66</v>
      </c>
      <c r="E81" s="45" t="str">
        <f t="shared" si="49"/>
        <v>8 150 CS-SS304/FG-SS304</v>
      </c>
      <c r="F81" s="45">
        <v>215.9</v>
      </c>
      <c r="G81" s="45">
        <v>233.42</v>
      </c>
      <c r="H81" s="145">
        <v>263.7</v>
      </c>
      <c r="I81" s="45">
        <v>279.39999999999998</v>
      </c>
      <c r="J81" s="146">
        <f t="shared" si="50"/>
        <v>0.24856</v>
      </c>
      <c r="K81" s="146">
        <f t="shared" si="51"/>
        <v>18</v>
      </c>
      <c r="L81" s="146">
        <f t="shared" si="52"/>
        <v>24</v>
      </c>
      <c r="M81" s="143">
        <f t="shared" si="53"/>
        <v>1.38248E-2</v>
      </c>
      <c r="N81" s="143">
        <f t="shared" si="54"/>
        <v>2.3828927999999996E-2</v>
      </c>
      <c r="O81" s="143">
        <f t="shared" si="55"/>
        <v>6.1853261183999995E-2</v>
      </c>
      <c r="P81" s="143">
        <f t="shared" si="56"/>
        <v>0.14215004024831998</v>
      </c>
      <c r="Q81" s="143">
        <v>1</v>
      </c>
      <c r="R81" s="143">
        <f t="shared" si="57"/>
        <v>0.14215004024831998</v>
      </c>
      <c r="S81" s="143">
        <f t="shared" si="58"/>
        <v>6.1853261183999995E-2</v>
      </c>
      <c r="T81" s="156">
        <f t="shared" si="59"/>
        <v>49.752514086911994</v>
      </c>
      <c r="U81" s="155">
        <f t="shared" si="48"/>
        <v>30.926630591999999</v>
      </c>
      <c r="V81" s="143">
        <f t="shared" si="60"/>
        <v>0.19007928455999987</v>
      </c>
      <c r="W81" s="155">
        <v>35</v>
      </c>
      <c r="X81" s="143">
        <f t="shared" si="61"/>
        <v>0.17720701130879982</v>
      </c>
      <c r="Y81" s="156">
        <v>72</v>
      </c>
      <c r="Z81" s="143">
        <f t="shared" si="62"/>
        <v>187.679144678912</v>
      </c>
      <c r="AA81" s="170" t="str">
        <f t="shared" si="47"/>
        <v>8"150</v>
      </c>
    </row>
    <row r="82" spans="1:27" x14ac:dyDescent="0.3">
      <c r="A82" s="85">
        <v>150</v>
      </c>
      <c r="B82" s="45">
        <v>10</v>
      </c>
      <c r="C82" s="45">
        <f t="shared" si="63"/>
        <v>10</v>
      </c>
      <c r="D82" s="45" t="s">
        <v>66</v>
      </c>
      <c r="E82" s="45" t="str">
        <f t="shared" si="49"/>
        <v>10 150 CS-SS304/FG-SS304</v>
      </c>
      <c r="F82" s="45">
        <v>268.22000000000003</v>
      </c>
      <c r="G82" s="45">
        <v>287.27</v>
      </c>
      <c r="H82" s="145">
        <v>317.5</v>
      </c>
      <c r="I82" s="45">
        <v>339.9</v>
      </c>
      <c r="J82" s="146">
        <f t="shared" si="50"/>
        <v>0.30238500000000001</v>
      </c>
      <c r="K82" s="146">
        <f t="shared" si="51"/>
        <v>18</v>
      </c>
      <c r="L82" s="146">
        <f t="shared" si="52"/>
        <v>24</v>
      </c>
      <c r="M82" s="143">
        <f t="shared" si="53"/>
        <v>1.38248E-2</v>
      </c>
      <c r="N82" s="143">
        <f t="shared" si="54"/>
        <v>2.3828927999999996E-2</v>
      </c>
      <c r="O82" s="143">
        <f t="shared" si="55"/>
        <v>7.5247418664000004E-2</v>
      </c>
      <c r="P82" s="143">
        <f t="shared" si="56"/>
        <v>0.17293224943871999</v>
      </c>
      <c r="Q82" s="143">
        <v>1</v>
      </c>
      <c r="R82" s="143">
        <f t="shared" si="57"/>
        <v>0.17293224943871999</v>
      </c>
      <c r="S82" s="143">
        <f t="shared" si="58"/>
        <v>7.5247418664000004E-2</v>
      </c>
      <c r="T82" s="156">
        <f t="shared" si="59"/>
        <v>60.526287303551996</v>
      </c>
      <c r="U82" s="155">
        <f t="shared" si="48"/>
        <v>37.623709332000004</v>
      </c>
      <c r="V82" s="143">
        <f t="shared" si="60"/>
        <v>0.3299194483199997</v>
      </c>
      <c r="W82" s="155">
        <v>53</v>
      </c>
      <c r="X82" s="143">
        <f t="shared" si="61"/>
        <v>0.23713408834199942</v>
      </c>
      <c r="Y82" s="156">
        <v>87</v>
      </c>
      <c r="Z82" s="143">
        <f t="shared" si="62"/>
        <v>238.14999663555199</v>
      </c>
      <c r="AA82" s="170" t="str">
        <f t="shared" si="47"/>
        <v>10"150</v>
      </c>
    </row>
    <row r="83" spans="1:27" x14ac:dyDescent="0.3">
      <c r="A83" s="85">
        <v>150</v>
      </c>
      <c r="B83" s="45">
        <v>12</v>
      </c>
      <c r="C83" s="45">
        <f t="shared" si="63"/>
        <v>12</v>
      </c>
      <c r="D83" s="45" t="s">
        <v>66</v>
      </c>
      <c r="E83" s="45" t="str">
        <f t="shared" si="49"/>
        <v>12 150 CS-SS304/FG-SS304</v>
      </c>
      <c r="F83" s="45">
        <v>317.5</v>
      </c>
      <c r="G83" s="45">
        <v>339.85</v>
      </c>
      <c r="H83" s="145">
        <v>374.7</v>
      </c>
      <c r="I83" s="45">
        <v>409.7</v>
      </c>
      <c r="J83" s="146">
        <f t="shared" si="50"/>
        <v>0.35727499999999995</v>
      </c>
      <c r="K83" s="146">
        <f t="shared" si="51"/>
        <v>21</v>
      </c>
      <c r="L83" s="146">
        <f t="shared" si="52"/>
        <v>27</v>
      </c>
      <c r="M83" s="143">
        <f t="shared" si="53"/>
        <v>1.38248E-2</v>
      </c>
      <c r="N83" s="143">
        <f t="shared" si="54"/>
        <v>2.3828927999999996E-2</v>
      </c>
      <c r="O83" s="143">
        <f t="shared" si="55"/>
        <v>0.10372436381999998</v>
      </c>
      <c r="P83" s="143">
        <f t="shared" si="56"/>
        <v>0.22986396678239993</v>
      </c>
      <c r="Q83" s="143">
        <v>1</v>
      </c>
      <c r="R83" s="143">
        <f t="shared" si="57"/>
        <v>0.22986396678239993</v>
      </c>
      <c r="S83" s="143">
        <f t="shared" si="58"/>
        <v>0.10372436381999998</v>
      </c>
      <c r="T83" s="156">
        <f t="shared" si="59"/>
        <v>80.45238837383998</v>
      </c>
      <c r="U83" s="155">
        <f t="shared" si="48"/>
        <v>51.86218190999999</v>
      </c>
      <c r="V83" s="143">
        <f t="shared" si="60"/>
        <v>0.62135921400000016</v>
      </c>
      <c r="W83" s="155">
        <v>79</v>
      </c>
      <c r="X83" s="143">
        <f t="shared" si="61"/>
        <v>0.32913459747000035</v>
      </c>
      <c r="Y83" s="156">
        <v>108</v>
      </c>
      <c r="Z83" s="143">
        <f t="shared" si="62"/>
        <v>319.31457028384</v>
      </c>
      <c r="AA83" s="170" t="str">
        <f t="shared" si="47"/>
        <v>12"150</v>
      </c>
    </row>
    <row r="84" spans="1:27" x14ac:dyDescent="0.3">
      <c r="A84" s="85">
        <v>150</v>
      </c>
      <c r="B84" s="45">
        <v>14</v>
      </c>
      <c r="C84" s="45">
        <f t="shared" si="63"/>
        <v>14</v>
      </c>
      <c r="D84" s="45" t="s">
        <v>66</v>
      </c>
      <c r="E84" s="45" t="str">
        <f t="shared" si="49"/>
        <v>14 150 CS-SS304/FG-SS304</v>
      </c>
      <c r="F84" s="45">
        <v>349.25</v>
      </c>
      <c r="G84" s="45">
        <v>371.6</v>
      </c>
      <c r="H84" s="145">
        <v>406.4</v>
      </c>
      <c r="I84" s="45">
        <v>450.9</v>
      </c>
      <c r="J84" s="146">
        <f t="shared" si="50"/>
        <v>0.38900000000000001</v>
      </c>
      <c r="K84" s="146">
        <f t="shared" si="51"/>
        <v>21</v>
      </c>
      <c r="L84" s="146">
        <f t="shared" si="52"/>
        <v>27</v>
      </c>
      <c r="M84" s="143">
        <f t="shared" si="53"/>
        <v>1.38248E-2</v>
      </c>
      <c r="N84" s="143">
        <f t="shared" si="54"/>
        <v>2.3828927999999996E-2</v>
      </c>
      <c r="O84" s="143">
        <f t="shared" si="55"/>
        <v>0.11293479120000001</v>
      </c>
      <c r="P84" s="143">
        <f t="shared" si="56"/>
        <v>0.25027523078399994</v>
      </c>
      <c r="Q84" s="143">
        <v>1</v>
      </c>
      <c r="R84" s="143">
        <f t="shared" si="57"/>
        <v>0.25027523078399994</v>
      </c>
      <c r="S84" s="143">
        <f t="shared" si="58"/>
        <v>0.11293479120000001</v>
      </c>
      <c r="T84" s="156">
        <f t="shared" si="59"/>
        <v>87.596330774399974</v>
      </c>
      <c r="U84" s="155">
        <f t="shared" si="48"/>
        <v>56.467395600000003</v>
      </c>
      <c r="V84" s="143">
        <f t="shared" si="60"/>
        <v>0.86945874659999989</v>
      </c>
      <c r="W84" s="155">
        <v>102</v>
      </c>
      <c r="X84" s="143">
        <f t="shared" si="61"/>
        <v>0.35988352632000031</v>
      </c>
      <c r="Y84" s="156">
        <v>116</v>
      </c>
      <c r="Z84" s="143">
        <f t="shared" si="62"/>
        <v>362.06372637440001</v>
      </c>
      <c r="AA84" s="170" t="str">
        <f t="shared" si="47"/>
        <v>14"150</v>
      </c>
    </row>
    <row r="85" spans="1:27" x14ac:dyDescent="0.3">
      <c r="A85" s="85">
        <v>150</v>
      </c>
      <c r="B85" s="45">
        <v>16</v>
      </c>
      <c r="C85" s="45">
        <f t="shared" si="63"/>
        <v>16</v>
      </c>
      <c r="D85" s="45" t="s">
        <v>66</v>
      </c>
      <c r="E85" s="45" t="str">
        <f t="shared" si="49"/>
        <v>16 150 CS-SS304/FG-SS304</v>
      </c>
      <c r="F85" s="45">
        <v>400.05</v>
      </c>
      <c r="G85" s="45">
        <v>422.4</v>
      </c>
      <c r="H85" s="145">
        <v>463.6</v>
      </c>
      <c r="I85" s="45">
        <v>514.4</v>
      </c>
      <c r="J85" s="146">
        <f t="shared" si="50"/>
        <v>0.443</v>
      </c>
      <c r="K85" s="146">
        <f t="shared" si="51"/>
        <v>25</v>
      </c>
      <c r="L85" s="146">
        <f t="shared" si="52"/>
        <v>31</v>
      </c>
      <c r="M85" s="143">
        <f t="shared" si="53"/>
        <v>1.38248E-2</v>
      </c>
      <c r="N85" s="143">
        <f t="shared" si="54"/>
        <v>2.3828927999999996E-2</v>
      </c>
      <c r="O85" s="143">
        <f t="shared" si="55"/>
        <v>0.15310965999999998</v>
      </c>
      <c r="P85" s="143">
        <f t="shared" si="56"/>
        <v>0.32724266822399994</v>
      </c>
      <c r="Q85" s="143">
        <v>1</v>
      </c>
      <c r="R85" s="143">
        <f t="shared" si="57"/>
        <v>0.32724266822399994</v>
      </c>
      <c r="S85" s="143">
        <f t="shared" si="58"/>
        <v>0.15310965999999998</v>
      </c>
      <c r="T85" s="156">
        <f t="shared" si="59"/>
        <v>114.53493387839998</v>
      </c>
      <c r="U85" s="155">
        <f t="shared" si="48"/>
        <v>76.554829999999995</v>
      </c>
      <c r="V85" s="143">
        <f t="shared" si="60"/>
        <v>1.1323310246399989</v>
      </c>
      <c r="W85" s="155">
        <v>129</v>
      </c>
      <c r="X85" s="143">
        <f t="shared" si="61"/>
        <v>0.40908181247999942</v>
      </c>
      <c r="Y85" s="156">
        <v>129</v>
      </c>
      <c r="Z85" s="143">
        <f t="shared" si="62"/>
        <v>449.08976387839994</v>
      </c>
      <c r="AA85" s="170" t="str">
        <f t="shared" si="47"/>
        <v>16"150</v>
      </c>
    </row>
    <row r="86" spans="1:27" x14ac:dyDescent="0.3">
      <c r="A86" s="85">
        <v>150</v>
      </c>
      <c r="B86" s="45">
        <v>18</v>
      </c>
      <c r="C86" s="45">
        <f t="shared" si="63"/>
        <v>18</v>
      </c>
      <c r="D86" s="45" t="s">
        <v>66</v>
      </c>
      <c r="E86" s="45" t="str">
        <f t="shared" si="49"/>
        <v>18 150 CS-SS304/FG-SS304</v>
      </c>
      <c r="F86" s="45">
        <v>449.33</v>
      </c>
      <c r="G86" s="45">
        <v>474.72</v>
      </c>
      <c r="H86" s="145">
        <v>527.1</v>
      </c>
      <c r="I86" s="45">
        <v>549.4</v>
      </c>
      <c r="J86" s="146">
        <f t="shared" si="50"/>
        <v>0.50091000000000008</v>
      </c>
      <c r="K86" s="146">
        <f t="shared" si="51"/>
        <v>31</v>
      </c>
      <c r="L86" s="146">
        <f t="shared" si="52"/>
        <v>37</v>
      </c>
      <c r="M86" s="143">
        <f t="shared" si="53"/>
        <v>1.38248E-2</v>
      </c>
      <c r="N86" s="143">
        <f t="shared" si="54"/>
        <v>2.3828927999999996E-2</v>
      </c>
      <c r="O86" s="143">
        <f t="shared" si="55"/>
        <v>0.21467439760800006</v>
      </c>
      <c r="P86" s="143">
        <f t="shared" si="56"/>
        <v>0.44163748800576003</v>
      </c>
      <c r="Q86" s="143">
        <v>1</v>
      </c>
      <c r="R86" s="143">
        <f t="shared" si="57"/>
        <v>0.44163748800576003</v>
      </c>
      <c r="S86" s="143">
        <f t="shared" si="58"/>
        <v>0.21467439760800006</v>
      </c>
      <c r="T86" s="156">
        <f t="shared" si="59"/>
        <v>154.57312080201601</v>
      </c>
      <c r="U86" s="155">
        <f t="shared" si="48"/>
        <v>107.33719880400002</v>
      </c>
      <c r="V86" s="143">
        <f t="shared" si="60"/>
        <v>0.53088719783999894</v>
      </c>
      <c r="W86" s="155">
        <v>74</v>
      </c>
      <c r="X86" s="143">
        <f t="shared" si="61"/>
        <v>0.52228669714560094</v>
      </c>
      <c r="Y86" s="156">
        <v>156</v>
      </c>
      <c r="Z86" s="143">
        <f t="shared" si="62"/>
        <v>491.91031960601606</v>
      </c>
      <c r="AA86" s="170" t="str">
        <f t="shared" si="47"/>
        <v>18"150</v>
      </c>
    </row>
    <row r="87" spans="1:27" x14ac:dyDescent="0.3">
      <c r="A87" s="85">
        <v>150</v>
      </c>
      <c r="B87" s="45">
        <v>20</v>
      </c>
      <c r="C87" s="45">
        <f t="shared" si="63"/>
        <v>20</v>
      </c>
      <c r="D87" s="45" t="s">
        <v>66</v>
      </c>
      <c r="E87" s="45" t="str">
        <f t="shared" si="49"/>
        <v>20 150 CS-SS304/FG-SS304</v>
      </c>
      <c r="F87" s="45">
        <v>500.13</v>
      </c>
      <c r="G87" s="45">
        <v>525.52</v>
      </c>
      <c r="H87" s="145">
        <v>577.9</v>
      </c>
      <c r="I87" s="45">
        <v>606.6</v>
      </c>
      <c r="J87" s="146">
        <f t="shared" si="50"/>
        <v>0.55171000000000003</v>
      </c>
      <c r="K87" s="146">
        <f t="shared" si="51"/>
        <v>31</v>
      </c>
      <c r="L87" s="146">
        <f t="shared" si="52"/>
        <v>37</v>
      </c>
      <c r="M87" s="143">
        <f t="shared" si="53"/>
        <v>1.38248E-2</v>
      </c>
      <c r="N87" s="143">
        <f t="shared" si="54"/>
        <v>2.3828927999999996E-2</v>
      </c>
      <c r="O87" s="143">
        <f t="shared" si="55"/>
        <v>0.23644569264800003</v>
      </c>
      <c r="P87" s="143">
        <f t="shared" si="56"/>
        <v>0.48642634107455995</v>
      </c>
      <c r="Q87" s="143">
        <v>1</v>
      </c>
      <c r="R87" s="143">
        <f t="shared" si="57"/>
        <v>0.48642634107455995</v>
      </c>
      <c r="S87" s="143">
        <f t="shared" si="58"/>
        <v>0.23644569264800003</v>
      </c>
      <c r="T87" s="156">
        <f t="shared" si="59"/>
        <v>170.24921937609599</v>
      </c>
      <c r="U87" s="155">
        <f t="shared" si="48"/>
        <v>118.22284632400002</v>
      </c>
      <c r="V87" s="143">
        <f t="shared" si="60"/>
        <v>0.75438498744000115</v>
      </c>
      <c r="W87" s="155">
        <v>96</v>
      </c>
      <c r="X87" s="143">
        <f t="shared" si="61"/>
        <v>0.57817683072959958</v>
      </c>
      <c r="Y87" s="156">
        <v>170</v>
      </c>
      <c r="Z87" s="143">
        <f t="shared" si="62"/>
        <v>554.47206570009598</v>
      </c>
      <c r="AA87" s="170" t="str">
        <f t="shared" si="47"/>
        <v>20"150</v>
      </c>
    </row>
    <row r="88" spans="1:27" x14ac:dyDescent="0.3">
      <c r="A88" s="85">
        <v>150</v>
      </c>
      <c r="B88" s="45">
        <v>24</v>
      </c>
      <c r="C88" s="45">
        <f t="shared" si="63"/>
        <v>24</v>
      </c>
      <c r="D88" s="45" t="s">
        <v>66</v>
      </c>
      <c r="E88" s="45" t="str">
        <f t="shared" si="49"/>
        <v>24 150 CS-SS304/FG-SS304</v>
      </c>
      <c r="F88" s="45">
        <v>603.25</v>
      </c>
      <c r="G88" s="45">
        <v>628.65</v>
      </c>
      <c r="H88" s="145">
        <v>685.8</v>
      </c>
      <c r="I88" s="45">
        <v>717.6</v>
      </c>
      <c r="J88" s="146">
        <f t="shared" si="50"/>
        <v>0.65722499999999995</v>
      </c>
      <c r="K88" s="146">
        <f t="shared" si="51"/>
        <v>34</v>
      </c>
      <c r="L88" s="146">
        <f t="shared" si="52"/>
        <v>40</v>
      </c>
      <c r="M88" s="143">
        <f t="shared" si="53"/>
        <v>1.38248E-2</v>
      </c>
      <c r="N88" s="143">
        <f t="shared" si="54"/>
        <v>2.3828927999999996E-2</v>
      </c>
      <c r="O88" s="143">
        <f t="shared" si="55"/>
        <v>0.30892414211999997</v>
      </c>
      <c r="P88" s="143">
        <f t="shared" si="56"/>
        <v>0.62643868819199988</v>
      </c>
      <c r="Q88" s="143">
        <v>1</v>
      </c>
      <c r="R88" s="143">
        <f t="shared" si="57"/>
        <v>0.62643868819199988</v>
      </c>
      <c r="S88" s="143">
        <f t="shared" si="58"/>
        <v>0.30892414211999997</v>
      </c>
      <c r="T88" s="156">
        <f t="shared" si="59"/>
        <v>219.25354086719994</v>
      </c>
      <c r="U88" s="155">
        <f t="shared" si="48"/>
        <v>154.46207105999997</v>
      </c>
      <c r="V88" s="143">
        <f t="shared" si="60"/>
        <v>0.98882237376000226</v>
      </c>
      <c r="W88" s="155">
        <v>118</v>
      </c>
      <c r="X88" s="143">
        <f t="shared" si="61"/>
        <v>0.69191280971999936</v>
      </c>
      <c r="Y88" s="156">
        <v>199</v>
      </c>
      <c r="Z88" s="143">
        <f t="shared" si="62"/>
        <v>690.71561192719992</v>
      </c>
      <c r="AA88" s="170" t="str">
        <f t="shared" si="47"/>
        <v>24"150</v>
      </c>
    </row>
    <row r="89" spans="1:27" x14ac:dyDescent="0.3">
      <c r="A89" s="85"/>
      <c r="B89" s="85"/>
      <c r="C89" s="85"/>
      <c r="D89" s="85"/>
      <c r="E89" s="45" t="str">
        <f t="shared" si="49"/>
        <v xml:space="preserve">  </v>
      </c>
      <c r="F89" s="85"/>
      <c r="G89" s="85"/>
      <c r="H89" s="85"/>
      <c r="I89" s="85"/>
      <c r="J89" s="85"/>
      <c r="K89" s="85"/>
      <c r="L89" s="85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70" t="str">
        <f t="shared" si="47"/>
        <v>"</v>
      </c>
    </row>
    <row r="90" spans="1:27" x14ac:dyDescent="0.3">
      <c r="A90" s="85"/>
      <c r="B90" s="85"/>
      <c r="C90" s="85"/>
      <c r="D90" s="85"/>
      <c r="E90" s="45" t="str">
        <f t="shared" si="49"/>
        <v xml:space="preserve">  </v>
      </c>
      <c r="F90" s="85"/>
      <c r="G90" s="85"/>
      <c r="H90" s="85"/>
      <c r="I90" s="85"/>
      <c r="J90" s="85"/>
      <c r="K90" s="85"/>
      <c r="L90" s="85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 t="s">
        <v>561</v>
      </c>
      <c r="Z90" s="158"/>
      <c r="AA90" s="170" t="str">
        <f t="shared" si="47"/>
        <v>"</v>
      </c>
    </row>
    <row r="91" spans="1:27" x14ac:dyDescent="0.3">
      <c r="A91" s="85">
        <v>150</v>
      </c>
      <c r="B91" s="45">
        <v>0.5</v>
      </c>
      <c r="C91" s="45">
        <v>0.5</v>
      </c>
      <c r="D91" s="45" t="s">
        <v>86</v>
      </c>
      <c r="E91" s="45" t="str">
        <f t="shared" si="49"/>
        <v>0.5 150 CS-SS304/FG</v>
      </c>
      <c r="F91" s="45">
        <v>14.22</v>
      </c>
      <c r="G91" s="45">
        <v>19.05</v>
      </c>
      <c r="H91" s="145" t="s">
        <v>536</v>
      </c>
      <c r="I91" s="45" t="s">
        <v>537</v>
      </c>
      <c r="J91" s="146">
        <f>(H91+G91)/2/1000</f>
        <v>2.5425E-2</v>
      </c>
      <c r="K91" s="146">
        <f>ROUND((H91-G91)/2*1.2,)</f>
        <v>8</v>
      </c>
      <c r="L91" s="146">
        <f>K91+6</f>
        <v>14</v>
      </c>
      <c r="M91" s="143">
        <f>3.142*(0.0008*0.0055)*1000</f>
        <v>1.38248E-2</v>
      </c>
      <c r="N91" s="143">
        <f>3.142*(0.0002*0.0048)*7900</f>
        <v>2.3828927999999996E-2</v>
      </c>
      <c r="O91" s="143">
        <f>(J91*K91)*M91</f>
        <v>2.8119643200000002E-3</v>
      </c>
      <c r="P91" s="143">
        <f>J91*L91*N91</f>
        <v>8.4819069215999986E-3</v>
      </c>
      <c r="Q91" s="143">
        <v>1</v>
      </c>
      <c r="R91" s="143">
        <f>(P91*Q91)</f>
        <v>8.4819069215999986E-3</v>
      </c>
      <c r="S91" s="143">
        <f>(O91*Q91)</f>
        <v>2.8119643200000002E-3</v>
      </c>
      <c r="T91" s="156">
        <f t="shared" ref="T91:T109" si="64">R91*Q91*350</f>
        <v>2.9686674225599994</v>
      </c>
      <c r="U91" s="155">
        <f t="shared" ref="U91:U109" si="65">S91*Q91*500</f>
        <v>1.40598216</v>
      </c>
      <c r="V91" s="143">
        <f>((I91/1000)*3.14)*1.15*0.003*((I91-H91)/2/1000)*8000*Q91</f>
        <v>3.3140313599999992E-2</v>
      </c>
      <c r="W91" s="155">
        <v>5</v>
      </c>
      <c r="X91" s="143">
        <f>((G91/1000)*3.14)*1.15*0.003*((G91-F91)/2/1000)*8000*Q91</f>
        <v>3.9870423179999993E-3</v>
      </c>
      <c r="Y91" s="155"/>
      <c r="Z91" s="143">
        <f>Y91+W91+U91+T91</f>
        <v>9.37464958256</v>
      </c>
      <c r="AA91" s="170" t="str">
        <f t="shared" si="47"/>
        <v>0.5"150</v>
      </c>
    </row>
    <row r="92" spans="1:27" x14ac:dyDescent="0.3">
      <c r="A92" s="85">
        <v>150</v>
      </c>
      <c r="B92" s="45">
        <v>0.75</v>
      </c>
      <c r="C92" s="45">
        <v>0.75</v>
      </c>
      <c r="D92" s="45" t="s">
        <v>86</v>
      </c>
      <c r="E92" s="45" t="str">
        <f t="shared" si="49"/>
        <v>0.75 150 CS-SS304/FG</v>
      </c>
      <c r="F92" s="45">
        <v>20.57</v>
      </c>
      <c r="G92" s="45">
        <v>25.4</v>
      </c>
      <c r="H92" s="145">
        <v>39.6</v>
      </c>
      <c r="I92" s="45">
        <v>57.2</v>
      </c>
      <c r="J92" s="146">
        <f t="shared" ref="J92:J109" si="66">(H92+G92)/2/1000</f>
        <v>3.2500000000000001E-2</v>
      </c>
      <c r="K92" s="146">
        <f t="shared" ref="K92:K109" si="67">ROUND((H92-G92)/2*1.2,)</f>
        <v>9</v>
      </c>
      <c r="L92" s="146">
        <f t="shared" ref="L92:L109" si="68">K92+6</f>
        <v>15</v>
      </c>
      <c r="M92" s="143">
        <f t="shared" ref="M92:M109" si="69">3.142*(0.0008*0.0055)*1000</f>
        <v>1.38248E-2</v>
      </c>
      <c r="N92" s="143">
        <f t="shared" ref="N92:N109" si="70">3.142*(0.0002*0.0048)*7900</f>
        <v>2.3828927999999996E-2</v>
      </c>
      <c r="O92" s="143">
        <f t="shared" ref="O92:O109" si="71">(J92*K92)*M92</f>
        <v>4.0437540000000001E-3</v>
      </c>
      <c r="P92" s="143">
        <f t="shared" ref="P92:P109" si="72">J92*L92*N92</f>
        <v>1.1616602399999999E-2</v>
      </c>
      <c r="Q92" s="143">
        <v>1</v>
      </c>
      <c r="R92" s="143">
        <f t="shared" ref="R92:R109" si="73">(P92*Q92)</f>
        <v>1.1616602399999999E-2</v>
      </c>
      <c r="S92" s="143">
        <f t="shared" ref="S92:S109" si="74">(O92*Q92)</f>
        <v>4.0437540000000001E-3</v>
      </c>
      <c r="T92" s="156">
        <f t="shared" si="64"/>
        <v>4.0658108399999993</v>
      </c>
      <c r="U92" s="155">
        <f t="shared" si="65"/>
        <v>2.0218769999999999</v>
      </c>
      <c r="V92" s="143">
        <f t="shared" ref="V92:V109" si="75">((I92/1000)*3.14)*1.15*0.003*((I92-H92)/2/1000)*8000*Q92</f>
        <v>4.3623191040000009E-2</v>
      </c>
      <c r="W92" s="155">
        <v>11</v>
      </c>
      <c r="X92" s="143">
        <f t="shared" ref="X92:X109" si="76">((G92/1000)*3.14)*1.15*0.003*((G92-F92)/2/1000)*8000*Q92</f>
        <v>5.316056423999997E-3</v>
      </c>
      <c r="Y92" s="155"/>
      <c r="Z92" s="143">
        <f t="shared" ref="Z92:Z109" si="77">Y92+W92+U92+T92</f>
        <v>17.087687840000001</v>
      </c>
      <c r="AA92" s="170" t="str">
        <f t="shared" si="47"/>
        <v>0.75"150</v>
      </c>
    </row>
    <row r="93" spans="1:27" x14ac:dyDescent="0.3">
      <c r="A93" s="85">
        <v>150</v>
      </c>
      <c r="B93" s="45">
        <v>1</v>
      </c>
      <c r="C93" s="45">
        <f>B93</f>
        <v>1</v>
      </c>
      <c r="D93" s="45" t="s">
        <v>86</v>
      </c>
      <c r="E93" s="45" t="str">
        <f t="shared" si="49"/>
        <v>1 150 CS-SS304/FG</v>
      </c>
      <c r="F93" s="45">
        <v>26.92</v>
      </c>
      <c r="G93" s="45">
        <v>31.75</v>
      </c>
      <c r="H93" s="145">
        <v>47.8</v>
      </c>
      <c r="I93" s="45">
        <v>66.8</v>
      </c>
      <c r="J93" s="146">
        <f t="shared" si="66"/>
        <v>3.9774999999999998E-2</v>
      </c>
      <c r="K93" s="146">
        <f t="shared" si="67"/>
        <v>10</v>
      </c>
      <c r="L93" s="146">
        <f t="shared" si="68"/>
        <v>16</v>
      </c>
      <c r="M93" s="143">
        <f t="shared" si="69"/>
        <v>1.38248E-2</v>
      </c>
      <c r="N93" s="143">
        <f t="shared" si="70"/>
        <v>2.3828927999999996E-2</v>
      </c>
      <c r="O93" s="143">
        <f t="shared" si="71"/>
        <v>5.4988141999999995E-3</v>
      </c>
      <c r="P93" s="143">
        <f t="shared" si="72"/>
        <v>1.5164729779199996E-2</v>
      </c>
      <c r="Q93" s="143">
        <v>1</v>
      </c>
      <c r="R93" s="143">
        <f t="shared" si="73"/>
        <v>1.5164729779199996E-2</v>
      </c>
      <c r="S93" s="143">
        <f t="shared" si="74"/>
        <v>5.4988141999999995E-3</v>
      </c>
      <c r="T93" s="156">
        <f t="shared" si="64"/>
        <v>5.307655422719999</v>
      </c>
      <c r="U93" s="155">
        <f t="shared" si="65"/>
        <v>2.7494070999999995</v>
      </c>
      <c r="V93" s="143">
        <f t="shared" si="75"/>
        <v>5.4996974399999995E-2</v>
      </c>
      <c r="W93" s="155">
        <v>8</v>
      </c>
      <c r="X93" s="143">
        <f t="shared" si="76"/>
        <v>6.6450705299999973E-3</v>
      </c>
      <c r="Y93" s="155"/>
      <c r="Z93" s="143">
        <f t="shared" si="77"/>
        <v>16.057062522719999</v>
      </c>
      <c r="AA93" s="170" t="str">
        <f t="shared" si="47"/>
        <v>1"150</v>
      </c>
    </row>
    <row r="94" spans="1:27" x14ac:dyDescent="0.3">
      <c r="A94" s="85">
        <v>150</v>
      </c>
      <c r="B94" s="45" t="s">
        <v>6</v>
      </c>
      <c r="C94" s="45">
        <v>1.25</v>
      </c>
      <c r="D94" s="45" t="s">
        <v>86</v>
      </c>
      <c r="E94" s="45" t="str">
        <f t="shared" si="49"/>
        <v>1.25 150 CS-SS304/FG</v>
      </c>
      <c r="F94" s="45">
        <v>38.1</v>
      </c>
      <c r="G94" s="45">
        <v>47.75</v>
      </c>
      <c r="H94" s="145">
        <v>60.5</v>
      </c>
      <c r="I94" s="45">
        <v>76.2</v>
      </c>
      <c r="J94" s="146">
        <f t="shared" si="66"/>
        <v>5.4125E-2</v>
      </c>
      <c r="K94" s="146">
        <f t="shared" si="67"/>
        <v>8</v>
      </c>
      <c r="L94" s="146">
        <f t="shared" si="68"/>
        <v>14</v>
      </c>
      <c r="M94" s="143">
        <f t="shared" si="69"/>
        <v>1.38248E-2</v>
      </c>
      <c r="N94" s="143">
        <f t="shared" si="70"/>
        <v>2.3828927999999996E-2</v>
      </c>
      <c r="O94" s="143">
        <f t="shared" si="71"/>
        <v>5.9861383999999995E-3</v>
      </c>
      <c r="P94" s="143">
        <f t="shared" si="72"/>
        <v>1.8056370191999998E-2</v>
      </c>
      <c r="Q94" s="143">
        <v>1</v>
      </c>
      <c r="R94" s="143">
        <f t="shared" si="73"/>
        <v>1.8056370191999998E-2</v>
      </c>
      <c r="S94" s="143">
        <f t="shared" si="74"/>
        <v>5.9861383999999995E-3</v>
      </c>
      <c r="T94" s="156">
        <f t="shared" si="64"/>
        <v>6.3197295671999996</v>
      </c>
      <c r="U94" s="155">
        <f t="shared" si="65"/>
        <v>2.9930691999999999</v>
      </c>
      <c r="V94" s="143">
        <f t="shared" si="75"/>
        <v>5.183980488E-2</v>
      </c>
      <c r="W94" s="155">
        <v>20</v>
      </c>
      <c r="X94" s="143">
        <f t="shared" si="76"/>
        <v>1.9966843949999997E-2</v>
      </c>
      <c r="Y94" s="155"/>
      <c r="Z94" s="143">
        <f t="shared" si="77"/>
        <v>29.3127987672</v>
      </c>
      <c r="AA94" s="170" t="str">
        <f t="shared" si="47"/>
        <v>1  1/4"150</v>
      </c>
    </row>
    <row r="95" spans="1:27" x14ac:dyDescent="0.3">
      <c r="A95" s="85">
        <v>150</v>
      </c>
      <c r="B95" s="45" t="s">
        <v>8</v>
      </c>
      <c r="C95" s="45">
        <v>1.5</v>
      </c>
      <c r="D95" s="45" t="s">
        <v>86</v>
      </c>
      <c r="E95" s="45" t="str">
        <f t="shared" si="49"/>
        <v>1.5 150 CS-SS304/FG</v>
      </c>
      <c r="F95" s="45">
        <v>44.45</v>
      </c>
      <c r="G95" s="45">
        <v>54.1</v>
      </c>
      <c r="H95" s="145">
        <v>69.900000000000006</v>
      </c>
      <c r="I95" s="45">
        <v>85.9</v>
      </c>
      <c r="J95" s="146">
        <f t="shared" si="66"/>
        <v>6.2E-2</v>
      </c>
      <c r="K95" s="146">
        <f t="shared" si="67"/>
        <v>9</v>
      </c>
      <c r="L95" s="146">
        <f t="shared" si="68"/>
        <v>15</v>
      </c>
      <c r="M95" s="143">
        <f t="shared" si="69"/>
        <v>1.38248E-2</v>
      </c>
      <c r="N95" s="143">
        <f t="shared" si="70"/>
        <v>2.3828927999999996E-2</v>
      </c>
      <c r="O95" s="143">
        <f t="shared" si="71"/>
        <v>7.714238400000001E-3</v>
      </c>
      <c r="P95" s="143">
        <f t="shared" si="72"/>
        <v>2.2160903039999996E-2</v>
      </c>
      <c r="Q95" s="143">
        <v>1</v>
      </c>
      <c r="R95" s="143">
        <f t="shared" si="73"/>
        <v>2.2160903039999996E-2</v>
      </c>
      <c r="S95" s="143">
        <f t="shared" si="74"/>
        <v>7.714238400000001E-3</v>
      </c>
      <c r="T95" s="156">
        <f t="shared" si="64"/>
        <v>7.7563160639999982</v>
      </c>
      <c r="U95" s="155">
        <f t="shared" si="65"/>
        <v>3.8571192000000005</v>
      </c>
      <c r="V95" s="143">
        <f t="shared" si="75"/>
        <v>5.9555500800000001E-2</v>
      </c>
      <c r="W95" s="155">
        <v>9</v>
      </c>
      <c r="X95" s="143">
        <f t="shared" si="76"/>
        <v>2.2622120579999995E-2</v>
      </c>
      <c r="Y95" s="155"/>
      <c r="Z95" s="143">
        <f t="shared" si="77"/>
        <v>20.613435263999996</v>
      </c>
      <c r="AA95" s="170" t="str">
        <f t="shared" si="47"/>
        <v>1  1/2"150</v>
      </c>
    </row>
    <row r="96" spans="1:27" x14ac:dyDescent="0.3">
      <c r="A96" s="85">
        <v>150</v>
      </c>
      <c r="B96" s="45">
        <v>2</v>
      </c>
      <c r="C96" s="45">
        <f>B96</f>
        <v>2</v>
      </c>
      <c r="D96" s="45" t="s">
        <v>86</v>
      </c>
      <c r="E96" s="45" t="str">
        <f t="shared" si="49"/>
        <v>2 150 CS-SS304/FG</v>
      </c>
      <c r="F96" s="45">
        <v>55.62</v>
      </c>
      <c r="G96" s="45">
        <v>69.849999999999994</v>
      </c>
      <c r="H96" s="145">
        <v>85.9</v>
      </c>
      <c r="I96" s="45">
        <v>104.9</v>
      </c>
      <c r="J96" s="146">
        <f t="shared" si="66"/>
        <v>7.7875E-2</v>
      </c>
      <c r="K96" s="146">
        <f t="shared" si="67"/>
        <v>10</v>
      </c>
      <c r="L96" s="146">
        <f t="shared" si="68"/>
        <v>16</v>
      </c>
      <c r="M96" s="143">
        <f t="shared" si="69"/>
        <v>1.38248E-2</v>
      </c>
      <c r="N96" s="143">
        <f t="shared" si="70"/>
        <v>2.3828927999999996E-2</v>
      </c>
      <c r="O96" s="143">
        <f t="shared" si="71"/>
        <v>1.0766063000000001E-2</v>
      </c>
      <c r="P96" s="143">
        <f t="shared" si="72"/>
        <v>2.9690844287999996E-2</v>
      </c>
      <c r="Q96" s="143">
        <v>1</v>
      </c>
      <c r="R96" s="143">
        <f t="shared" si="73"/>
        <v>2.9690844287999996E-2</v>
      </c>
      <c r="S96" s="143">
        <f t="shared" si="74"/>
        <v>1.0766063000000001E-2</v>
      </c>
      <c r="T96" s="156">
        <f t="shared" si="64"/>
        <v>10.391795500799999</v>
      </c>
      <c r="U96" s="155">
        <f t="shared" si="65"/>
        <v>5.3830315000000004</v>
      </c>
      <c r="V96" s="143">
        <f t="shared" si="75"/>
        <v>8.6365009199999995E-2</v>
      </c>
      <c r="W96" s="155">
        <v>13</v>
      </c>
      <c r="X96" s="143">
        <f t="shared" si="76"/>
        <v>4.3070513045999993E-2</v>
      </c>
      <c r="Y96" s="155"/>
      <c r="Z96" s="143">
        <f t="shared" si="77"/>
        <v>28.774827000800002</v>
      </c>
      <c r="AA96" s="170" t="str">
        <f t="shared" si="47"/>
        <v>2"150</v>
      </c>
    </row>
    <row r="97" spans="1:27" x14ac:dyDescent="0.3">
      <c r="A97" s="85">
        <v>150</v>
      </c>
      <c r="B97" s="45" t="s">
        <v>11</v>
      </c>
      <c r="C97" s="45">
        <v>2.5</v>
      </c>
      <c r="D97" s="45" t="s">
        <v>86</v>
      </c>
      <c r="E97" s="45" t="str">
        <f t="shared" si="49"/>
        <v>2.5 150 CS-SS304/FG</v>
      </c>
      <c r="F97" s="45">
        <v>66.540000000000006</v>
      </c>
      <c r="G97" s="45">
        <v>82.55</v>
      </c>
      <c r="H97" s="145">
        <v>98.6</v>
      </c>
      <c r="I97" s="45">
        <v>124</v>
      </c>
      <c r="J97" s="146">
        <f t="shared" si="66"/>
        <v>9.0574999999999989E-2</v>
      </c>
      <c r="K97" s="146">
        <f t="shared" si="67"/>
        <v>10</v>
      </c>
      <c r="L97" s="146">
        <f t="shared" si="68"/>
        <v>16</v>
      </c>
      <c r="M97" s="143">
        <f t="shared" si="69"/>
        <v>1.38248E-2</v>
      </c>
      <c r="N97" s="143">
        <f t="shared" si="70"/>
        <v>2.3828927999999996E-2</v>
      </c>
      <c r="O97" s="143">
        <f t="shared" si="71"/>
        <v>1.2521812599999998E-2</v>
      </c>
      <c r="P97" s="143">
        <f t="shared" si="72"/>
        <v>3.4532882457599987E-2</v>
      </c>
      <c r="Q97" s="143">
        <v>1</v>
      </c>
      <c r="R97" s="143">
        <f t="shared" si="73"/>
        <v>3.4532882457599987E-2</v>
      </c>
      <c r="S97" s="143">
        <f t="shared" si="74"/>
        <v>1.2521812599999998E-2</v>
      </c>
      <c r="T97" s="156">
        <f t="shared" si="64"/>
        <v>12.086508860159995</v>
      </c>
      <c r="U97" s="155">
        <f t="shared" si="65"/>
        <v>6.2609062999999985</v>
      </c>
      <c r="V97" s="143">
        <f t="shared" si="75"/>
        <v>0.13647846720000004</v>
      </c>
      <c r="W97" s="155">
        <v>40</v>
      </c>
      <c r="X97" s="143">
        <f t="shared" si="76"/>
        <v>5.7268676165999961E-2</v>
      </c>
      <c r="Y97" s="155"/>
      <c r="Z97" s="143">
        <f t="shared" si="77"/>
        <v>58.347415160159997</v>
      </c>
      <c r="AA97" s="170" t="str">
        <f t="shared" si="47"/>
        <v>2  1/2"150</v>
      </c>
    </row>
    <row r="98" spans="1:27" x14ac:dyDescent="0.3">
      <c r="A98" s="85">
        <v>150</v>
      </c>
      <c r="B98" s="45">
        <v>3</v>
      </c>
      <c r="C98" s="45">
        <f t="shared" ref="C98:C109" si="78">B98</f>
        <v>3</v>
      </c>
      <c r="D98" s="45" t="s">
        <v>86</v>
      </c>
      <c r="E98" s="45" t="str">
        <f t="shared" si="49"/>
        <v>3 150 CS-SS304/FG</v>
      </c>
      <c r="F98" s="45">
        <v>81</v>
      </c>
      <c r="G98" s="45">
        <v>101.6</v>
      </c>
      <c r="H98" s="145">
        <v>120.7</v>
      </c>
      <c r="I98" s="45">
        <v>136.69999999999999</v>
      </c>
      <c r="J98" s="146">
        <f t="shared" si="66"/>
        <v>0.11115</v>
      </c>
      <c r="K98" s="146">
        <f t="shared" si="67"/>
        <v>11</v>
      </c>
      <c r="L98" s="146">
        <f t="shared" si="68"/>
        <v>17</v>
      </c>
      <c r="M98" s="143">
        <f t="shared" si="69"/>
        <v>1.38248E-2</v>
      </c>
      <c r="N98" s="143">
        <f t="shared" si="70"/>
        <v>2.3828927999999996E-2</v>
      </c>
      <c r="O98" s="143">
        <f t="shared" si="71"/>
        <v>1.690289172E-2</v>
      </c>
      <c r="P98" s="143">
        <f t="shared" si="72"/>
        <v>4.502595090239999E-2</v>
      </c>
      <c r="Q98" s="143">
        <v>1</v>
      </c>
      <c r="R98" s="143">
        <f t="shared" si="73"/>
        <v>4.502595090239999E-2</v>
      </c>
      <c r="S98" s="143">
        <f t="shared" si="74"/>
        <v>1.690289172E-2</v>
      </c>
      <c r="T98" s="156">
        <f t="shared" si="64"/>
        <v>15.759082815839996</v>
      </c>
      <c r="U98" s="155">
        <f t="shared" si="65"/>
        <v>8.4514458599999998</v>
      </c>
      <c r="V98" s="143">
        <f t="shared" si="75"/>
        <v>9.4775750399999914E-2</v>
      </c>
      <c r="W98" s="155">
        <v>15</v>
      </c>
      <c r="X98" s="143">
        <f t="shared" si="76"/>
        <v>9.0692142719999938E-2</v>
      </c>
      <c r="Y98" s="155"/>
      <c r="Z98" s="143">
        <f t="shared" si="77"/>
        <v>39.210528675839996</v>
      </c>
      <c r="AA98" s="170" t="str">
        <f t="shared" si="47"/>
        <v>3"150</v>
      </c>
    </row>
    <row r="99" spans="1:27" x14ac:dyDescent="0.3">
      <c r="A99" s="85">
        <v>150</v>
      </c>
      <c r="B99" s="45">
        <v>4</v>
      </c>
      <c r="C99" s="45">
        <f t="shared" si="78"/>
        <v>4</v>
      </c>
      <c r="D99" s="45" t="s">
        <v>86</v>
      </c>
      <c r="E99" s="45" t="str">
        <f t="shared" si="49"/>
        <v>4 150 CS-SS304/FG</v>
      </c>
      <c r="F99" s="45">
        <v>106.42</v>
      </c>
      <c r="G99" s="45">
        <v>127</v>
      </c>
      <c r="H99" s="145">
        <v>149.4</v>
      </c>
      <c r="I99" s="45">
        <v>174.8</v>
      </c>
      <c r="J99" s="146">
        <f t="shared" si="66"/>
        <v>0.13819999999999999</v>
      </c>
      <c r="K99" s="146">
        <f t="shared" si="67"/>
        <v>13</v>
      </c>
      <c r="L99" s="146">
        <f t="shared" si="68"/>
        <v>19</v>
      </c>
      <c r="M99" s="143">
        <f t="shared" si="69"/>
        <v>1.38248E-2</v>
      </c>
      <c r="N99" s="143">
        <f t="shared" si="70"/>
        <v>2.3828927999999996E-2</v>
      </c>
      <c r="O99" s="143">
        <f t="shared" si="71"/>
        <v>2.4837635679999998E-2</v>
      </c>
      <c r="P99" s="143">
        <f t="shared" si="72"/>
        <v>6.2569999142399982E-2</v>
      </c>
      <c r="Q99" s="143">
        <v>1</v>
      </c>
      <c r="R99" s="143">
        <f t="shared" si="73"/>
        <v>6.2569999142399982E-2</v>
      </c>
      <c r="S99" s="143">
        <f t="shared" si="74"/>
        <v>2.4837635679999998E-2</v>
      </c>
      <c r="T99" s="156">
        <f t="shared" si="64"/>
        <v>21.899499699839993</v>
      </c>
      <c r="U99" s="155">
        <f t="shared" si="65"/>
        <v>12.418817839999999</v>
      </c>
      <c r="V99" s="143">
        <f t="shared" si="75"/>
        <v>0.19239061344000005</v>
      </c>
      <c r="W99" s="155">
        <v>30</v>
      </c>
      <c r="X99" s="143">
        <f t="shared" si="76"/>
        <v>0.11325511511999999</v>
      </c>
      <c r="Y99" s="155"/>
      <c r="Z99" s="143">
        <f t="shared" si="77"/>
        <v>64.318317539839995</v>
      </c>
      <c r="AA99" s="170" t="str">
        <f t="shared" si="47"/>
        <v>4"150</v>
      </c>
    </row>
    <row r="100" spans="1:27" x14ac:dyDescent="0.3">
      <c r="A100" s="85">
        <v>150</v>
      </c>
      <c r="B100" s="45">
        <v>5</v>
      </c>
      <c r="C100" s="45">
        <f t="shared" si="78"/>
        <v>5</v>
      </c>
      <c r="D100" s="45" t="s">
        <v>86</v>
      </c>
      <c r="E100" s="45" t="str">
        <f t="shared" si="49"/>
        <v>5 150 CS-SS304/FG</v>
      </c>
      <c r="F100" s="45">
        <v>131.82</v>
      </c>
      <c r="G100" s="45">
        <v>155.69999999999999</v>
      </c>
      <c r="H100" s="145">
        <v>177.8</v>
      </c>
      <c r="I100" s="45">
        <v>196.9</v>
      </c>
      <c r="J100" s="146">
        <f t="shared" si="66"/>
        <v>0.16675000000000001</v>
      </c>
      <c r="K100" s="146">
        <f t="shared" si="67"/>
        <v>13</v>
      </c>
      <c r="L100" s="146">
        <f t="shared" si="68"/>
        <v>19</v>
      </c>
      <c r="M100" s="143">
        <f t="shared" si="69"/>
        <v>1.38248E-2</v>
      </c>
      <c r="N100" s="143">
        <f t="shared" si="70"/>
        <v>2.3828927999999996E-2</v>
      </c>
      <c r="O100" s="143">
        <f t="shared" si="71"/>
        <v>2.9968710200000005E-2</v>
      </c>
      <c r="P100" s="143">
        <f t="shared" si="72"/>
        <v>7.5496001135999982E-2</v>
      </c>
      <c r="Q100" s="143">
        <v>1</v>
      </c>
      <c r="R100" s="143">
        <f t="shared" si="73"/>
        <v>7.5496001135999982E-2</v>
      </c>
      <c r="S100" s="143">
        <f t="shared" si="74"/>
        <v>2.9968710200000005E-2</v>
      </c>
      <c r="T100" s="156">
        <f t="shared" si="64"/>
        <v>26.423600397599994</v>
      </c>
      <c r="U100" s="155">
        <f t="shared" si="65"/>
        <v>14.984355100000002</v>
      </c>
      <c r="V100" s="143">
        <f t="shared" si="75"/>
        <v>0.16296255227999998</v>
      </c>
      <c r="W100" s="155">
        <v>33.725037885333336</v>
      </c>
      <c r="X100" s="143">
        <f t="shared" si="76"/>
        <v>0.16111340251199993</v>
      </c>
      <c r="Y100" s="155"/>
      <c r="Z100" s="143">
        <f t="shared" si="77"/>
        <v>75.132993382933336</v>
      </c>
      <c r="AA100" s="170" t="str">
        <f t="shared" si="47"/>
        <v>5"150</v>
      </c>
    </row>
    <row r="101" spans="1:27" x14ac:dyDescent="0.3">
      <c r="A101" s="85">
        <v>150</v>
      </c>
      <c r="B101" s="45">
        <v>6</v>
      </c>
      <c r="C101" s="45">
        <f t="shared" si="78"/>
        <v>6</v>
      </c>
      <c r="D101" s="45" t="s">
        <v>86</v>
      </c>
      <c r="E101" s="45" t="str">
        <f t="shared" si="49"/>
        <v>6 150 CS-SS304/FG</v>
      </c>
      <c r="F101" s="45">
        <v>157.22</v>
      </c>
      <c r="G101" s="45">
        <v>182.62</v>
      </c>
      <c r="H101" s="145">
        <v>209.6</v>
      </c>
      <c r="I101" s="45">
        <v>222.3</v>
      </c>
      <c r="J101" s="146">
        <f t="shared" si="66"/>
        <v>0.19611000000000001</v>
      </c>
      <c r="K101" s="146">
        <f t="shared" si="67"/>
        <v>16</v>
      </c>
      <c r="L101" s="146">
        <f t="shared" si="68"/>
        <v>22</v>
      </c>
      <c r="M101" s="143">
        <f t="shared" si="69"/>
        <v>1.38248E-2</v>
      </c>
      <c r="N101" s="143">
        <f t="shared" si="70"/>
        <v>2.3828927999999996E-2</v>
      </c>
      <c r="O101" s="143">
        <f t="shared" si="71"/>
        <v>4.3378904448000001E-2</v>
      </c>
      <c r="P101" s="143">
        <f t="shared" si="72"/>
        <v>0.10280800354175998</v>
      </c>
      <c r="Q101" s="143">
        <v>1</v>
      </c>
      <c r="R101" s="143">
        <f t="shared" si="73"/>
        <v>0.10280800354175998</v>
      </c>
      <c r="S101" s="143">
        <f t="shared" si="74"/>
        <v>4.3378904448000001E-2</v>
      </c>
      <c r="T101" s="156">
        <f t="shared" si="64"/>
        <v>35.982801239615995</v>
      </c>
      <c r="U101" s="155">
        <f t="shared" si="65"/>
        <v>21.689452224</v>
      </c>
      <c r="V101" s="143">
        <f t="shared" si="75"/>
        <v>0.12233533572000016</v>
      </c>
      <c r="W101" s="155">
        <v>32</v>
      </c>
      <c r="X101" s="143">
        <f t="shared" si="76"/>
        <v>0.20099756193600002</v>
      </c>
      <c r="Y101" s="155"/>
      <c r="Z101" s="143">
        <f t="shared" si="77"/>
        <v>89.672253463615988</v>
      </c>
      <c r="AA101" s="170" t="str">
        <f t="shared" si="47"/>
        <v>6"150</v>
      </c>
    </row>
    <row r="102" spans="1:27" x14ac:dyDescent="0.3">
      <c r="A102" s="85">
        <v>150</v>
      </c>
      <c r="B102" s="45">
        <v>8</v>
      </c>
      <c r="C102" s="45">
        <f t="shared" si="78"/>
        <v>8</v>
      </c>
      <c r="D102" s="45" t="s">
        <v>86</v>
      </c>
      <c r="E102" s="45" t="str">
        <f t="shared" si="49"/>
        <v>8 150 CS-SS304/FG</v>
      </c>
      <c r="F102" s="45">
        <v>215.9</v>
      </c>
      <c r="G102" s="45">
        <v>233.42</v>
      </c>
      <c r="H102" s="145">
        <v>263.7</v>
      </c>
      <c r="I102" s="45">
        <v>279.39999999999998</v>
      </c>
      <c r="J102" s="146">
        <f t="shared" si="66"/>
        <v>0.24856</v>
      </c>
      <c r="K102" s="146">
        <f t="shared" si="67"/>
        <v>18</v>
      </c>
      <c r="L102" s="146">
        <f t="shared" si="68"/>
        <v>24</v>
      </c>
      <c r="M102" s="143">
        <f t="shared" si="69"/>
        <v>1.38248E-2</v>
      </c>
      <c r="N102" s="143">
        <f t="shared" si="70"/>
        <v>2.3828927999999996E-2</v>
      </c>
      <c r="O102" s="143">
        <f t="shared" si="71"/>
        <v>6.1853261183999995E-2</v>
      </c>
      <c r="P102" s="143">
        <f t="shared" si="72"/>
        <v>0.14215004024831998</v>
      </c>
      <c r="Q102" s="143">
        <v>1</v>
      </c>
      <c r="R102" s="143">
        <f t="shared" si="73"/>
        <v>0.14215004024831998</v>
      </c>
      <c r="S102" s="143">
        <f t="shared" si="74"/>
        <v>6.1853261183999995E-2</v>
      </c>
      <c r="T102" s="156">
        <f t="shared" si="64"/>
        <v>49.752514086911994</v>
      </c>
      <c r="U102" s="155">
        <f t="shared" si="65"/>
        <v>30.926630591999999</v>
      </c>
      <c r="V102" s="143">
        <f t="shared" si="75"/>
        <v>0.19007928455999987</v>
      </c>
      <c r="W102" s="155">
        <v>35</v>
      </c>
      <c r="X102" s="143">
        <f t="shared" si="76"/>
        <v>0.17720701130879982</v>
      </c>
      <c r="Y102" s="155"/>
      <c r="Z102" s="143">
        <f t="shared" si="77"/>
        <v>115.679144678912</v>
      </c>
      <c r="AA102" s="170" t="str">
        <f t="shared" si="47"/>
        <v>8"150</v>
      </c>
    </row>
    <row r="103" spans="1:27" x14ac:dyDescent="0.3">
      <c r="A103" s="85">
        <v>150</v>
      </c>
      <c r="B103" s="45">
        <v>10</v>
      </c>
      <c r="C103" s="45">
        <f t="shared" si="78"/>
        <v>10</v>
      </c>
      <c r="D103" s="45" t="s">
        <v>86</v>
      </c>
      <c r="E103" s="45" t="str">
        <f t="shared" si="49"/>
        <v>10 150 CS-SS304/FG</v>
      </c>
      <c r="F103" s="45">
        <v>268.22000000000003</v>
      </c>
      <c r="G103" s="45">
        <v>287.27</v>
      </c>
      <c r="H103" s="145">
        <v>317.5</v>
      </c>
      <c r="I103" s="45">
        <v>339.9</v>
      </c>
      <c r="J103" s="146">
        <f t="shared" si="66"/>
        <v>0.30238500000000001</v>
      </c>
      <c r="K103" s="146">
        <f t="shared" si="67"/>
        <v>18</v>
      </c>
      <c r="L103" s="146">
        <f t="shared" si="68"/>
        <v>24</v>
      </c>
      <c r="M103" s="143">
        <f t="shared" si="69"/>
        <v>1.38248E-2</v>
      </c>
      <c r="N103" s="143">
        <f t="shared" si="70"/>
        <v>2.3828927999999996E-2</v>
      </c>
      <c r="O103" s="143">
        <f t="shared" si="71"/>
        <v>7.5247418664000004E-2</v>
      </c>
      <c r="P103" s="143">
        <f t="shared" si="72"/>
        <v>0.17293224943871999</v>
      </c>
      <c r="Q103" s="143">
        <v>1</v>
      </c>
      <c r="R103" s="143">
        <f t="shared" si="73"/>
        <v>0.17293224943871999</v>
      </c>
      <c r="S103" s="143">
        <f t="shared" si="74"/>
        <v>7.5247418664000004E-2</v>
      </c>
      <c r="T103" s="156">
        <f t="shared" si="64"/>
        <v>60.526287303551996</v>
      </c>
      <c r="U103" s="155">
        <f t="shared" si="65"/>
        <v>37.623709332000004</v>
      </c>
      <c r="V103" s="143">
        <f t="shared" si="75"/>
        <v>0.3299194483199997</v>
      </c>
      <c r="W103" s="155">
        <v>53</v>
      </c>
      <c r="X103" s="143">
        <f t="shared" si="76"/>
        <v>0.23713408834199942</v>
      </c>
      <c r="Y103" s="155"/>
      <c r="Z103" s="143">
        <f t="shared" si="77"/>
        <v>151.14999663555199</v>
      </c>
      <c r="AA103" s="170" t="str">
        <f t="shared" si="47"/>
        <v>10"150</v>
      </c>
    </row>
    <row r="104" spans="1:27" x14ac:dyDescent="0.3">
      <c r="A104" s="85">
        <v>150</v>
      </c>
      <c r="B104" s="45">
        <v>12</v>
      </c>
      <c r="C104" s="45">
        <f t="shared" si="78"/>
        <v>12</v>
      </c>
      <c r="D104" s="45" t="s">
        <v>86</v>
      </c>
      <c r="E104" s="45" t="str">
        <f t="shared" si="49"/>
        <v>12 150 CS-SS304/FG</v>
      </c>
      <c r="F104" s="45">
        <v>317.5</v>
      </c>
      <c r="G104" s="45">
        <v>339.85</v>
      </c>
      <c r="H104" s="145">
        <v>374.7</v>
      </c>
      <c r="I104" s="45">
        <v>409.7</v>
      </c>
      <c r="J104" s="146">
        <f t="shared" si="66"/>
        <v>0.35727499999999995</v>
      </c>
      <c r="K104" s="146">
        <f t="shared" si="67"/>
        <v>21</v>
      </c>
      <c r="L104" s="146">
        <f t="shared" si="68"/>
        <v>27</v>
      </c>
      <c r="M104" s="143">
        <f t="shared" si="69"/>
        <v>1.38248E-2</v>
      </c>
      <c r="N104" s="143">
        <f t="shared" si="70"/>
        <v>2.3828927999999996E-2</v>
      </c>
      <c r="O104" s="143">
        <f t="shared" si="71"/>
        <v>0.10372436381999998</v>
      </c>
      <c r="P104" s="143">
        <f t="shared" si="72"/>
        <v>0.22986396678239993</v>
      </c>
      <c r="Q104" s="143">
        <v>1</v>
      </c>
      <c r="R104" s="143">
        <f t="shared" si="73"/>
        <v>0.22986396678239993</v>
      </c>
      <c r="S104" s="143">
        <f t="shared" si="74"/>
        <v>0.10372436381999998</v>
      </c>
      <c r="T104" s="156">
        <f t="shared" si="64"/>
        <v>80.45238837383998</v>
      </c>
      <c r="U104" s="155">
        <f t="shared" si="65"/>
        <v>51.86218190999999</v>
      </c>
      <c r="V104" s="143">
        <f t="shared" si="75"/>
        <v>0.62135921400000016</v>
      </c>
      <c r="W104" s="155">
        <v>79</v>
      </c>
      <c r="X104" s="143">
        <f t="shared" si="76"/>
        <v>0.32913459747000035</v>
      </c>
      <c r="Y104" s="155"/>
      <c r="Z104" s="143">
        <f t="shared" si="77"/>
        <v>211.31457028384</v>
      </c>
      <c r="AA104" s="170" t="str">
        <f t="shared" si="47"/>
        <v>12"150</v>
      </c>
    </row>
    <row r="105" spans="1:27" x14ac:dyDescent="0.3">
      <c r="A105" s="85">
        <v>150</v>
      </c>
      <c r="B105" s="45">
        <v>14</v>
      </c>
      <c r="C105" s="45">
        <f t="shared" si="78"/>
        <v>14</v>
      </c>
      <c r="D105" s="45" t="s">
        <v>86</v>
      </c>
      <c r="E105" s="45" t="str">
        <f t="shared" si="49"/>
        <v>14 150 CS-SS304/FG</v>
      </c>
      <c r="F105" s="45">
        <v>349.25</v>
      </c>
      <c r="G105" s="45">
        <v>371.6</v>
      </c>
      <c r="H105" s="145">
        <v>406.4</v>
      </c>
      <c r="I105" s="45">
        <v>450.9</v>
      </c>
      <c r="J105" s="146">
        <f t="shared" si="66"/>
        <v>0.38900000000000001</v>
      </c>
      <c r="K105" s="146">
        <f t="shared" si="67"/>
        <v>21</v>
      </c>
      <c r="L105" s="146">
        <f t="shared" si="68"/>
        <v>27</v>
      </c>
      <c r="M105" s="143">
        <f t="shared" si="69"/>
        <v>1.38248E-2</v>
      </c>
      <c r="N105" s="143">
        <f t="shared" si="70"/>
        <v>2.3828927999999996E-2</v>
      </c>
      <c r="O105" s="143">
        <f t="shared" si="71"/>
        <v>0.11293479120000001</v>
      </c>
      <c r="P105" s="143">
        <f t="shared" si="72"/>
        <v>0.25027523078399994</v>
      </c>
      <c r="Q105" s="143">
        <v>1</v>
      </c>
      <c r="R105" s="143">
        <f t="shared" si="73"/>
        <v>0.25027523078399994</v>
      </c>
      <c r="S105" s="143">
        <f t="shared" si="74"/>
        <v>0.11293479120000001</v>
      </c>
      <c r="T105" s="156">
        <f t="shared" si="64"/>
        <v>87.596330774399974</v>
      </c>
      <c r="U105" s="155">
        <f t="shared" si="65"/>
        <v>56.467395600000003</v>
      </c>
      <c r="V105" s="143">
        <f t="shared" si="75"/>
        <v>0.86945874659999989</v>
      </c>
      <c r="W105" s="155">
        <v>102</v>
      </c>
      <c r="X105" s="143">
        <f t="shared" si="76"/>
        <v>0.35988352632000031</v>
      </c>
      <c r="Y105" s="155"/>
      <c r="Z105" s="143">
        <f t="shared" si="77"/>
        <v>246.06372637439998</v>
      </c>
      <c r="AA105" s="170" t="str">
        <f t="shared" si="47"/>
        <v>14"150</v>
      </c>
    </row>
    <row r="106" spans="1:27" x14ac:dyDescent="0.3">
      <c r="A106" s="85">
        <v>150</v>
      </c>
      <c r="B106" s="45">
        <v>16</v>
      </c>
      <c r="C106" s="45">
        <f t="shared" si="78"/>
        <v>16</v>
      </c>
      <c r="D106" s="45" t="s">
        <v>86</v>
      </c>
      <c r="E106" s="45" t="str">
        <f t="shared" si="49"/>
        <v>16 150 CS-SS304/FG</v>
      </c>
      <c r="F106" s="45">
        <v>400.05</v>
      </c>
      <c r="G106" s="45">
        <v>422.4</v>
      </c>
      <c r="H106" s="145">
        <v>463.6</v>
      </c>
      <c r="I106" s="45">
        <v>514.4</v>
      </c>
      <c r="J106" s="146">
        <f t="shared" si="66"/>
        <v>0.443</v>
      </c>
      <c r="K106" s="146">
        <f t="shared" si="67"/>
        <v>25</v>
      </c>
      <c r="L106" s="146">
        <f t="shared" si="68"/>
        <v>31</v>
      </c>
      <c r="M106" s="143">
        <f t="shared" si="69"/>
        <v>1.38248E-2</v>
      </c>
      <c r="N106" s="143">
        <f t="shared" si="70"/>
        <v>2.3828927999999996E-2</v>
      </c>
      <c r="O106" s="143">
        <f t="shared" si="71"/>
        <v>0.15310965999999998</v>
      </c>
      <c r="P106" s="143">
        <f t="shared" si="72"/>
        <v>0.32724266822399994</v>
      </c>
      <c r="Q106" s="143">
        <v>1</v>
      </c>
      <c r="R106" s="143">
        <f t="shared" si="73"/>
        <v>0.32724266822399994</v>
      </c>
      <c r="S106" s="143">
        <f t="shared" si="74"/>
        <v>0.15310965999999998</v>
      </c>
      <c r="T106" s="156">
        <f t="shared" si="64"/>
        <v>114.53493387839998</v>
      </c>
      <c r="U106" s="155">
        <f t="shared" si="65"/>
        <v>76.554829999999995</v>
      </c>
      <c r="V106" s="143">
        <f t="shared" si="75"/>
        <v>1.1323310246399989</v>
      </c>
      <c r="W106" s="155">
        <v>129</v>
      </c>
      <c r="X106" s="143">
        <f t="shared" si="76"/>
        <v>0.40908181247999942</v>
      </c>
      <c r="Y106" s="155"/>
      <c r="Z106" s="143">
        <f t="shared" si="77"/>
        <v>320.08976387839994</v>
      </c>
      <c r="AA106" s="170" t="str">
        <f t="shared" si="47"/>
        <v>16"150</v>
      </c>
    </row>
    <row r="107" spans="1:27" x14ac:dyDescent="0.3">
      <c r="A107" s="85">
        <v>150</v>
      </c>
      <c r="B107" s="45">
        <v>18</v>
      </c>
      <c r="C107" s="45">
        <f t="shared" si="78"/>
        <v>18</v>
      </c>
      <c r="D107" s="45" t="s">
        <v>86</v>
      </c>
      <c r="E107" s="45" t="str">
        <f t="shared" si="49"/>
        <v>18 150 CS-SS304/FG</v>
      </c>
      <c r="F107" s="45">
        <v>449.33</v>
      </c>
      <c r="G107" s="45">
        <v>474.72</v>
      </c>
      <c r="H107" s="145">
        <v>527.1</v>
      </c>
      <c r="I107" s="45">
        <v>549.4</v>
      </c>
      <c r="J107" s="146">
        <f t="shared" si="66"/>
        <v>0.50091000000000008</v>
      </c>
      <c r="K107" s="146">
        <f t="shared" si="67"/>
        <v>31</v>
      </c>
      <c r="L107" s="146">
        <f t="shared" si="68"/>
        <v>37</v>
      </c>
      <c r="M107" s="143">
        <f t="shared" si="69"/>
        <v>1.38248E-2</v>
      </c>
      <c r="N107" s="143">
        <f t="shared" si="70"/>
        <v>2.3828927999999996E-2</v>
      </c>
      <c r="O107" s="143">
        <f t="shared" si="71"/>
        <v>0.21467439760800006</v>
      </c>
      <c r="P107" s="143">
        <f t="shared" si="72"/>
        <v>0.44163748800576003</v>
      </c>
      <c r="Q107" s="143">
        <v>1</v>
      </c>
      <c r="R107" s="143">
        <f t="shared" si="73"/>
        <v>0.44163748800576003</v>
      </c>
      <c r="S107" s="143">
        <f t="shared" si="74"/>
        <v>0.21467439760800006</v>
      </c>
      <c r="T107" s="156">
        <f t="shared" si="64"/>
        <v>154.57312080201601</v>
      </c>
      <c r="U107" s="155">
        <f t="shared" si="65"/>
        <v>107.33719880400002</v>
      </c>
      <c r="V107" s="143">
        <f t="shared" si="75"/>
        <v>0.53088719783999894</v>
      </c>
      <c r="W107" s="155">
        <v>74</v>
      </c>
      <c r="X107" s="143">
        <f t="shared" si="76"/>
        <v>0.52228669714560094</v>
      </c>
      <c r="Y107" s="155"/>
      <c r="Z107" s="143">
        <f t="shared" si="77"/>
        <v>335.91031960601606</v>
      </c>
      <c r="AA107" s="170" t="str">
        <f t="shared" si="47"/>
        <v>18"150</v>
      </c>
    </row>
    <row r="108" spans="1:27" x14ac:dyDescent="0.3">
      <c r="A108" s="85">
        <v>150</v>
      </c>
      <c r="B108" s="45">
        <v>20</v>
      </c>
      <c r="C108" s="45">
        <f t="shared" si="78"/>
        <v>20</v>
      </c>
      <c r="D108" s="45" t="s">
        <v>86</v>
      </c>
      <c r="E108" s="45" t="str">
        <f t="shared" si="49"/>
        <v>20 150 CS-SS304/FG</v>
      </c>
      <c r="F108" s="45">
        <v>500.13</v>
      </c>
      <c r="G108" s="45">
        <v>525.52</v>
      </c>
      <c r="H108" s="145">
        <v>577.9</v>
      </c>
      <c r="I108" s="45">
        <v>606.6</v>
      </c>
      <c r="J108" s="146">
        <f t="shared" si="66"/>
        <v>0.55171000000000003</v>
      </c>
      <c r="K108" s="146">
        <f t="shared" si="67"/>
        <v>31</v>
      </c>
      <c r="L108" s="146">
        <f t="shared" si="68"/>
        <v>37</v>
      </c>
      <c r="M108" s="143">
        <f t="shared" si="69"/>
        <v>1.38248E-2</v>
      </c>
      <c r="N108" s="143">
        <f t="shared" si="70"/>
        <v>2.3828927999999996E-2</v>
      </c>
      <c r="O108" s="143">
        <f t="shared" si="71"/>
        <v>0.23644569264800003</v>
      </c>
      <c r="P108" s="143">
        <f t="shared" si="72"/>
        <v>0.48642634107455995</v>
      </c>
      <c r="Q108" s="143">
        <v>1</v>
      </c>
      <c r="R108" s="143">
        <f t="shared" si="73"/>
        <v>0.48642634107455995</v>
      </c>
      <c r="S108" s="143">
        <f t="shared" si="74"/>
        <v>0.23644569264800003</v>
      </c>
      <c r="T108" s="156">
        <f t="shared" si="64"/>
        <v>170.24921937609599</v>
      </c>
      <c r="U108" s="155">
        <f t="shared" si="65"/>
        <v>118.22284632400002</v>
      </c>
      <c r="V108" s="143">
        <f t="shared" si="75"/>
        <v>0.75438498744000115</v>
      </c>
      <c r="W108" s="155">
        <v>96</v>
      </c>
      <c r="X108" s="143">
        <f t="shared" si="76"/>
        <v>0.57817683072959958</v>
      </c>
      <c r="Y108" s="155"/>
      <c r="Z108" s="143">
        <f t="shared" si="77"/>
        <v>384.47206570009598</v>
      </c>
      <c r="AA108" s="170" t="str">
        <f t="shared" si="47"/>
        <v>20"150</v>
      </c>
    </row>
    <row r="109" spans="1:27" x14ac:dyDescent="0.3">
      <c r="A109" s="85">
        <v>150</v>
      </c>
      <c r="B109" s="45">
        <v>24</v>
      </c>
      <c r="C109" s="45">
        <f t="shared" si="78"/>
        <v>24</v>
      </c>
      <c r="D109" s="45" t="s">
        <v>86</v>
      </c>
      <c r="E109" s="45" t="str">
        <f t="shared" si="49"/>
        <v>24 150 CS-SS304/FG</v>
      </c>
      <c r="F109" s="45">
        <v>603.25</v>
      </c>
      <c r="G109" s="45">
        <v>628.65</v>
      </c>
      <c r="H109" s="145">
        <v>685.8</v>
      </c>
      <c r="I109" s="45">
        <v>717.6</v>
      </c>
      <c r="J109" s="146">
        <f t="shared" si="66"/>
        <v>0.65722499999999995</v>
      </c>
      <c r="K109" s="146">
        <f t="shared" si="67"/>
        <v>34</v>
      </c>
      <c r="L109" s="146">
        <f t="shared" si="68"/>
        <v>40</v>
      </c>
      <c r="M109" s="143">
        <f t="shared" si="69"/>
        <v>1.38248E-2</v>
      </c>
      <c r="N109" s="143">
        <f t="shared" si="70"/>
        <v>2.3828927999999996E-2</v>
      </c>
      <c r="O109" s="143">
        <f t="shared" si="71"/>
        <v>0.30892414211999997</v>
      </c>
      <c r="P109" s="143">
        <f t="shared" si="72"/>
        <v>0.62643868819199988</v>
      </c>
      <c r="Q109" s="143">
        <v>1</v>
      </c>
      <c r="R109" s="143">
        <f t="shared" si="73"/>
        <v>0.62643868819199988</v>
      </c>
      <c r="S109" s="143">
        <f t="shared" si="74"/>
        <v>0.30892414211999997</v>
      </c>
      <c r="T109" s="156">
        <f t="shared" si="64"/>
        <v>219.25354086719994</v>
      </c>
      <c r="U109" s="155">
        <f t="shared" si="65"/>
        <v>154.46207105999997</v>
      </c>
      <c r="V109" s="143">
        <f t="shared" si="75"/>
        <v>0.98882237376000226</v>
      </c>
      <c r="W109" s="155">
        <v>118</v>
      </c>
      <c r="X109" s="143">
        <f t="shared" si="76"/>
        <v>0.69191280971999936</v>
      </c>
      <c r="Y109" s="155"/>
      <c r="Z109" s="143">
        <f t="shared" si="77"/>
        <v>491.71561192719992</v>
      </c>
      <c r="AA109" s="170" t="str">
        <f t="shared" si="47"/>
        <v>24"150</v>
      </c>
    </row>
    <row r="110" spans="1:27" x14ac:dyDescent="0.3">
      <c r="A110" s="85"/>
      <c r="B110" s="85"/>
      <c r="C110" s="85"/>
      <c r="D110" s="85"/>
      <c r="E110" s="45" t="str">
        <f t="shared" si="49"/>
        <v xml:space="preserve">  </v>
      </c>
      <c r="F110" s="85"/>
      <c r="G110" s="85"/>
      <c r="H110" s="85"/>
      <c r="I110" s="85"/>
      <c r="J110" s="85"/>
      <c r="K110" s="85"/>
      <c r="L110" s="85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70" t="str">
        <f t="shared" si="47"/>
        <v>"</v>
      </c>
    </row>
    <row r="111" spans="1:27" x14ac:dyDescent="0.3">
      <c r="A111" s="85"/>
      <c r="B111" s="85"/>
      <c r="C111" s="85"/>
      <c r="D111" s="85"/>
      <c r="E111" s="45" t="str">
        <f t="shared" si="49"/>
        <v xml:space="preserve">  </v>
      </c>
      <c r="F111" s="85"/>
      <c r="G111" s="85"/>
      <c r="H111" s="85"/>
      <c r="I111" s="85"/>
      <c r="J111" s="85"/>
      <c r="K111" s="85"/>
      <c r="L111" s="85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70" t="str">
        <f t="shared" si="47"/>
        <v>"</v>
      </c>
    </row>
    <row r="112" spans="1:27" x14ac:dyDescent="0.3">
      <c r="A112" s="85">
        <v>150</v>
      </c>
      <c r="B112" s="87">
        <v>0.5</v>
      </c>
      <c r="C112" s="45">
        <v>0.5</v>
      </c>
      <c r="D112" s="45" t="s">
        <v>614</v>
      </c>
      <c r="E112" s="45" t="str">
        <f t="shared" si="49"/>
        <v>0.5 150 SS304-SS304/FG-SS304</v>
      </c>
      <c r="F112" s="28">
        <v>14.22</v>
      </c>
      <c r="G112" s="28">
        <v>19.05</v>
      </c>
      <c r="H112" s="164" t="s">
        <v>536</v>
      </c>
      <c r="I112" s="165" t="s">
        <v>537</v>
      </c>
      <c r="J112" s="143">
        <f>(H112+G112)/2/1000</f>
        <v>2.5425E-2</v>
      </c>
      <c r="K112" s="146">
        <f>ROUND((H112-G112)/2*1.2,)</f>
        <v>8</v>
      </c>
      <c r="L112" s="146">
        <f>K112+6</f>
        <v>14</v>
      </c>
      <c r="M112" s="143">
        <f>3.142*(0.0008*0.0055)*1000</f>
        <v>1.38248E-2</v>
      </c>
      <c r="N112" s="143">
        <f>3.142*(0.0002*0.0048)*7900</f>
        <v>2.3828927999999996E-2</v>
      </c>
      <c r="O112" s="143">
        <f>(J112*K112)*M112</f>
        <v>2.8119643200000002E-3</v>
      </c>
      <c r="P112" s="143">
        <f>J112*L112*N112</f>
        <v>8.4819069215999986E-3</v>
      </c>
      <c r="Q112" s="143">
        <v>1</v>
      </c>
      <c r="R112" s="143">
        <f>(P112*Q112)</f>
        <v>8.4819069215999986E-3</v>
      </c>
      <c r="S112" s="143">
        <f>(O112*Q112)</f>
        <v>2.8119643200000002E-3</v>
      </c>
      <c r="T112" s="156">
        <f t="shared" ref="T112:T130" si="79">R112*Q112*350</f>
        <v>2.9686674225599994</v>
      </c>
      <c r="U112" s="155">
        <f t="shared" ref="U112:U130" si="80">S112*Q112*500</f>
        <v>1.40598216</v>
      </c>
      <c r="V112" s="143">
        <f>((I112/1000)*3.14)*1.15*0.003*((I112-H112)/2/1000)*8000*Q112</f>
        <v>3.3140313599999992E-2</v>
      </c>
      <c r="W112" s="156">
        <v>16</v>
      </c>
      <c r="X112" s="143">
        <f>((G112/1000)*3.14)*1.15*0.003*((G112-F112)/2/1000)*8000*Q112</f>
        <v>3.9870423179999993E-3</v>
      </c>
      <c r="Y112" s="156">
        <v>1</v>
      </c>
      <c r="Z112" s="143">
        <f>Y112+W112+U112+T112</f>
        <v>21.37464958256</v>
      </c>
      <c r="AA112" s="170" t="str">
        <f t="shared" si="47"/>
        <v>0.5"150</v>
      </c>
    </row>
    <row r="113" spans="1:27" x14ac:dyDescent="0.3">
      <c r="A113" s="85">
        <v>150</v>
      </c>
      <c r="B113" s="87">
        <v>0.75</v>
      </c>
      <c r="C113" s="45">
        <v>0.75</v>
      </c>
      <c r="D113" s="45" t="s">
        <v>614</v>
      </c>
      <c r="E113" s="45" t="str">
        <f t="shared" si="49"/>
        <v>0.75 150 SS304-SS304/FG-SS304</v>
      </c>
      <c r="F113" s="28">
        <v>20.57</v>
      </c>
      <c r="G113" s="28">
        <v>25.4</v>
      </c>
      <c r="H113" s="166">
        <v>39.6</v>
      </c>
      <c r="I113" s="45">
        <v>57.2</v>
      </c>
      <c r="J113" s="143">
        <f t="shared" ref="J113:J130" si="81">(H113+G113)/2/1000</f>
        <v>3.2500000000000001E-2</v>
      </c>
      <c r="K113" s="146">
        <f t="shared" ref="K113:K130" si="82">ROUND((H113-G113)/2*1.2,)</f>
        <v>9</v>
      </c>
      <c r="L113" s="146">
        <f t="shared" ref="L113:L130" si="83">K113+6</f>
        <v>15</v>
      </c>
      <c r="M113" s="143">
        <f t="shared" ref="M113:M130" si="84">3.142*(0.0008*0.0055)*1000</f>
        <v>1.38248E-2</v>
      </c>
      <c r="N113" s="143">
        <f t="shared" ref="N113:N130" si="85">3.142*(0.0002*0.0048)*7900</f>
        <v>2.3828927999999996E-2</v>
      </c>
      <c r="O113" s="143">
        <f t="shared" ref="O113:O130" si="86">(J113*K113)*M113</f>
        <v>4.0437540000000001E-3</v>
      </c>
      <c r="P113" s="143">
        <f t="shared" ref="P113:P130" si="87">J113*L113*N113</f>
        <v>1.1616602399999999E-2</v>
      </c>
      <c r="Q113" s="143">
        <v>1</v>
      </c>
      <c r="R113" s="143">
        <f t="shared" ref="R113:R130" si="88">(P113*Q113)</f>
        <v>1.1616602399999999E-2</v>
      </c>
      <c r="S113" s="143">
        <f t="shared" ref="S113:S130" si="89">(O113*Q113)</f>
        <v>4.0437540000000001E-3</v>
      </c>
      <c r="T113" s="156">
        <f t="shared" si="79"/>
        <v>4.0658108399999993</v>
      </c>
      <c r="U113" s="155">
        <f t="shared" si="80"/>
        <v>2.0218769999999999</v>
      </c>
      <c r="V113" s="143">
        <f t="shared" ref="V113:V130" si="90">((I113/1000)*3.14)*1.15*0.003*((I113-H113)/2/1000)*8000*Q113</f>
        <v>4.3623191040000009E-2</v>
      </c>
      <c r="W113" s="156">
        <v>23</v>
      </c>
      <c r="X113" s="143">
        <f t="shared" ref="X113:X130" si="91">((G113/1000)*3.14)*1.15*0.003*((G113-F113)/2/1000)*8000*Q113</f>
        <v>5.316056423999997E-3</v>
      </c>
      <c r="Y113" s="156">
        <v>2</v>
      </c>
      <c r="Z113" s="143">
        <f t="shared" ref="Z113:Z130" si="92">Y113+W113+U113+T113</f>
        <v>31.087687840000001</v>
      </c>
      <c r="AA113" s="170" t="str">
        <f t="shared" si="47"/>
        <v>0.75"150</v>
      </c>
    </row>
    <row r="114" spans="1:27" x14ac:dyDescent="0.3">
      <c r="A114" s="85">
        <v>150</v>
      </c>
      <c r="B114" s="88">
        <v>1</v>
      </c>
      <c r="C114" s="88">
        <f>B114</f>
        <v>1</v>
      </c>
      <c r="D114" s="45" t="s">
        <v>614</v>
      </c>
      <c r="E114" s="45" t="str">
        <f t="shared" si="49"/>
        <v>1 150 SS304-SS304/FG-SS304</v>
      </c>
      <c r="F114" s="28">
        <v>26.92</v>
      </c>
      <c r="G114" s="28">
        <v>31.75</v>
      </c>
      <c r="H114" s="166">
        <v>47.8</v>
      </c>
      <c r="I114" s="46">
        <v>66.8</v>
      </c>
      <c r="J114" s="143">
        <f t="shared" si="81"/>
        <v>3.9774999999999998E-2</v>
      </c>
      <c r="K114" s="146">
        <f t="shared" si="82"/>
        <v>10</v>
      </c>
      <c r="L114" s="146">
        <f t="shared" si="83"/>
        <v>16</v>
      </c>
      <c r="M114" s="143">
        <f t="shared" si="84"/>
        <v>1.38248E-2</v>
      </c>
      <c r="N114" s="143">
        <f t="shared" si="85"/>
        <v>2.3828927999999996E-2</v>
      </c>
      <c r="O114" s="143">
        <f t="shared" si="86"/>
        <v>5.4988141999999995E-3</v>
      </c>
      <c r="P114" s="143">
        <f t="shared" si="87"/>
        <v>1.5164729779199996E-2</v>
      </c>
      <c r="Q114" s="143">
        <v>1</v>
      </c>
      <c r="R114" s="143">
        <f t="shared" si="88"/>
        <v>1.5164729779199996E-2</v>
      </c>
      <c r="S114" s="143">
        <f t="shared" si="89"/>
        <v>5.4988141999999995E-3</v>
      </c>
      <c r="T114" s="156">
        <f t="shared" si="79"/>
        <v>5.307655422719999</v>
      </c>
      <c r="U114" s="155">
        <f t="shared" si="80"/>
        <v>2.7494070999999995</v>
      </c>
      <c r="V114" s="143">
        <f t="shared" si="90"/>
        <v>5.4996974399999995E-2</v>
      </c>
      <c r="W114" s="156">
        <v>28</v>
      </c>
      <c r="X114" s="143">
        <f t="shared" si="91"/>
        <v>6.6450705299999973E-3</v>
      </c>
      <c r="Y114" s="156">
        <v>2</v>
      </c>
      <c r="Z114" s="143">
        <f t="shared" si="92"/>
        <v>38.057062522719995</v>
      </c>
      <c r="AA114" s="170" t="str">
        <f t="shared" si="47"/>
        <v>1"150</v>
      </c>
    </row>
    <row r="115" spans="1:27" x14ac:dyDescent="0.3">
      <c r="A115" s="85">
        <v>150</v>
      </c>
      <c r="B115" s="89" t="s">
        <v>6</v>
      </c>
      <c r="C115" s="89">
        <v>1.25</v>
      </c>
      <c r="D115" s="45" t="s">
        <v>614</v>
      </c>
      <c r="E115" s="45" t="str">
        <f t="shared" si="49"/>
        <v>1.25 150 SS304-SS304/FG-SS304</v>
      </c>
      <c r="F115" s="28">
        <v>38.1</v>
      </c>
      <c r="G115" s="28">
        <v>47.75</v>
      </c>
      <c r="H115" s="166">
        <v>60.5</v>
      </c>
      <c r="I115" s="46">
        <v>76.2</v>
      </c>
      <c r="J115" s="143">
        <f t="shared" si="81"/>
        <v>5.4125E-2</v>
      </c>
      <c r="K115" s="146">
        <f t="shared" si="82"/>
        <v>8</v>
      </c>
      <c r="L115" s="146">
        <f t="shared" si="83"/>
        <v>14</v>
      </c>
      <c r="M115" s="143">
        <f t="shared" si="84"/>
        <v>1.38248E-2</v>
      </c>
      <c r="N115" s="143">
        <f t="shared" si="85"/>
        <v>2.3828927999999996E-2</v>
      </c>
      <c r="O115" s="143">
        <f t="shared" si="86"/>
        <v>5.9861383999999995E-3</v>
      </c>
      <c r="P115" s="143">
        <f t="shared" si="87"/>
        <v>1.8056370191999998E-2</v>
      </c>
      <c r="Q115" s="143">
        <v>1</v>
      </c>
      <c r="R115" s="143">
        <f t="shared" si="88"/>
        <v>1.8056370191999998E-2</v>
      </c>
      <c r="S115" s="143">
        <f t="shared" si="89"/>
        <v>5.9861383999999995E-3</v>
      </c>
      <c r="T115" s="156">
        <f t="shared" si="79"/>
        <v>6.3197295671999996</v>
      </c>
      <c r="U115" s="155">
        <f t="shared" si="80"/>
        <v>2.9930691999999999</v>
      </c>
      <c r="V115" s="143">
        <f t="shared" si="90"/>
        <v>5.183980488E-2</v>
      </c>
      <c r="W115" s="156">
        <v>40</v>
      </c>
      <c r="X115" s="143">
        <f t="shared" si="91"/>
        <v>1.9966843949999997E-2</v>
      </c>
      <c r="Y115" s="156">
        <v>20</v>
      </c>
      <c r="Z115" s="143">
        <f t="shared" si="92"/>
        <v>69.312798767200007</v>
      </c>
      <c r="AA115" s="170" t="str">
        <f t="shared" si="47"/>
        <v>1  1/4"150</v>
      </c>
    </row>
    <row r="116" spans="1:27" x14ac:dyDescent="0.3">
      <c r="A116" s="85">
        <v>150</v>
      </c>
      <c r="B116" s="89" t="s">
        <v>8</v>
      </c>
      <c r="C116" s="28">
        <v>1.5</v>
      </c>
      <c r="D116" s="45" t="s">
        <v>614</v>
      </c>
      <c r="E116" s="45" t="str">
        <f t="shared" si="49"/>
        <v>1.5 150 SS304-SS304/FG-SS304</v>
      </c>
      <c r="F116" s="28">
        <v>44.45</v>
      </c>
      <c r="G116" s="28">
        <v>54.1</v>
      </c>
      <c r="H116" s="166">
        <v>69.900000000000006</v>
      </c>
      <c r="I116" s="46">
        <v>85.9</v>
      </c>
      <c r="J116" s="143">
        <f t="shared" si="81"/>
        <v>6.2E-2</v>
      </c>
      <c r="K116" s="146">
        <f t="shared" si="82"/>
        <v>9</v>
      </c>
      <c r="L116" s="146">
        <f t="shared" si="83"/>
        <v>15</v>
      </c>
      <c r="M116" s="143">
        <f t="shared" si="84"/>
        <v>1.38248E-2</v>
      </c>
      <c r="N116" s="143">
        <f t="shared" si="85"/>
        <v>2.3828927999999996E-2</v>
      </c>
      <c r="O116" s="143">
        <f t="shared" si="86"/>
        <v>7.714238400000001E-3</v>
      </c>
      <c r="P116" s="143">
        <f t="shared" si="87"/>
        <v>2.2160903039999996E-2</v>
      </c>
      <c r="Q116" s="143">
        <v>1</v>
      </c>
      <c r="R116" s="143">
        <f t="shared" si="88"/>
        <v>2.2160903039999996E-2</v>
      </c>
      <c r="S116" s="143">
        <f t="shared" si="89"/>
        <v>7.714238400000001E-3</v>
      </c>
      <c r="T116" s="156">
        <f t="shared" si="79"/>
        <v>7.7563160639999982</v>
      </c>
      <c r="U116" s="155">
        <f t="shared" si="80"/>
        <v>3.8571192000000005</v>
      </c>
      <c r="V116" s="143">
        <f t="shared" si="90"/>
        <v>5.9555500800000001E-2</v>
      </c>
      <c r="W116" s="156">
        <v>28</v>
      </c>
      <c r="X116" s="143">
        <f t="shared" si="91"/>
        <v>2.2622120579999995E-2</v>
      </c>
      <c r="Y116" s="156">
        <v>11</v>
      </c>
      <c r="Z116" s="143">
        <f t="shared" si="92"/>
        <v>50.613435263999996</v>
      </c>
      <c r="AA116" s="170" t="str">
        <f t="shared" si="47"/>
        <v>1  1/2"150</v>
      </c>
    </row>
    <row r="117" spans="1:27" x14ac:dyDescent="0.3">
      <c r="A117" s="85">
        <v>150</v>
      </c>
      <c r="B117" s="88">
        <v>2</v>
      </c>
      <c r="C117" s="88">
        <f>B117</f>
        <v>2</v>
      </c>
      <c r="D117" s="45" t="s">
        <v>614</v>
      </c>
      <c r="E117" s="45" t="str">
        <f t="shared" si="49"/>
        <v>2 150 SS304-SS304/FG-SS304</v>
      </c>
      <c r="F117" s="28">
        <v>55.62</v>
      </c>
      <c r="G117" s="28">
        <v>69.849999999999994</v>
      </c>
      <c r="H117" s="166">
        <v>85.9</v>
      </c>
      <c r="I117" s="46">
        <v>104.9</v>
      </c>
      <c r="J117" s="143">
        <f t="shared" si="81"/>
        <v>7.7875E-2</v>
      </c>
      <c r="K117" s="146">
        <f t="shared" si="82"/>
        <v>10</v>
      </c>
      <c r="L117" s="146">
        <f t="shared" si="83"/>
        <v>16</v>
      </c>
      <c r="M117" s="143">
        <f t="shared" si="84"/>
        <v>1.38248E-2</v>
      </c>
      <c r="N117" s="143">
        <f t="shared" si="85"/>
        <v>2.3828927999999996E-2</v>
      </c>
      <c r="O117" s="143">
        <f t="shared" si="86"/>
        <v>1.0766063000000001E-2</v>
      </c>
      <c r="P117" s="143">
        <f t="shared" si="87"/>
        <v>2.9690844287999996E-2</v>
      </c>
      <c r="Q117" s="143">
        <v>1</v>
      </c>
      <c r="R117" s="143">
        <f t="shared" si="88"/>
        <v>2.9690844287999996E-2</v>
      </c>
      <c r="S117" s="143">
        <f t="shared" si="89"/>
        <v>1.0766063000000001E-2</v>
      </c>
      <c r="T117" s="156">
        <f t="shared" si="79"/>
        <v>10.391795500799999</v>
      </c>
      <c r="U117" s="155">
        <f t="shared" si="80"/>
        <v>5.3830315000000004</v>
      </c>
      <c r="V117" s="143">
        <f t="shared" si="90"/>
        <v>8.6365009199999995E-2</v>
      </c>
      <c r="W117" s="156">
        <v>44</v>
      </c>
      <c r="X117" s="143">
        <f t="shared" si="91"/>
        <v>4.3070513045999993E-2</v>
      </c>
      <c r="Y117" s="156">
        <v>8</v>
      </c>
      <c r="Z117" s="143">
        <f t="shared" si="92"/>
        <v>67.774827000800002</v>
      </c>
      <c r="AA117" s="170" t="str">
        <f t="shared" si="47"/>
        <v>2"150</v>
      </c>
    </row>
    <row r="118" spans="1:27" x14ac:dyDescent="0.3">
      <c r="A118" s="85">
        <v>150</v>
      </c>
      <c r="B118" s="89" t="s">
        <v>11</v>
      </c>
      <c r="C118" s="28">
        <v>2.5</v>
      </c>
      <c r="D118" s="45" t="s">
        <v>614</v>
      </c>
      <c r="E118" s="45" t="str">
        <f t="shared" si="49"/>
        <v>2.5 150 SS304-SS304/FG-SS304</v>
      </c>
      <c r="F118" s="28">
        <v>66.540000000000006</v>
      </c>
      <c r="G118" s="28">
        <v>82.55</v>
      </c>
      <c r="H118" s="166">
        <v>98.6</v>
      </c>
      <c r="I118" s="46">
        <v>124</v>
      </c>
      <c r="J118" s="143">
        <f t="shared" si="81"/>
        <v>9.0574999999999989E-2</v>
      </c>
      <c r="K118" s="146">
        <f t="shared" si="82"/>
        <v>10</v>
      </c>
      <c r="L118" s="146">
        <f t="shared" si="83"/>
        <v>16</v>
      </c>
      <c r="M118" s="143">
        <f t="shared" si="84"/>
        <v>1.38248E-2</v>
      </c>
      <c r="N118" s="143">
        <f t="shared" si="85"/>
        <v>2.3828927999999996E-2</v>
      </c>
      <c r="O118" s="143">
        <f t="shared" si="86"/>
        <v>1.2521812599999998E-2</v>
      </c>
      <c r="P118" s="143">
        <f t="shared" si="87"/>
        <v>3.4532882457599987E-2</v>
      </c>
      <c r="Q118" s="143">
        <v>1</v>
      </c>
      <c r="R118" s="143">
        <f t="shared" si="88"/>
        <v>3.4532882457599987E-2</v>
      </c>
      <c r="S118" s="143">
        <f t="shared" si="89"/>
        <v>1.2521812599999998E-2</v>
      </c>
      <c r="T118" s="156">
        <f t="shared" si="79"/>
        <v>12.086508860159995</v>
      </c>
      <c r="U118" s="155">
        <f t="shared" si="80"/>
        <v>6.2609062999999985</v>
      </c>
      <c r="V118" s="143">
        <f t="shared" si="90"/>
        <v>0.13647846720000004</v>
      </c>
      <c r="W118" s="156">
        <v>55</v>
      </c>
      <c r="X118" s="143">
        <f t="shared" si="91"/>
        <v>5.7268676165999961E-2</v>
      </c>
      <c r="Y118" s="156">
        <v>40</v>
      </c>
      <c r="Z118" s="143">
        <f t="shared" si="92"/>
        <v>113.34741516016</v>
      </c>
      <c r="AA118" s="170" t="str">
        <f t="shared" si="47"/>
        <v>2  1/2"150</v>
      </c>
    </row>
    <row r="119" spans="1:27" x14ac:dyDescent="0.3">
      <c r="A119" s="85">
        <v>150</v>
      </c>
      <c r="B119" s="88">
        <v>3</v>
      </c>
      <c r="C119" s="88">
        <f t="shared" ref="C119:C130" si="93">B119</f>
        <v>3</v>
      </c>
      <c r="D119" s="45" t="s">
        <v>614</v>
      </c>
      <c r="E119" s="45" t="str">
        <f t="shared" si="49"/>
        <v>3 150 SS304-SS304/FG-SS304</v>
      </c>
      <c r="F119" s="28">
        <v>81</v>
      </c>
      <c r="G119" s="28">
        <v>101.6</v>
      </c>
      <c r="H119" s="166">
        <v>120.7</v>
      </c>
      <c r="I119" s="46">
        <v>136.69999999999999</v>
      </c>
      <c r="J119" s="143">
        <f t="shared" si="81"/>
        <v>0.11115</v>
      </c>
      <c r="K119" s="146">
        <f t="shared" si="82"/>
        <v>11</v>
      </c>
      <c r="L119" s="146">
        <f t="shared" si="83"/>
        <v>17</v>
      </c>
      <c r="M119" s="143">
        <f t="shared" si="84"/>
        <v>1.38248E-2</v>
      </c>
      <c r="N119" s="143">
        <f t="shared" si="85"/>
        <v>2.3828927999999996E-2</v>
      </c>
      <c r="O119" s="143">
        <f t="shared" si="86"/>
        <v>1.690289172E-2</v>
      </c>
      <c r="P119" s="143">
        <f t="shared" si="87"/>
        <v>4.502595090239999E-2</v>
      </c>
      <c r="Q119" s="143">
        <v>1</v>
      </c>
      <c r="R119" s="143">
        <f t="shared" si="88"/>
        <v>4.502595090239999E-2</v>
      </c>
      <c r="S119" s="143">
        <f t="shared" si="89"/>
        <v>1.690289172E-2</v>
      </c>
      <c r="T119" s="156">
        <f t="shared" si="79"/>
        <v>15.759082815839996</v>
      </c>
      <c r="U119" s="155">
        <f t="shared" si="80"/>
        <v>8.4514458599999998</v>
      </c>
      <c r="V119" s="143">
        <f t="shared" si="90"/>
        <v>9.4775750399999914E-2</v>
      </c>
      <c r="W119" s="156">
        <v>50</v>
      </c>
      <c r="X119" s="143">
        <f t="shared" si="91"/>
        <v>9.0692142719999938E-2</v>
      </c>
      <c r="Y119" s="156">
        <v>32</v>
      </c>
      <c r="Z119" s="143">
        <f t="shared" si="92"/>
        <v>106.21052867584001</v>
      </c>
      <c r="AA119" s="170" t="str">
        <f t="shared" si="47"/>
        <v>3"150</v>
      </c>
    </row>
    <row r="120" spans="1:27" x14ac:dyDescent="0.3">
      <c r="A120" s="85">
        <v>150</v>
      </c>
      <c r="B120" s="88">
        <v>4</v>
      </c>
      <c r="C120" s="88">
        <f t="shared" si="93"/>
        <v>4</v>
      </c>
      <c r="D120" s="45" t="s">
        <v>614</v>
      </c>
      <c r="E120" s="45" t="str">
        <f t="shared" si="49"/>
        <v>4 150 SS304-SS304/FG-SS304</v>
      </c>
      <c r="F120" s="28">
        <v>106.42</v>
      </c>
      <c r="G120" s="28">
        <v>127</v>
      </c>
      <c r="H120" s="166">
        <v>149.4</v>
      </c>
      <c r="I120" s="46">
        <v>174.8</v>
      </c>
      <c r="J120" s="143">
        <f t="shared" si="81"/>
        <v>0.13819999999999999</v>
      </c>
      <c r="K120" s="146">
        <f t="shared" si="82"/>
        <v>13</v>
      </c>
      <c r="L120" s="146">
        <f t="shared" si="83"/>
        <v>19</v>
      </c>
      <c r="M120" s="143">
        <f t="shared" si="84"/>
        <v>1.38248E-2</v>
      </c>
      <c r="N120" s="143">
        <f t="shared" si="85"/>
        <v>2.3828927999999996E-2</v>
      </c>
      <c r="O120" s="143">
        <f t="shared" si="86"/>
        <v>2.4837635679999998E-2</v>
      </c>
      <c r="P120" s="143">
        <f t="shared" si="87"/>
        <v>6.2569999142399982E-2</v>
      </c>
      <c r="Q120" s="143">
        <v>1</v>
      </c>
      <c r="R120" s="143">
        <f t="shared" si="88"/>
        <v>6.2569999142399982E-2</v>
      </c>
      <c r="S120" s="143">
        <f t="shared" si="89"/>
        <v>2.4837635679999998E-2</v>
      </c>
      <c r="T120" s="156">
        <f t="shared" si="79"/>
        <v>21.899499699839993</v>
      </c>
      <c r="U120" s="155">
        <f t="shared" si="80"/>
        <v>12.418817839999999</v>
      </c>
      <c r="V120" s="143">
        <f t="shared" si="90"/>
        <v>0.19239061344000005</v>
      </c>
      <c r="W120" s="156">
        <v>93</v>
      </c>
      <c r="X120" s="143">
        <f t="shared" si="91"/>
        <v>0.11325511511999999</v>
      </c>
      <c r="Y120" s="156">
        <v>40</v>
      </c>
      <c r="Z120" s="143">
        <f t="shared" si="92"/>
        <v>167.31831753984</v>
      </c>
      <c r="AA120" s="170" t="str">
        <f t="shared" si="47"/>
        <v>4"150</v>
      </c>
    </row>
    <row r="121" spans="1:27" x14ac:dyDescent="0.3">
      <c r="A121" s="85">
        <v>150</v>
      </c>
      <c r="B121" s="88">
        <v>5</v>
      </c>
      <c r="C121" s="88">
        <f t="shared" si="93"/>
        <v>5</v>
      </c>
      <c r="D121" s="45" t="s">
        <v>614</v>
      </c>
      <c r="E121" s="45" t="str">
        <f t="shared" si="49"/>
        <v>5 150 SS304-SS304/FG-SS304</v>
      </c>
      <c r="F121" s="28">
        <v>131.82</v>
      </c>
      <c r="G121" s="28">
        <v>155.69999999999999</v>
      </c>
      <c r="H121" s="166">
        <v>177.8</v>
      </c>
      <c r="I121" s="45">
        <v>196.9</v>
      </c>
      <c r="J121" s="143">
        <f t="shared" si="81"/>
        <v>0.16675000000000001</v>
      </c>
      <c r="K121" s="146">
        <f t="shared" si="82"/>
        <v>13</v>
      </c>
      <c r="L121" s="146">
        <f t="shared" si="83"/>
        <v>19</v>
      </c>
      <c r="M121" s="143">
        <f t="shared" si="84"/>
        <v>1.38248E-2</v>
      </c>
      <c r="N121" s="143">
        <f t="shared" si="85"/>
        <v>2.3828927999999996E-2</v>
      </c>
      <c r="O121" s="143">
        <f t="shared" si="86"/>
        <v>2.9968710200000005E-2</v>
      </c>
      <c r="P121" s="143">
        <f t="shared" si="87"/>
        <v>7.5496001135999982E-2</v>
      </c>
      <c r="Q121" s="143">
        <v>1</v>
      </c>
      <c r="R121" s="143">
        <f t="shared" si="88"/>
        <v>7.5496001135999982E-2</v>
      </c>
      <c r="S121" s="143">
        <f t="shared" si="89"/>
        <v>2.9968710200000005E-2</v>
      </c>
      <c r="T121" s="156">
        <f t="shared" si="79"/>
        <v>26.423600397599994</v>
      </c>
      <c r="U121" s="155">
        <f t="shared" si="80"/>
        <v>14.984355100000002</v>
      </c>
      <c r="V121" s="143">
        <f t="shared" si="90"/>
        <v>0.16296255227999998</v>
      </c>
      <c r="W121" s="156">
        <v>82.51282900226667</v>
      </c>
      <c r="X121" s="143">
        <f t="shared" si="91"/>
        <v>0.16111340251199993</v>
      </c>
      <c r="Y121" s="156">
        <v>73.767728140320003</v>
      </c>
      <c r="Z121" s="143">
        <f t="shared" si="92"/>
        <v>197.68851264018664</v>
      </c>
      <c r="AA121" s="170" t="str">
        <f t="shared" si="47"/>
        <v>5"150</v>
      </c>
    </row>
    <row r="122" spans="1:27" x14ac:dyDescent="0.3">
      <c r="A122" s="85">
        <v>150</v>
      </c>
      <c r="B122" s="88">
        <v>6</v>
      </c>
      <c r="C122" s="88">
        <f t="shared" si="93"/>
        <v>6</v>
      </c>
      <c r="D122" s="45" t="s">
        <v>614</v>
      </c>
      <c r="E122" s="45" t="str">
        <f t="shared" si="49"/>
        <v>6 150 SS304-SS304/FG-SS304</v>
      </c>
      <c r="F122" s="28">
        <v>157.22</v>
      </c>
      <c r="G122" s="28">
        <v>182.62</v>
      </c>
      <c r="H122" s="166">
        <v>209.6</v>
      </c>
      <c r="I122" s="45">
        <v>222.3</v>
      </c>
      <c r="J122" s="143">
        <f t="shared" si="81"/>
        <v>0.19611000000000001</v>
      </c>
      <c r="K122" s="146">
        <f t="shared" si="82"/>
        <v>16</v>
      </c>
      <c r="L122" s="146">
        <f t="shared" si="83"/>
        <v>22</v>
      </c>
      <c r="M122" s="143">
        <f t="shared" si="84"/>
        <v>1.38248E-2</v>
      </c>
      <c r="N122" s="143">
        <f t="shared" si="85"/>
        <v>2.3828927999999996E-2</v>
      </c>
      <c r="O122" s="143">
        <f t="shared" si="86"/>
        <v>4.3378904448000001E-2</v>
      </c>
      <c r="P122" s="143">
        <f t="shared" si="87"/>
        <v>0.10280800354175998</v>
      </c>
      <c r="Q122" s="143">
        <v>1</v>
      </c>
      <c r="R122" s="143">
        <f t="shared" si="88"/>
        <v>0.10280800354175998</v>
      </c>
      <c r="S122" s="143">
        <f t="shared" si="89"/>
        <v>4.3378904448000001E-2</v>
      </c>
      <c r="T122" s="156">
        <f t="shared" si="79"/>
        <v>35.982801239615995</v>
      </c>
      <c r="U122" s="155">
        <f t="shared" si="80"/>
        <v>21.689452224</v>
      </c>
      <c r="V122" s="143">
        <f t="shared" si="90"/>
        <v>0.12233533572000016</v>
      </c>
      <c r="W122" s="156">
        <v>74.295496202666669</v>
      </c>
      <c r="X122" s="143">
        <f t="shared" si="91"/>
        <v>0.20099756193600002</v>
      </c>
      <c r="Y122" s="156">
        <v>88.992772151327983</v>
      </c>
      <c r="Z122" s="143">
        <f t="shared" si="92"/>
        <v>220.96052181761064</v>
      </c>
      <c r="AA122" s="170" t="str">
        <f t="shared" si="47"/>
        <v>6"150</v>
      </c>
    </row>
    <row r="123" spans="1:27" x14ac:dyDescent="0.3">
      <c r="A123" s="85">
        <v>150</v>
      </c>
      <c r="B123" s="88">
        <v>8</v>
      </c>
      <c r="C123" s="88">
        <f t="shared" si="93"/>
        <v>8</v>
      </c>
      <c r="D123" s="45" t="s">
        <v>614</v>
      </c>
      <c r="E123" s="45" t="str">
        <f t="shared" si="49"/>
        <v>8 150 SS304-SS304/FG-SS304</v>
      </c>
      <c r="F123" s="28">
        <v>215.9</v>
      </c>
      <c r="G123" s="28">
        <v>233.42</v>
      </c>
      <c r="H123" s="166">
        <v>263.7</v>
      </c>
      <c r="I123" s="46">
        <v>279.39999999999998</v>
      </c>
      <c r="J123" s="143">
        <f t="shared" si="81"/>
        <v>0.24856</v>
      </c>
      <c r="K123" s="146">
        <f t="shared" si="82"/>
        <v>18</v>
      </c>
      <c r="L123" s="146">
        <f t="shared" si="83"/>
        <v>24</v>
      </c>
      <c r="M123" s="143">
        <f t="shared" si="84"/>
        <v>1.38248E-2</v>
      </c>
      <c r="N123" s="143">
        <f t="shared" si="85"/>
        <v>2.3828927999999996E-2</v>
      </c>
      <c r="O123" s="143">
        <f t="shared" si="86"/>
        <v>6.1853261183999995E-2</v>
      </c>
      <c r="P123" s="143">
        <f t="shared" si="87"/>
        <v>0.14215004024831998</v>
      </c>
      <c r="Q123" s="143">
        <v>1</v>
      </c>
      <c r="R123" s="143">
        <f t="shared" si="88"/>
        <v>0.14215004024831998</v>
      </c>
      <c r="S123" s="143">
        <f t="shared" si="89"/>
        <v>6.1853261183999995E-2</v>
      </c>
      <c r="T123" s="156">
        <f t="shared" si="79"/>
        <v>49.752514086911994</v>
      </c>
      <c r="U123" s="155">
        <f t="shared" si="80"/>
        <v>30.926630591999999</v>
      </c>
      <c r="V123" s="143">
        <f t="shared" si="90"/>
        <v>0.19007928455999987</v>
      </c>
      <c r="W123" s="156">
        <v>85.724084369066659</v>
      </c>
      <c r="X123" s="143">
        <f t="shared" si="91"/>
        <v>0.17720701130879982</v>
      </c>
      <c r="Y123" s="156">
        <v>85.198037750111993</v>
      </c>
      <c r="Z123" s="143">
        <f t="shared" si="92"/>
        <v>251.60126679809065</v>
      </c>
      <c r="AA123" s="170" t="str">
        <f t="shared" si="47"/>
        <v>8"150</v>
      </c>
    </row>
    <row r="124" spans="1:27" x14ac:dyDescent="0.3">
      <c r="A124" s="85">
        <v>150</v>
      </c>
      <c r="B124" s="88">
        <v>10</v>
      </c>
      <c r="C124" s="88">
        <f t="shared" si="93"/>
        <v>10</v>
      </c>
      <c r="D124" s="45" t="s">
        <v>614</v>
      </c>
      <c r="E124" s="45" t="str">
        <f t="shared" si="49"/>
        <v>10 150 SS304-SS304/FG-SS304</v>
      </c>
      <c r="F124" s="28">
        <v>268.22000000000003</v>
      </c>
      <c r="G124" s="28">
        <v>287.27</v>
      </c>
      <c r="H124" s="166">
        <v>317.5</v>
      </c>
      <c r="I124" s="46">
        <v>339.9</v>
      </c>
      <c r="J124" s="143">
        <f t="shared" si="81"/>
        <v>0.30238500000000001</v>
      </c>
      <c r="K124" s="146">
        <f t="shared" si="82"/>
        <v>18</v>
      </c>
      <c r="L124" s="146">
        <f t="shared" si="83"/>
        <v>24</v>
      </c>
      <c r="M124" s="143">
        <f t="shared" si="84"/>
        <v>1.38248E-2</v>
      </c>
      <c r="N124" s="143">
        <f t="shared" si="85"/>
        <v>2.3828927999999996E-2</v>
      </c>
      <c r="O124" s="143">
        <f t="shared" si="86"/>
        <v>7.5247418664000004E-2</v>
      </c>
      <c r="P124" s="143">
        <f t="shared" si="87"/>
        <v>0.17293224943871999</v>
      </c>
      <c r="Q124" s="143">
        <v>1</v>
      </c>
      <c r="R124" s="143">
        <f t="shared" si="88"/>
        <v>0.17293224943871999</v>
      </c>
      <c r="S124" s="143">
        <f t="shared" si="89"/>
        <v>7.5247418664000004E-2</v>
      </c>
      <c r="T124" s="156">
        <f t="shared" si="79"/>
        <v>60.526287303551996</v>
      </c>
      <c r="U124" s="155">
        <f t="shared" si="80"/>
        <v>37.623709332000004</v>
      </c>
      <c r="V124" s="143">
        <f t="shared" si="90"/>
        <v>0.3299194483199997</v>
      </c>
      <c r="W124" s="156">
        <v>141.3874736053952</v>
      </c>
      <c r="X124" s="143">
        <f t="shared" si="91"/>
        <v>0.23713408834199942</v>
      </c>
      <c r="Y124" s="156">
        <v>104.36793201264001</v>
      </c>
      <c r="Z124" s="143">
        <f t="shared" si="92"/>
        <v>343.90540225358723</v>
      </c>
      <c r="AA124" s="170" t="str">
        <f t="shared" si="47"/>
        <v>10"150</v>
      </c>
    </row>
    <row r="125" spans="1:27" x14ac:dyDescent="0.3">
      <c r="A125" s="85">
        <v>150</v>
      </c>
      <c r="B125" s="88">
        <v>12</v>
      </c>
      <c r="C125" s="88">
        <f t="shared" si="93"/>
        <v>12</v>
      </c>
      <c r="D125" s="45" t="s">
        <v>614</v>
      </c>
      <c r="E125" s="45" t="str">
        <f t="shared" si="49"/>
        <v>12 150 SS304-SS304/FG-SS304</v>
      </c>
      <c r="F125" s="28">
        <v>317.5</v>
      </c>
      <c r="G125" s="28">
        <v>339.85</v>
      </c>
      <c r="H125" s="166">
        <v>374.7</v>
      </c>
      <c r="I125" s="46">
        <v>409.7</v>
      </c>
      <c r="J125" s="143">
        <f t="shared" si="81"/>
        <v>0.35727499999999995</v>
      </c>
      <c r="K125" s="146">
        <f t="shared" si="82"/>
        <v>21</v>
      </c>
      <c r="L125" s="146">
        <f t="shared" si="83"/>
        <v>27</v>
      </c>
      <c r="M125" s="143">
        <f t="shared" si="84"/>
        <v>1.38248E-2</v>
      </c>
      <c r="N125" s="143">
        <f t="shared" si="85"/>
        <v>2.3828927999999996E-2</v>
      </c>
      <c r="O125" s="143">
        <f t="shared" si="86"/>
        <v>0.10372436381999998</v>
      </c>
      <c r="P125" s="143">
        <f t="shared" si="87"/>
        <v>0.22986396678239993</v>
      </c>
      <c r="Q125" s="143">
        <v>1</v>
      </c>
      <c r="R125" s="143">
        <f t="shared" si="88"/>
        <v>0.22986396678239993</v>
      </c>
      <c r="S125" s="143">
        <f t="shared" si="89"/>
        <v>0.10372436381999998</v>
      </c>
      <c r="T125" s="156">
        <f t="shared" si="79"/>
        <v>80.45238837383998</v>
      </c>
      <c r="U125" s="155">
        <f t="shared" si="80"/>
        <v>51.86218190999999</v>
      </c>
      <c r="V125" s="143">
        <f t="shared" si="90"/>
        <v>0.62135921400000016</v>
      </c>
      <c r="W125" s="156">
        <v>236.19124954414403</v>
      </c>
      <c r="X125" s="143">
        <f t="shared" si="91"/>
        <v>0.32913459747000035</v>
      </c>
      <c r="Y125" s="156">
        <v>130.38685868136002</v>
      </c>
      <c r="Z125" s="143">
        <f t="shared" si="92"/>
        <v>498.89267850934402</v>
      </c>
      <c r="AA125" s="170" t="str">
        <f t="shared" si="47"/>
        <v>12"150</v>
      </c>
    </row>
    <row r="126" spans="1:27" x14ac:dyDescent="0.3">
      <c r="A126" s="85">
        <v>150</v>
      </c>
      <c r="B126" s="88">
        <v>14</v>
      </c>
      <c r="C126" s="88">
        <f t="shared" si="93"/>
        <v>14</v>
      </c>
      <c r="D126" s="45" t="s">
        <v>614</v>
      </c>
      <c r="E126" s="45" t="str">
        <f t="shared" si="49"/>
        <v>14 150 SS304-SS304/FG-SS304</v>
      </c>
      <c r="F126" s="28">
        <v>349.25</v>
      </c>
      <c r="G126" s="28">
        <v>371.6</v>
      </c>
      <c r="H126" s="166">
        <v>406.4</v>
      </c>
      <c r="I126" s="45">
        <v>450.9</v>
      </c>
      <c r="J126" s="143">
        <f t="shared" si="81"/>
        <v>0.38900000000000001</v>
      </c>
      <c r="K126" s="146">
        <f t="shared" si="82"/>
        <v>21</v>
      </c>
      <c r="L126" s="146">
        <f t="shared" si="83"/>
        <v>27</v>
      </c>
      <c r="M126" s="143">
        <f t="shared" si="84"/>
        <v>1.38248E-2</v>
      </c>
      <c r="N126" s="143">
        <f t="shared" si="85"/>
        <v>2.3828927999999996E-2</v>
      </c>
      <c r="O126" s="143">
        <f t="shared" si="86"/>
        <v>0.11293479120000001</v>
      </c>
      <c r="P126" s="143">
        <f t="shared" si="87"/>
        <v>0.25027523078399994</v>
      </c>
      <c r="Q126" s="143">
        <v>1</v>
      </c>
      <c r="R126" s="143">
        <f t="shared" si="88"/>
        <v>0.25027523078399994</v>
      </c>
      <c r="S126" s="143">
        <f t="shared" si="89"/>
        <v>0.11293479120000001</v>
      </c>
      <c r="T126" s="156">
        <f t="shared" si="79"/>
        <v>87.596330774399974</v>
      </c>
      <c r="U126" s="155">
        <f t="shared" si="80"/>
        <v>56.467395600000003</v>
      </c>
      <c r="V126" s="143">
        <f t="shared" si="90"/>
        <v>0.86945874659999989</v>
      </c>
      <c r="W126" s="156">
        <v>311.92975638463992</v>
      </c>
      <c r="X126" s="143">
        <f t="shared" si="91"/>
        <v>0.35988352632000031</v>
      </c>
      <c r="Y126" s="156">
        <v>140.14877774016003</v>
      </c>
      <c r="Z126" s="143">
        <f t="shared" si="92"/>
        <v>596.14226049919989</v>
      </c>
      <c r="AA126" s="170" t="str">
        <f t="shared" si="47"/>
        <v>14"150</v>
      </c>
    </row>
    <row r="127" spans="1:27" x14ac:dyDescent="0.3">
      <c r="A127" s="85">
        <v>150</v>
      </c>
      <c r="B127" s="88">
        <v>16</v>
      </c>
      <c r="C127" s="88">
        <f t="shared" si="93"/>
        <v>16</v>
      </c>
      <c r="D127" s="45" t="s">
        <v>614</v>
      </c>
      <c r="E127" s="45" t="str">
        <f t="shared" si="49"/>
        <v>16 150 SS304-SS304/FG-SS304</v>
      </c>
      <c r="F127" s="28">
        <v>400.05</v>
      </c>
      <c r="G127" s="28">
        <v>422.4</v>
      </c>
      <c r="H127" s="166">
        <v>463.6</v>
      </c>
      <c r="I127" s="45">
        <v>514.4</v>
      </c>
      <c r="J127" s="143">
        <f t="shared" si="81"/>
        <v>0.443</v>
      </c>
      <c r="K127" s="146">
        <f t="shared" si="82"/>
        <v>25</v>
      </c>
      <c r="L127" s="146">
        <f t="shared" si="83"/>
        <v>31</v>
      </c>
      <c r="M127" s="143">
        <f t="shared" si="84"/>
        <v>1.38248E-2</v>
      </c>
      <c r="N127" s="143">
        <f t="shared" si="85"/>
        <v>2.3828927999999996E-2</v>
      </c>
      <c r="O127" s="143">
        <f t="shared" si="86"/>
        <v>0.15310965999999998</v>
      </c>
      <c r="P127" s="143">
        <f t="shared" si="87"/>
        <v>0.32724266822399994</v>
      </c>
      <c r="Q127" s="143">
        <v>1</v>
      </c>
      <c r="R127" s="143">
        <f t="shared" si="88"/>
        <v>0.32724266822399994</v>
      </c>
      <c r="S127" s="143">
        <f t="shared" si="89"/>
        <v>0.15310965999999998</v>
      </c>
      <c r="T127" s="156">
        <f t="shared" si="79"/>
        <v>114.53493387839998</v>
      </c>
      <c r="U127" s="155">
        <f t="shared" si="80"/>
        <v>76.554829999999995</v>
      </c>
      <c r="V127" s="143">
        <f t="shared" si="90"/>
        <v>1.1323310246399989</v>
      </c>
      <c r="W127" s="156">
        <v>392.44558054207999</v>
      </c>
      <c r="X127" s="143">
        <f t="shared" si="91"/>
        <v>0.40908181247999942</v>
      </c>
      <c r="Y127" s="156">
        <v>155.76784823424001</v>
      </c>
      <c r="Z127" s="143">
        <f t="shared" si="92"/>
        <v>739.30319265472008</v>
      </c>
      <c r="AA127" s="170" t="str">
        <f t="shared" si="47"/>
        <v>16"150</v>
      </c>
    </row>
    <row r="128" spans="1:27" x14ac:dyDescent="0.3">
      <c r="A128" s="85">
        <v>150</v>
      </c>
      <c r="B128" s="88">
        <v>18</v>
      </c>
      <c r="C128" s="88">
        <f t="shared" si="93"/>
        <v>18</v>
      </c>
      <c r="D128" s="45" t="s">
        <v>614</v>
      </c>
      <c r="E128" s="45" t="str">
        <f t="shared" si="49"/>
        <v>18 150 SS304-SS304/FG-SS304</v>
      </c>
      <c r="F128" s="28">
        <v>449.33</v>
      </c>
      <c r="G128" s="28">
        <v>474.72</v>
      </c>
      <c r="H128" s="166">
        <v>527.1</v>
      </c>
      <c r="I128" s="46">
        <v>549.4</v>
      </c>
      <c r="J128" s="143">
        <f t="shared" si="81"/>
        <v>0.50091000000000008</v>
      </c>
      <c r="K128" s="146">
        <f t="shared" si="82"/>
        <v>31</v>
      </c>
      <c r="L128" s="146">
        <f t="shared" si="83"/>
        <v>37</v>
      </c>
      <c r="M128" s="143">
        <f t="shared" si="84"/>
        <v>1.38248E-2</v>
      </c>
      <c r="N128" s="143">
        <f t="shared" si="85"/>
        <v>2.3828927999999996E-2</v>
      </c>
      <c r="O128" s="143">
        <f t="shared" si="86"/>
        <v>0.21467439760800006</v>
      </c>
      <c r="P128" s="143">
        <f t="shared" si="87"/>
        <v>0.44163748800576003</v>
      </c>
      <c r="Q128" s="143">
        <v>1</v>
      </c>
      <c r="R128" s="143">
        <f t="shared" si="88"/>
        <v>0.44163748800576003</v>
      </c>
      <c r="S128" s="143">
        <f t="shared" si="89"/>
        <v>0.21467439760800006</v>
      </c>
      <c r="T128" s="156">
        <f t="shared" si="79"/>
        <v>154.57312080201601</v>
      </c>
      <c r="U128" s="155">
        <f t="shared" si="80"/>
        <v>107.33719880400002</v>
      </c>
      <c r="V128" s="143">
        <f t="shared" si="90"/>
        <v>0.53088719783999894</v>
      </c>
      <c r="W128" s="156">
        <v>208.81613939347517</v>
      </c>
      <c r="X128" s="143">
        <f t="shared" si="91"/>
        <v>0.52228669714560094</v>
      </c>
      <c r="Y128" s="156">
        <v>189.02466468556801</v>
      </c>
      <c r="Z128" s="143">
        <f t="shared" si="92"/>
        <v>659.75112368505927</v>
      </c>
      <c r="AA128" s="170" t="str">
        <f t="shared" si="47"/>
        <v>18"150</v>
      </c>
    </row>
    <row r="129" spans="1:27" x14ac:dyDescent="0.3">
      <c r="A129" s="85">
        <v>150</v>
      </c>
      <c r="B129" s="88">
        <v>20</v>
      </c>
      <c r="C129" s="88">
        <f t="shared" si="93"/>
        <v>20</v>
      </c>
      <c r="D129" s="45" t="s">
        <v>614</v>
      </c>
      <c r="E129" s="45" t="str">
        <f t="shared" si="49"/>
        <v>20 150 SS304-SS304/FG-SS304</v>
      </c>
      <c r="F129" s="28">
        <v>500.13</v>
      </c>
      <c r="G129" s="28">
        <v>525.52</v>
      </c>
      <c r="H129" s="166">
        <v>577.9</v>
      </c>
      <c r="I129" s="46">
        <v>606.6</v>
      </c>
      <c r="J129" s="143">
        <f t="shared" si="81"/>
        <v>0.55171000000000003</v>
      </c>
      <c r="K129" s="146">
        <f t="shared" si="82"/>
        <v>31</v>
      </c>
      <c r="L129" s="146">
        <f t="shared" si="83"/>
        <v>37</v>
      </c>
      <c r="M129" s="143">
        <f t="shared" si="84"/>
        <v>1.38248E-2</v>
      </c>
      <c r="N129" s="143">
        <f t="shared" si="85"/>
        <v>2.3828927999999996E-2</v>
      </c>
      <c r="O129" s="143">
        <f t="shared" si="86"/>
        <v>0.23644569264800003</v>
      </c>
      <c r="P129" s="143">
        <f t="shared" si="87"/>
        <v>0.48642634107455995</v>
      </c>
      <c r="Q129" s="143">
        <v>1</v>
      </c>
      <c r="R129" s="143">
        <f t="shared" si="88"/>
        <v>0.48642634107455995</v>
      </c>
      <c r="S129" s="143">
        <f t="shared" si="89"/>
        <v>0.23644569264800003</v>
      </c>
      <c r="T129" s="156">
        <f t="shared" si="79"/>
        <v>170.24921937609599</v>
      </c>
      <c r="U129" s="155">
        <f t="shared" si="80"/>
        <v>118.22284632400002</v>
      </c>
      <c r="V129" s="143">
        <f t="shared" si="90"/>
        <v>0.75438498744000115</v>
      </c>
      <c r="W129" s="156">
        <v>279.15750660158722</v>
      </c>
      <c r="X129" s="143">
        <f t="shared" si="91"/>
        <v>0.57817683072959958</v>
      </c>
      <c r="Y129" s="156">
        <v>206.42151556108803</v>
      </c>
      <c r="Z129" s="143">
        <f t="shared" si="92"/>
        <v>774.05108786277128</v>
      </c>
      <c r="AA129" s="170" t="str">
        <f t="shared" si="47"/>
        <v>20"150</v>
      </c>
    </row>
    <row r="130" spans="1:27" x14ac:dyDescent="0.3">
      <c r="A130" s="85">
        <v>150</v>
      </c>
      <c r="B130" s="88">
        <v>24</v>
      </c>
      <c r="C130" s="88">
        <f t="shared" si="93"/>
        <v>24</v>
      </c>
      <c r="D130" s="45" t="s">
        <v>614</v>
      </c>
      <c r="E130" s="45" t="str">
        <f t="shared" si="49"/>
        <v>24 150 SS304-SS304/FG-SS304</v>
      </c>
      <c r="F130" s="28">
        <v>603.25</v>
      </c>
      <c r="G130" s="28">
        <v>628.65</v>
      </c>
      <c r="H130" s="166">
        <v>685.8</v>
      </c>
      <c r="I130" s="45">
        <v>717.6</v>
      </c>
      <c r="J130" s="143">
        <f t="shared" si="81"/>
        <v>0.65722499999999995</v>
      </c>
      <c r="K130" s="146">
        <f t="shared" si="82"/>
        <v>34</v>
      </c>
      <c r="L130" s="146">
        <f t="shared" si="83"/>
        <v>40</v>
      </c>
      <c r="M130" s="143">
        <f t="shared" si="84"/>
        <v>1.38248E-2</v>
      </c>
      <c r="N130" s="143">
        <f t="shared" si="85"/>
        <v>2.3828927999999996E-2</v>
      </c>
      <c r="O130" s="143">
        <f t="shared" si="86"/>
        <v>0.30892414211999997</v>
      </c>
      <c r="P130" s="143">
        <f t="shared" si="87"/>
        <v>0.62643868819199988</v>
      </c>
      <c r="Q130" s="143">
        <v>1</v>
      </c>
      <c r="R130" s="143">
        <f t="shared" si="88"/>
        <v>0.62643868819199988</v>
      </c>
      <c r="S130" s="143">
        <f t="shared" si="89"/>
        <v>0.30892414211999997</v>
      </c>
      <c r="T130" s="156">
        <f t="shared" si="79"/>
        <v>219.25354086719994</v>
      </c>
      <c r="U130" s="155">
        <f t="shared" si="80"/>
        <v>154.46207105999997</v>
      </c>
      <c r="V130" s="143">
        <f t="shared" si="90"/>
        <v>0.98882237376000226</v>
      </c>
      <c r="W130" s="156">
        <v>351.58118007463992</v>
      </c>
      <c r="X130" s="143">
        <f t="shared" si="91"/>
        <v>0.69191280971999936</v>
      </c>
      <c r="Y130" s="156">
        <v>241.73917758456</v>
      </c>
      <c r="Z130" s="143">
        <f t="shared" si="92"/>
        <v>967.0359695863998</v>
      </c>
      <c r="AA130" s="170" t="str">
        <f t="shared" si="47"/>
        <v>24"150</v>
      </c>
    </row>
    <row r="131" spans="1:27" x14ac:dyDescent="0.3">
      <c r="A131" s="85"/>
      <c r="B131" s="85"/>
      <c r="C131" s="85"/>
      <c r="D131" s="85"/>
      <c r="E131" s="45" t="str">
        <f t="shared" si="49"/>
        <v xml:space="preserve">  </v>
      </c>
      <c r="F131" s="85"/>
      <c r="G131" s="85"/>
      <c r="H131" s="85"/>
      <c r="I131" s="85"/>
      <c r="J131" s="85"/>
      <c r="K131" s="85"/>
      <c r="L131" s="85"/>
      <c r="M131" s="158"/>
      <c r="N131" s="158"/>
      <c r="O131" s="158"/>
      <c r="P131" s="158"/>
      <c r="Q131" s="158"/>
      <c r="R131" s="158"/>
      <c r="S131" s="158"/>
      <c r="T131" s="156"/>
      <c r="U131" s="158"/>
      <c r="V131" s="158"/>
      <c r="W131" s="158"/>
      <c r="X131" s="158"/>
      <c r="Y131" s="158"/>
      <c r="Z131" s="158"/>
      <c r="AA131" s="170" t="str">
        <f t="shared" si="47"/>
        <v>"</v>
      </c>
    </row>
    <row r="132" spans="1:27" x14ac:dyDescent="0.3">
      <c r="A132" s="85"/>
      <c r="B132" s="85"/>
      <c r="C132" s="85"/>
      <c r="D132" s="85"/>
      <c r="E132" s="45" t="str">
        <f t="shared" si="49"/>
        <v xml:space="preserve">  </v>
      </c>
      <c r="F132" s="85"/>
      <c r="G132" s="85"/>
      <c r="H132" s="85"/>
      <c r="I132" s="85"/>
      <c r="J132" s="85"/>
      <c r="K132" s="85"/>
      <c r="L132" s="85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70" t="str">
        <f t="shared" ref="AA132:AA195" si="94">CONCATENATE(B132,"""",A132)</f>
        <v>"</v>
      </c>
    </row>
    <row r="133" spans="1:27" x14ac:dyDescent="0.3">
      <c r="A133" s="85"/>
      <c r="B133" s="85"/>
      <c r="C133" s="85"/>
      <c r="D133" s="85"/>
      <c r="E133" s="45" t="str">
        <f t="shared" si="49"/>
        <v xml:space="preserve">  </v>
      </c>
      <c r="F133" s="85"/>
      <c r="G133" s="85"/>
      <c r="H133" s="85"/>
      <c r="I133" s="85"/>
      <c r="J133" s="85"/>
      <c r="K133" s="85"/>
      <c r="L133" s="85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70" t="str">
        <f t="shared" si="94"/>
        <v>"</v>
      </c>
    </row>
    <row r="134" spans="1:27" x14ac:dyDescent="0.3">
      <c r="A134" s="85"/>
      <c r="B134" s="85"/>
      <c r="C134" s="85"/>
      <c r="D134" s="85"/>
      <c r="E134" s="45" t="str">
        <f t="shared" si="49"/>
        <v xml:space="preserve">  </v>
      </c>
      <c r="F134" s="85"/>
      <c r="G134" s="85"/>
      <c r="H134" s="85"/>
      <c r="I134" s="85"/>
      <c r="J134" s="85"/>
      <c r="K134" s="85"/>
      <c r="L134" s="85"/>
      <c r="M134" s="158" t="s">
        <v>562</v>
      </c>
      <c r="N134" s="158"/>
      <c r="O134" s="158"/>
      <c r="P134" s="158"/>
      <c r="Q134" s="158"/>
      <c r="R134" s="158"/>
      <c r="S134" s="158"/>
      <c r="T134" s="158"/>
      <c r="U134" s="158" t="s">
        <v>562</v>
      </c>
      <c r="V134" s="158"/>
      <c r="W134" s="158"/>
      <c r="X134" s="158"/>
      <c r="Y134" s="158"/>
      <c r="Z134" s="158"/>
      <c r="AA134" s="170" t="str">
        <f t="shared" si="94"/>
        <v>"</v>
      </c>
    </row>
    <row r="135" spans="1:27" x14ac:dyDescent="0.3">
      <c r="A135" s="85">
        <v>150</v>
      </c>
      <c r="B135" s="45">
        <v>0.5</v>
      </c>
      <c r="C135" s="45">
        <v>0.5</v>
      </c>
      <c r="D135" s="45" t="s">
        <v>126</v>
      </c>
      <c r="E135" s="45" t="str">
        <f t="shared" ref="E135:E200" si="95">CONCATENATE(C135," ",A135," ",D135)</f>
        <v>0.5 150 CS-SS316/PTFE-SS316</v>
      </c>
      <c r="F135" s="45">
        <v>14.22</v>
      </c>
      <c r="G135" s="45">
        <v>19.05</v>
      </c>
      <c r="H135" s="145" t="s">
        <v>536</v>
      </c>
      <c r="I135" s="45" t="s">
        <v>537</v>
      </c>
      <c r="J135" s="146">
        <f>(H135+G135)/2/1000</f>
        <v>2.5425E-2</v>
      </c>
      <c r="K135" s="146">
        <f>ROUND((H135-G135)/2*1.2,)</f>
        <v>8</v>
      </c>
      <c r="L135" s="146">
        <f>K135+6</f>
        <v>14</v>
      </c>
      <c r="M135" s="144">
        <f>3.142*(0.0008*0.0055)*2100</f>
        <v>2.9032080000000002E-2</v>
      </c>
      <c r="N135" s="143">
        <f>3.142*(0.0002*0.0048)*7900</f>
        <v>2.3828927999999996E-2</v>
      </c>
      <c r="O135" s="143">
        <f>(J135*K135)*M135</f>
        <v>5.9051250720000004E-3</v>
      </c>
      <c r="P135" s="143">
        <f>J135*L135*N135</f>
        <v>8.4819069215999986E-3</v>
      </c>
      <c r="Q135" s="143">
        <v>1</v>
      </c>
      <c r="R135" s="143">
        <f>(P135*Q135)</f>
        <v>8.4819069215999986E-3</v>
      </c>
      <c r="S135" s="143">
        <f>(O135*Q135)</f>
        <v>5.9051250720000004E-3</v>
      </c>
      <c r="T135" s="154">
        <f t="shared" ref="T135:T153" si="96">R135*Q135*475</f>
        <v>4.0289057877599994</v>
      </c>
      <c r="U135" s="155">
        <f>S135*Q135*1000</f>
        <v>5.9051250720000006</v>
      </c>
      <c r="V135" s="143">
        <f>((I135/1000)*3.14)*1.15*0.003*((I135-H135)/2/1000)*8000*Q135</f>
        <v>3.3140313599999992E-2</v>
      </c>
      <c r="W135" s="155">
        <v>5</v>
      </c>
      <c r="X135" s="143">
        <f>((G135/1000)*3.14)*1.15*0.003*((G135-F135)/2/1000)*8000*Q135</f>
        <v>3.9870423179999993E-3</v>
      </c>
      <c r="Y135" s="154">
        <v>2</v>
      </c>
      <c r="Z135" s="143">
        <f>Y135+W135+U135+T135</f>
        <v>16.93403085976</v>
      </c>
      <c r="AA135" s="170" t="str">
        <f t="shared" si="94"/>
        <v>0.5"150</v>
      </c>
    </row>
    <row r="136" spans="1:27" x14ac:dyDescent="0.3">
      <c r="A136" s="85">
        <v>150</v>
      </c>
      <c r="B136" s="45">
        <v>0.75</v>
      </c>
      <c r="C136" s="45">
        <v>0.75</v>
      </c>
      <c r="D136" s="45" t="s">
        <v>126</v>
      </c>
      <c r="E136" s="45" t="str">
        <f t="shared" si="95"/>
        <v>0.75 150 CS-SS316/PTFE-SS316</v>
      </c>
      <c r="F136" s="45">
        <v>20.57</v>
      </c>
      <c r="G136" s="45">
        <v>25.4</v>
      </c>
      <c r="H136" s="145">
        <v>39.6</v>
      </c>
      <c r="I136" s="45">
        <v>57.2</v>
      </c>
      <c r="J136" s="146">
        <f t="shared" ref="J136:J153" si="97">(H136+G136)/2/1000</f>
        <v>3.2500000000000001E-2</v>
      </c>
      <c r="K136" s="146">
        <f t="shared" ref="K136:K153" si="98">ROUND((H136-G136)/2*1.2,)</f>
        <v>9</v>
      </c>
      <c r="L136" s="146">
        <f t="shared" ref="L136:L153" si="99">K136+6</f>
        <v>15</v>
      </c>
      <c r="M136" s="144">
        <f t="shared" ref="M136:M153" si="100">3.142*(0.0008*0.0055)*2100</f>
        <v>2.9032080000000002E-2</v>
      </c>
      <c r="N136" s="143">
        <f t="shared" ref="N136:N153" si="101">3.142*(0.0002*0.0048)*7900</f>
        <v>2.3828927999999996E-2</v>
      </c>
      <c r="O136" s="143">
        <f t="shared" ref="O136:O153" si="102">(J136*K136)*M136</f>
        <v>8.4918834000000006E-3</v>
      </c>
      <c r="P136" s="143">
        <f t="shared" ref="P136:P153" si="103">J136*L136*N136</f>
        <v>1.1616602399999999E-2</v>
      </c>
      <c r="Q136" s="143">
        <v>1</v>
      </c>
      <c r="R136" s="143">
        <f t="shared" ref="R136:R153" si="104">(P136*Q136)</f>
        <v>1.1616602399999999E-2</v>
      </c>
      <c r="S136" s="143">
        <f t="shared" ref="S136:S153" si="105">(O136*Q136)</f>
        <v>8.4918834000000006E-3</v>
      </c>
      <c r="T136" s="154">
        <f t="shared" si="96"/>
        <v>5.517886139999999</v>
      </c>
      <c r="U136" s="155">
        <f t="shared" ref="U136:U153" si="106">S136*Q136*1000</f>
        <v>8.4918834000000007</v>
      </c>
      <c r="V136" s="143">
        <f t="shared" ref="V136:V153" si="107">((I136/1000)*3.14)*1.15*0.003*((I136-H136)/2/1000)*8000*Q136</f>
        <v>4.3623191040000009E-2</v>
      </c>
      <c r="W136" s="155">
        <v>11</v>
      </c>
      <c r="X136" s="143">
        <f t="shared" ref="X136:X153" si="108">((G136/1000)*3.14)*1.15*0.003*((G136-F136)/2/1000)*8000*Q136</f>
        <v>5.316056423999997E-3</v>
      </c>
      <c r="Y136" s="154">
        <v>3</v>
      </c>
      <c r="Z136" s="143">
        <f t="shared" ref="Z136:Z153" si="109">Y136+W136+U136+T136</f>
        <v>28.009769539999997</v>
      </c>
      <c r="AA136" s="170" t="str">
        <f t="shared" si="94"/>
        <v>0.75"150</v>
      </c>
    </row>
    <row r="137" spans="1:27" x14ac:dyDescent="0.3">
      <c r="A137" s="85">
        <v>150</v>
      </c>
      <c r="B137" s="45">
        <v>1</v>
      </c>
      <c r="C137" s="45">
        <f>B137</f>
        <v>1</v>
      </c>
      <c r="D137" s="45" t="s">
        <v>126</v>
      </c>
      <c r="E137" s="45" t="str">
        <f t="shared" si="95"/>
        <v>1 150 CS-SS316/PTFE-SS316</v>
      </c>
      <c r="F137" s="45">
        <v>26.92</v>
      </c>
      <c r="G137" s="45">
        <v>31.75</v>
      </c>
      <c r="H137" s="145">
        <v>47.8</v>
      </c>
      <c r="I137" s="45">
        <v>66.8</v>
      </c>
      <c r="J137" s="146">
        <f t="shared" si="97"/>
        <v>3.9774999999999998E-2</v>
      </c>
      <c r="K137" s="146">
        <f t="shared" si="98"/>
        <v>10</v>
      </c>
      <c r="L137" s="146">
        <f t="shared" si="99"/>
        <v>16</v>
      </c>
      <c r="M137" s="144">
        <f t="shared" si="100"/>
        <v>2.9032080000000002E-2</v>
      </c>
      <c r="N137" s="143">
        <f t="shared" si="101"/>
        <v>2.3828927999999996E-2</v>
      </c>
      <c r="O137" s="143">
        <f t="shared" si="102"/>
        <v>1.1547509820000001E-2</v>
      </c>
      <c r="P137" s="143">
        <f t="shared" si="103"/>
        <v>1.5164729779199996E-2</v>
      </c>
      <c r="Q137" s="143">
        <v>1</v>
      </c>
      <c r="R137" s="143">
        <f t="shared" si="104"/>
        <v>1.5164729779199996E-2</v>
      </c>
      <c r="S137" s="143">
        <f t="shared" si="105"/>
        <v>1.1547509820000001E-2</v>
      </c>
      <c r="T137" s="154">
        <f t="shared" si="96"/>
        <v>7.2032466451199983</v>
      </c>
      <c r="U137" s="155">
        <f t="shared" si="106"/>
        <v>11.547509820000002</v>
      </c>
      <c r="V137" s="143">
        <f t="shared" si="107"/>
        <v>5.4996974399999995E-2</v>
      </c>
      <c r="W137" s="155">
        <v>8</v>
      </c>
      <c r="X137" s="143">
        <f t="shared" si="108"/>
        <v>6.6450705299999973E-3</v>
      </c>
      <c r="Y137" s="154">
        <v>3</v>
      </c>
      <c r="Z137" s="143">
        <f t="shared" si="109"/>
        <v>29.750756465119998</v>
      </c>
      <c r="AA137" s="170" t="str">
        <f t="shared" si="94"/>
        <v>1"150</v>
      </c>
    </row>
    <row r="138" spans="1:27" x14ac:dyDescent="0.3">
      <c r="A138" s="85">
        <v>150</v>
      </c>
      <c r="B138" s="45" t="s">
        <v>6</v>
      </c>
      <c r="C138" s="45">
        <v>1.25</v>
      </c>
      <c r="D138" s="45" t="s">
        <v>126</v>
      </c>
      <c r="E138" s="45" t="str">
        <f t="shared" si="95"/>
        <v>1.25 150 CS-SS316/PTFE-SS316</v>
      </c>
      <c r="F138" s="45">
        <v>38.1</v>
      </c>
      <c r="G138" s="45">
        <v>47.75</v>
      </c>
      <c r="H138" s="145">
        <v>60.5</v>
      </c>
      <c r="I138" s="45">
        <v>76.2</v>
      </c>
      <c r="J138" s="146">
        <f t="shared" si="97"/>
        <v>5.4125E-2</v>
      </c>
      <c r="K138" s="146">
        <f t="shared" si="98"/>
        <v>8</v>
      </c>
      <c r="L138" s="146">
        <f t="shared" si="99"/>
        <v>14</v>
      </c>
      <c r="M138" s="144">
        <f t="shared" si="100"/>
        <v>2.9032080000000002E-2</v>
      </c>
      <c r="N138" s="143">
        <f t="shared" si="101"/>
        <v>2.3828927999999996E-2</v>
      </c>
      <c r="O138" s="143">
        <f t="shared" si="102"/>
        <v>1.257089064E-2</v>
      </c>
      <c r="P138" s="143">
        <f t="shared" si="103"/>
        <v>1.8056370191999998E-2</v>
      </c>
      <c r="Q138" s="143">
        <v>1</v>
      </c>
      <c r="R138" s="143">
        <f t="shared" si="104"/>
        <v>1.8056370191999998E-2</v>
      </c>
      <c r="S138" s="143">
        <f t="shared" si="105"/>
        <v>1.257089064E-2</v>
      </c>
      <c r="T138" s="154">
        <f t="shared" si="96"/>
        <v>8.5767758411999981</v>
      </c>
      <c r="U138" s="155">
        <f t="shared" si="106"/>
        <v>12.57089064</v>
      </c>
      <c r="V138" s="143">
        <f t="shared" si="107"/>
        <v>5.183980488E-2</v>
      </c>
      <c r="W138" s="155">
        <v>20</v>
      </c>
      <c r="X138" s="143">
        <f t="shared" si="108"/>
        <v>1.9966843949999997E-2</v>
      </c>
      <c r="Y138" s="154">
        <v>35</v>
      </c>
      <c r="Z138" s="143">
        <f t="shared" si="109"/>
        <v>76.147666481200005</v>
      </c>
      <c r="AA138" s="170" t="str">
        <f t="shared" si="94"/>
        <v>1  1/4"150</v>
      </c>
    </row>
    <row r="139" spans="1:27" x14ac:dyDescent="0.3">
      <c r="A139" s="85">
        <v>150</v>
      </c>
      <c r="B139" s="45" t="s">
        <v>8</v>
      </c>
      <c r="C139" s="45">
        <v>1.5</v>
      </c>
      <c r="D139" s="45" t="s">
        <v>126</v>
      </c>
      <c r="E139" s="45" t="str">
        <f t="shared" si="95"/>
        <v>1.5 150 CS-SS316/PTFE-SS316</v>
      </c>
      <c r="F139" s="45">
        <v>44.45</v>
      </c>
      <c r="G139" s="45">
        <v>54.1</v>
      </c>
      <c r="H139" s="145">
        <v>69.900000000000006</v>
      </c>
      <c r="I139" s="45">
        <v>85.9</v>
      </c>
      <c r="J139" s="146">
        <f t="shared" si="97"/>
        <v>6.2E-2</v>
      </c>
      <c r="K139" s="146">
        <f t="shared" si="98"/>
        <v>9</v>
      </c>
      <c r="L139" s="146">
        <f t="shared" si="99"/>
        <v>15</v>
      </c>
      <c r="M139" s="144">
        <f t="shared" si="100"/>
        <v>2.9032080000000002E-2</v>
      </c>
      <c r="N139" s="143">
        <f t="shared" si="101"/>
        <v>2.3828927999999996E-2</v>
      </c>
      <c r="O139" s="143">
        <f t="shared" si="102"/>
        <v>1.6199900640000004E-2</v>
      </c>
      <c r="P139" s="143">
        <f t="shared" si="103"/>
        <v>2.2160903039999996E-2</v>
      </c>
      <c r="Q139" s="143">
        <v>1</v>
      </c>
      <c r="R139" s="143">
        <f t="shared" si="104"/>
        <v>2.2160903039999996E-2</v>
      </c>
      <c r="S139" s="143">
        <f t="shared" si="105"/>
        <v>1.6199900640000004E-2</v>
      </c>
      <c r="T139" s="154">
        <f t="shared" si="96"/>
        <v>10.526428943999997</v>
      </c>
      <c r="U139" s="155">
        <f t="shared" si="106"/>
        <v>16.199900640000003</v>
      </c>
      <c r="V139" s="143">
        <f t="shared" si="107"/>
        <v>5.9555500800000001E-2</v>
      </c>
      <c r="W139" s="155">
        <v>9</v>
      </c>
      <c r="X139" s="143">
        <f t="shared" si="108"/>
        <v>2.2622120579999995E-2</v>
      </c>
      <c r="Y139" s="154">
        <v>12</v>
      </c>
      <c r="Z139" s="143">
        <f t="shared" si="109"/>
        <v>47.726329583999998</v>
      </c>
      <c r="AA139" s="170" t="str">
        <f t="shared" si="94"/>
        <v>1  1/2"150</v>
      </c>
    </row>
    <row r="140" spans="1:27" x14ac:dyDescent="0.3">
      <c r="A140" s="85">
        <v>150</v>
      </c>
      <c r="B140" s="45">
        <v>2</v>
      </c>
      <c r="C140" s="45">
        <f>B140</f>
        <v>2</v>
      </c>
      <c r="D140" s="45" t="s">
        <v>126</v>
      </c>
      <c r="E140" s="45" t="str">
        <f t="shared" si="95"/>
        <v>2 150 CS-SS316/PTFE-SS316</v>
      </c>
      <c r="F140" s="45">
        <v>55.62</v>
      </c>
      <c r="G140" s="45">
        <v>69.849999999999994</v>
      </c>
      <c r="H140" s="145">
        <v>85.9</v>
      </c>
      <c r="I140" s="45">
        <v>104.9</v>
      </c>
      <c r="J140" s="146">
        <f t="shared" si="97"/>
        <v>7.7875E-2</v>
      </c>
      <c r="K140" s="146">
        <f t="shared" si="98"/>
        <v>10</v>
      </c>
      <c r="L140" s="146">
        <f t="shared" si="99"/>
        <v>16</v>
      </c>
      <c r="M140" s="144">
        <f t="shared" si="100"/>
        <v>2.9032080000000002E-2</v>
      </c>
      <c r="N140" s="143">
        <f t="shared" si="101"/>
        <v>2.3828927999999996E-2</v>
      </c>
      <c r="O140" s="143">
        <f t="shared" si="102"/>
        <v>2.2608732300000003E-2</v>
      </c>
      <c r="P140" s="143">
        <f t="shared" si="103"/>
        <v>2.9690844287999996E-2</v>
      </c>
      <c r="Q140" s="143">
        <v>1</v>
      </c>
      <c r="R140" s="143">
        <f t="shared" si="104"/>
        <v>2.9690844287999996E-2</v>
      </c>
      <c r="S140" s="143">
        <f t="shared" si="105"/>
        <v>2.2608732300000003E-2</v>
      </c>
      <c r="T140" s="154">
        <f t="shared" si="96"/>
        <v>14.103151036799998</v>
      </c>
      <c r="U140" s="155">
        <f t="shared" si="106"/>
        <v>22.608732300000003</v>
      </c>
      <c r="V140" s="143">
        <f t="shared" si="107"/>
        <v>8.6365009199999995E-2</v>
      </c>
      <c r="W140" s="155">
        <v>13</v>
      </c>
      <c r="X140" s="143">
        <f t="shared" si="108"/>
        <v>4.3070513045999993E-2</v>
      </c>
      <c r="Y140" s="154">
        <v>22</v>
      </c>
      <c r="Z140" s="143">
        <f t="shared" si="109"/>
        <v>71.7118833368</v>
      </c>
      <c r="AA140" s="170" t="str">
        <f t="shared" si="94"/>
        <v>2"150</v>
      </c>
    </row>
    <row r="141" spans="1:27" x14ac:dyDescent="0.3">
      <c r="A141" s="85">
        <v>150</v>
      </c>
      <c r="B141" s="45" t="s">
        <v>11</v>
      </c>
      <c r="C141" s="45">
        <v>2.5</v>
      </c>
      <c r="D141" s="45" t="s">
        <v>126</v>
      </c>
      <c r="E141" s="45" t="str">
        <f t="shared" si="95"/>
        <v>2.5 150 CS-SS316/PTFE-SS316</v>
      </c>
      <c r="F141" s="45">
        <v>66.540000000000006</v>
      </c>
      <c r="G141" s="45">
        <v>82.55</v>
      </c>
      <c r="H141" s="145">
        <v>98.6</v>
      </c>
      <c r="I141" s="45">
        <v>124</v>
      </c>
      <c r="J141" s="146">
        <f t="shared" si="97"/>
        <v>9.0574999999999989E-2</v>
      </c>
      <c r="K141" s="146">
        <f t="shared" si="98"/>
        <v>10</v>
      </c>
      <c r="L141" s="146">
        <f t="shared" si="99"/>
        <v>16</v>
      </c>
      <c r="M141" s="144">
        <f t="shared" si="100"/>
        <v>2.9032080000000002E-2</v>
      </c>
      <c r="N141" s="143">
        <f t="shared" si="101"/>
        <v>2.3828927999999996E-2</v>
      </c>
      <c r="O141" s="143">
        <f t="shared" si="102"/>
        <v>2.6295806459999998E-2</v>
      </c>
      <c r="P141" s="143">
        <f t="shared" si="103"/>
        <v>3.4532882457599987E-2</v>
      </c>
      <c r="Q141" s="143">
        <v>1</v>
      </c>
      <c r="R141" s="143">
        <f t="shared" si="104"/>
        <v>3.4532882457599987E-2</v>
      </c>
      <c r="S141" s="143">
        <f t="shared" si="105"/>
        <v>2.6295806459999998E-2</v>
      </c>
      <c r="T141" s="154">
        <f t="shared" si="96"/>
        <v>16.403119167359993</v>
      </c>
      <c r="U141" s="155">
        <f t="shared" si="106"/>
        <v>26.295806459999998</v>
      </c>
      <c r="V141" s="143">
        <f t="shared" si="107"/>
        <v>0.13647846720000004</v>
      </c>
      <c r="W141" s="155">
        <v>40</v>
      </c>
      <c r="X141" s="143">
        <f t="shared" si="108"/>
        <v>5.7268676165999961E-2</v>
      </c>
      <c r="Y141" s="154">
        <v>45</v>
      </c>
      <c r="Z141" s="143">
        <f t="shared" si="109"/>
        <v>127.69892562735998</v>
      </c>
      <c r="AA141" s="170" t="str">
        <f t="shared" si="94"/>
        <v>2  1/2"150</v>
      </c>
    </row>
    <row r="142" spans="1:27" x14ac:dyDescent="0.3">
      <c r="A142" s="85">
        <v>150</v>
      </c>
      <c r="B142" s="45">
        <v>3</v>
      </c>
      <c r="C142" s="45">
        <f t="shared" ref="C142:C153" si="110">B142</f>
        <v>3</v>
      </c>
      <c r="D142" s="45" t="s">
        <v>126</v>
      </c>
      <c r="E142" s="45" t="str">
        <f t="shared" si="95"/>
        <v>3 150 CS-SS316/PTFE-SS316</v>
      </c>
      <c r="F142" s="45">
        <v>81</v>
      </c>
      <c r="G142" s="45">
        <v>101.6</v>
      </c>
      <c r="H142" s="145">
        <v>120.7</v>
      </c>
      <c r="I142" s="45">
        <v>136.69999999999999</v>
      </c>
      <c r="J142" s="146">
        <f t="shared" si="97"/>
        <v>0.11115</v>
      </c>
      <c r="K142" s="146">
        <f t="shared" si="98"/>
        <v>11</v>
      </c>
      <c r="L142" s="146">
        <f t="shared" si="99"/>
        <v>17</v>
      </c>
      <c r="M142" s="144">
        <f t="shared" si="100"/>
        <v>2.9032080000000002E-2</v>
      </c>
      <c r="N142" s="143">
        <f t="shared" si="101"/>
        <v>2.3828927999999996E-2</v>
      </c>
      <c r="O142" s="143">
        <f t="shared" si="102"/>
        <v>3.5496072612000003E-2</v>
      </c>
      <c r="P142" s="143">
        <f t="shared" si="103"/>
        <v>4.502595090239999E-2</v>
      </c>
      <c r="Q142" s="143">
        <v>1</v>
      </c>
      <c r="R142" s="143">
        <f t="shared" si="104"/>
        <v>4.502595090239999E-2</v>
      </c>
      <c r="S142" s="143">
        <f t="shared" si="105"/>
        <v>3.5496072612000003E-2</v>
      </c>
      <c r="T142" s="154">
        <f t="shared" si="96"/>
        <v>21.387326678639994</v>
      </c>
      <c r="U142" s="155">
        <f t="shared" si="106"/>
        <v>35.496072612000006</v>
      </c>
      <c r="V142" s="143">
        <f t="shared" si="107"/>
        <v>9.4775750399999914E-2</v>
      </c>
      <c r="W142" s="155">
        <v>15</v>
      </c>
      <c r="X142" s="143">
        <f t="shared" si="108"/>
        <v>9.0692142719999938E-2</v>
      </c>
      <c r="Y142" s="154">
        <v>47</v>
      </c>
      <c r="Z142" s="143">
        <f t="shared" si="109"/>
        <v>118.88339929064</v>
      </c>
      <c r="AA142" s="170" t="str">
        <f t="shared" si="94"/>
        <v>3"150</v>
      </c>
    </row>
    <row r="143" spans="1:27" x14ac:dyDescent="0.3">
      <c r="A143" s="85">
        <v>150</v>
      </c>
      <c r="B143" s="45">
        <v>4</v>
      </c>
      <c r="C143" s="45">
        <f t="shared" si="110"/>
        <v>4</v>
      </c>
      <c r="D143" s="45" t="s">
        <v>126</v>
      </c>
      <c r="E143" s="45" t="str">
        <f t="shared" si="95"/>
        <v>4 150 CS-SS316/PTFE-SS316</v>
      </c>
      <c r="F143" s="45">
        <v>106.42</v>
      </c>
      <c r="G143" s="45">
        <v>127</v>
      </c>
      <c r="H143" s="145">
        <v>149.4</v>
      </c>
      <c r="I143" s="45">
        <v>174.8</v>
      </c>
      <c r="J143" s="146">
        <f t="shared" si="97"/>
        <v>0.13819999999999999</v>
      </c>
      <c r="K143" s="146">
        <f t="shared" si="98"/>
        <v>13</v>
      </c>
      <c r="L143" s="146">
        <f t="shared" si="99"/>
        <v>19</v>
      </c>
      <c r="M143" s="144">
        <f t="shared" si="100"/>
        <v>2.9032080000000002E-2</v>
      </c>
      <c r="N143" s="143">
        <f t="shared" si="101"/>
        <v>2.3828927999999996E-2</v>
      </c>
      <c r="O143" s="143">
        <f t="shared" si="102"/>
        <v>5.2159034927999996E-2</v>
      </c>
      <c r="P143" s="143">
        <f t="shared" si="103"/>
        <v>6.2569999142399982E-2</v>
      </c>
      <c r="Q143" s="143">
        <v>1</v>
      </c>
      <c r="R143" s="143">
        <f t="shared" si="104"/>
        <v>6.2569999142399982E-2</v>
      </c>
      <c r="S143" s="143">
        <f t="shared" si="105"/>
        <v>5.2159034927999996E-2</v>
      </c>
      <c r="T143" s="154">
        <f t="shared" si="96"/>
        <v>29.72074959263999</v>
      </c>
      <c r="U143" s="155">
        <f t="shared" si="106"/>
        <v>52.159034927999997</v>
      </c>
      <c r="V143" s="143">
        <f t="shared" si="107"/>
        <v>0.19239061344000005</v>
      </c>
      <c r="W143" s="155">
        <v>30</v>
      </c>
      <c r="X143" s="143">
        <f t="shared" si="108"/>
        <v>0.11325511511999999</v>
      </c>
      <c r="Y143" s="154">
        <v>58</v>
      </c>
      <c r="Z143" s="143">
        <f t="shared" si="109"/>
        <v>169.87978452063999</v>
      </c>
      <c r="AA143" s="170" t="str">
        <f t="shared" si="94"/>
        <v>4"150</v>
      </c>
    </row>
    <row r="144" spans="1:27" x14ac:dyDescent="0.3">
      <c r="A144" s="85">
        <v>150</v>
      </c>
      <c r="B144" s="45">
        <v>5</v>
      </c>
      <c r="C144" s="45">
        <f t="shared" si="110"/>
        <v>5</v>
      </c>
      <c r="D144" s="45" t="s">
        <v>126</v>
      </c>
      <c r="E144" s="45" t="str">
        <f t="shared" si="95"/>
        <v>5 150 CS-SS316/PTFE-SS316</v>
      </c>
      <c r="F144" s="45">
        <v>131.82</v>
      </c>
      <c r="G144" s="45">
        <v>155.69999999999999</v>
      </c>
      <c r="H144" s="145">
        <v>177.8</v>
      </c>
      <c r="I144" s="45">
        <v>196.9</v>
      </c>
      <c r="J144" s="146">
        <f t="shared" si="97"/>
        <v>0.16675000000000001</v>
      </c>
      <c r="K144" s="146">
        <f t="shared" si="98"/>
        <v>13</v>
      </c>
      <c r="L144" s="146">
        <f t="shared" si="99"/>
        <v>19</v>
      </c>
      <c r="M144" s="144">
        <f t="shared" si="100"/>
        <v>2.9032080000000002E-2</v>
      </c>
      <c r="N144" s="143">
        <f t="shared" si="101"/>
        <v>2.3828927999999996E-2</v>
      </c>
      <c r="O144" s="143">
        <f t="shared" si="102"/>
        <v>6.293429142000001E-2</v>
      </c>
      <c r="P144" s="143">
        <f t="shared" si="103"/>
        <v>7.5496001135999982E-2</v>
      </c>
      <c r="Q144" s="143">
        <v>1</v>
      </c>
      <c r="R144" s="143">
        <f t="shared" si="104"/>
        <v>7.5496001135999982E-2</v>
      </c>
      <c r="S144" s="143">
        <f t="shared" si="105"/>
        <v>6.293429142000001E-2</v>
      </c>
      <c r="T144" s="154">
        <f t="shared" si="96"/>
        <v>35.860600539599993</v>
      </c>
      <c r="U144" s="155">
        <f t="shared" si="106"/>
        <v>62.934291420000008</v>
      </c>
      <c r="V144" s="143">
        <f t="shared" si="107"/>
        <v>0.16296255227999998</v>
      </c>
      <c r="W144" s="155">
        <v>33.725037885333336</v>
      </c>
      <c r="X144" s="143">
        <f t="shared" si="108"/>
        <v>0.16111340251199993</v>
      </c>
      <c r="Y144" s="154">
        <v>92.706272732320002</v>
      </c>
      <c r="Z144" s="143">
        <f t="shared" si="109"/>
        <v>225.22620257725333</v>
      </c>
      <c r="AA144" s="170" t="str">
        <f t="shared" si="94"/>
        <v>5"150</v>
      </c>
    </row>
    <row r="145" spans="1:27" x14ac:dyDescent="0.3">
      <c r="A145" s="85">
        <v>150</v>
      </c>
      <c r="B145" s="45">
        <v>6</v>
      </c>
      <c r="C145" s="45">
        <f t="shared" si="110"/>
        <v>6</v>
      </c>
      <c r="D145" s="45" t="s">
        <v>126</v>
      </c>
      <c r="E145" s="45" t="str">
        <f t="shared" si="95"/>
        <v>6 150 CS-SS316/PTFE-SS316</v>
      </c>
      <c r="F145" s="45">
        <v>157.22</v>
      </c>
      <c r="G145" s="45">
        <v>182.62</v>
      </c>
      <c r="H145" s="145">
        <v>209.6</v>
      </c>
      <c r="I145" s="45">
        <v>222.3</v>
      </c>
      <c r="J145" s="146">
        <f t="shared" si="97"/>
        <v>0.19611000000000001</v>
      </c>
      <c r="K145" s="146">
        <f t="shared" si="98"/>
        <v>16</v>
      </c>
      <c r="L145" s="146">
        <f t="shared" si="99"/>
        <v>22</v>
      </c>
      <c r="M145" s="144">
        <f t="shared" si="100"/>
        <v>2.9032080000000002E-2</v>
      </c>
      <c r="N145" s="143">
        <f t="shared" si="101"/>
        <v>2.3828927999999996E-2</v>
      </c>
      <c r="O145" s="143">
        <f t="shared" si="102"/>
        <v>9.1095699340800015E-2</v>
      </c>
      <c r="P145" s="143">
        <f t="shared" si="103"/>
        <v>0.10280800354175998</v>
      </c>
      <c r="Q145" s="143">
        <v>1</v>
      </c>
      <c r="R145" s="143">
        <f t="shared" si="104"/>
        <v>0.10280800354175998</v>
      </c>
      <c r="S145" s="143">
        <f t="shared" si="105"/>
        <v>9.1095699340800015E-2</v>
      </c>
      <c r="T145" s="154">
        <f t="shared" si="96"/>
        <v>48.833801682335988</v>
      </c>
      <c r="U145" s="155">
        <f t="shared" si="106"/>
        <v>91.09569934080001</v>
      </c>
      <c r="V145" s="143">
        <f t="shared" si="107"/>
        <v>0.12233533572000016</v>
      </c>
      <c r="W145" s="155">
        <v>32</v>
      </c>
      <c r="X145" s="143">
        <f t="shared" si="108"/>
        <v>0.20099756193600002</v>
      </c>
      <c r="Y145" s="154">
        <v>102</v>
      </c>
      <c r="Z145" s="143">
        <f t="shared" si="109"/>
        <v>273.92950102313603</v>
      </c>
      <c r="AA145" s="170" t="str">
        <f t="shared" si="94"/>
        <v>6"150</v>
      </c>
    </row>
    <row r="146" spans="1:27" x14ac:dyDescent="0.3">
      <c r="A146" s="85">
        <v>150</v>
      </c>
      <c r="B146" s="45">
        <v>8</v>
      </c>
      <c r="C146" s="45">
        <f t="shared" si="110"/>
        <v>8</v>
      </c>
      <c r="D146" s="45" t="s">
        <v>126</v>
      </c>
      <c r="E146" s="45" t="str">
        <f t="shared" si="95"/>
        <v>8 150 CS-SS316/PTFE-SS316</v>
      </c>
      <c r="F146" s="45">
        <v>215.9</v>
      </c>
      <c r="G146" s="45">
        <v>233.42</v>
      </c>
      <c r="H146" s="145">
        <v>263.7</v>
      </c>
      <c r="I146" s="45">
        <v>279.39999999999998</v>
      </c>
      <c r="J146" s="146">
        <f t="shared" si="97"/>
        <v>0.24856</v>
      </c>
      <c r="K146" s="146">
        <f t="shared" si="98"/>
        <v>18</v>
      </c>
      <c r="L146" s="146">
        <f t="shared" si="99"/>
        <v>24</v>
      </c>
      <c r="M146" s="144">
        <f t="shared" si="100"/>
        <v>2.9032080000000002E-2</v>
      </c>
      <c r="N146" s="143">
        <f t="shared" si="101"/>
        <v>2.3828927999999996E-2</v>
      </c>
      <c r="O146" s="143">
        <f t="shared" si="102"/>
        <v>0.12989184848640001</v>
      </c>
      <c r="P146" s="143">
        <f t="shared" si="103"/>
        <v>0.14215004024831998</v>
      </c>
      <c r="Q146" s="143">
        <v>1</v>
      </c>
      <c r="R146" s="143">
        <f t="shared" si="104"/>
        <v>0.14215004024831998</v>
      </c>
      <c r="S146" s="143">
        <f t="shared" si="105"/>
        <v>0.12989184848640001</v>
      </c>
      <c r="T146" s="154">
        <f t="shared" si="96"/>
        <v>67.521269117951988</v>
      </c>
      <c r="U146" s="155">
        <f t="shared" si="106"/>
        <v>129.89184848640002</v>
      </c>
      <c r="V146" s="143">
        <f t="shared" si="107"/>
        <v>0.19007928455999987</v>
      </c>
      <c r="W146" s="155">
        <v>35</v>
      </c>
      <c r="X146" s="143">
        <f t="shared" si="108"/>
        <v>0.17720701130879982</v>
      </c>
      <c r="Y146" s="154">
        <v>97</v>
      </c>
      <c r="Z146" s="143">
        <f t="shared" si="109"/>
        <v>329.41311760435201</v>
      </c>
      <c r="AA146" s="170" t="str">
        <f t="shared" si="94"/>
        <v>8"150</v>
      </c>
    </row>
    <row r="147" spans="1:27" x14ac:dyDescent="0.3">
      <c r="A147" s="85">
        <v>150</v>
      </c>
      <c r="B147" s="45">
        <v>10</v>
      </c>
      <c r="C147" s="45">
        <f t="shared" si="110"/>
        <v>10</v>
      </c>
      <c r="D147" s="45" t="s">
        <v>126</v>
      </c>
      <c r="E147" s="45" t="str">
        <f t="shared" si="95"/>
        <v>10 150 CS-SS316/PTFE-SS316</v>
      </c>
      <c r="F147" s="45">
        <v>268.22000000000003</v>
      </c>
      <c r="G147" s="45">
        <v>287.27</v>
      </c>
      <c r="H147" s="145">
        <v>317.5</v>
      </c>
      <c r="I147" s="45">
        <v>339.9</v>
      </c>
      <c r="J147" s="146">
        <f t="shared" si="97"/>
        <v>0.30238500000000001</v>
      </c>
      <c r="K147" s="146">
        <f t="shared" si="98"/>
        <v>18</v>
      </c>
      <c r="L147" s="146">
        <f t="shared" si="99"/>
        <v>24</v>
      </c>
      <c r="M147" s="144">
        <f t="shared" si="100"/>
        <v>2.9032080000000002E-2</v>
      </c>
      <c r="N147" s="143">
        <f t="shared" si="101"/>
        <v>2.3828927999999996E-2</v>
      </c>
      <c r="O147" s="143">
        <f t="shared" si="102"/>
        <v>0.15801957919440002</v>
      </c>
      <c r="P147" s="143">
        <f t="shared" si="103"/>
        <v>0.17293224943871999</v>
      </c>
      <c r="Q147" s="143">
        <v>1</v>
      </c>
      <c r="R147" s="143">
        <f t="shared" si="104"/>
        <v>0.17293224943871999</v>
      </c>
      <c r="S147" s="143">
        <f t="shared" si="105"/>
        <v>0.15801957919440002</v>
      </c>
      <c r="T147" s="154">
        <f t="shared" si="96"/>
        <v>82.142818483391991</v>
      </c>
      <c r="U147" s="155">
        <f t="shared" si="106"/>
        <v>158.01957919440002</v>
      </c>
      <c r="V147" s="143">
        <f t="shared" si="107"/>
        <v>0.3299194483199997</v>
      </c>
      <c r="W147" s="155">
        <v>53</v>
      </c>
      <c r="X147" s="143">
        <f t="shared" si="108"/>
        <v>0.23713408834199942</v>
      </c>
      <c r="Y147" s="154">
        <v>120</v>
      </c>
      <c r="Z147" s="143">
        <f t="shared" si="109"/>
        <v>413.162397677792</v>
      </c>
      <c r="AA147" s="170" t="str">
        <f t="shared" si="94"/>
        <v>10"150</v>
      </c>
    </row>
    <row r="148" spans="1:27" x14ac:dyDescent="0.3">
      <c r="A148" s="85">
        <v>150</v>
      </c>
      <c r="B148" s="45">
        <v>12</v>
      </c>
      <c r="C148" s="45">
        <f t="shared" si="110"/>
        <v>12</v>
      </c>
      <c r="D148" s="45" t="s">
        <v>126</v>
      </c>
      <c r="E148" s="45" t="str">
        <f t="shared" si="95"/>
        <v>12 150 CS-SS316/PTFE-SS316</v>
      </c>
      <c r="F148" s="45">
        <v>317.5</v>
      </c>
      <c r="G148" s="45">
        <v>339.85</v>
      </c>
      <c r="H148" s="145">
        <v>374.7</v>
      </c>
      <c r="I148" s="45">
        <v>409.7</v>
      </c>
      <c r="J148" s="146">
        <f t="shared" si="97"/>
        <v>0.35727499999999995</v>
      </c>
      <c r="K148" s="146">
        <f t="shared" si="98"/>
        <v>21</v>
      </c>
      <c r="L148" s="146">
        <f t="shared" si="99"/>
        <v>27</v>
      </c>
      <c r="M148" s="144">
        <f t="shared" si="100"/>
        <v>2.9032080000000002E-2</v>
      </c>
      <c r="N148" s="143">
        <f t="shared" si="101"/>
        <v>2.3828927999999996E-2</v>
      </c>
      <c r="O148" s="143">
        <f t="shared" si="102"/>
        <v>0.21782116402199997</v>
      </c>
      <c r="P148" s="143">
        <f t="shared" si="103"/>
        <v>0.22986396678239993</v>
      </c>
      <c r="Q148" s="143">
        <v>1</v>
      </c>
      <c r="R148" s="143">
        <f t="shared" si="104"/>
        <v>0.22986396678239993</v>
      </c>
      <c r="S148" s="143">
        <f t="shared" si="105"/>
        <v>0.21782116402199997</v>
      </c>
      <c r="T148" s="154">
        <f t="shared" si="96"/>
        <v>109.18538422163996</v>
      </c>
      <c r="U148" s="155">
        <f t="shared" si="106"/>
        <v>217.82116402199998</v>
      </c>
      <c r="V148" s="143">
        <f t="shared" si="107"/>
        <v>0.62135921400000016</v>
      </c>
      <c r="W148" s="155">
        <v>79</v>
      </c>
      <c r="X148" s="143">
        <f t="shared" si="108"/>
        <v>0.32913459747000035</v>
      </c>
      <c r="Y148" s="154">
        <v>151</v>
      </c>
      <c r="Z148" s="143">
        <f t="shared" si="109"/>
        <v>557.00654824363994</v>
      </c>
      <c r="AA148" s="170" t="str">
        <f t="shared" si="94"/>
        <v>12"150</v>
      </c>
    </row>
    <row r="149" spans="1:27" x14ac:dyDescent="0.3">
      <c r="A149" s="85">
        <v>150</v>
      </c>
      <c r="B149" s="45">
        <v>14</v>
      </c>
      <c r="C149" s="45">
        <f t="shared" si="110"/>
        <v>14</v>
      </c>
      <c r="D149" s="45" t="s">
        <v>126</v>
      </c>
      <c r="E149" s="45" t="str">
        <f t="shared" si="95"/>
        <v>14 150 CS-SS316/PTFE-SS316</v>
      </c>
      <c r="F149" s="45">
        <v>349.25</v>
      </c>
      <c r="G149" s="45">
        <v>371.6</v>
      </c>
      <c r="H149" s="145">
        <v>406.4</v>
      </c>
      <c r="I149" s="45">
        <v>450.9</v>
      </c>
      <c r="J149" s="146">
        <f t="shared" si="97"/>
        <v>0.38900000000000001</v>
      </c>
      <c r="K149" s="146">
        <f t="shared" si="98"/>
        <v>21</v>
      </c>
      <c r="L149" s="146">
        <f t="shared" si="99"/>
        <v>27</v>
      </c>
      <c r="M149" s="144">
        <f t="shared" si="100"/>
        <v>2.9032080000000002E-2</v>
      </c>
      <c r="N149" s="143">
        <f t="shared" si="101"/>
        <v>2.3828927999999996E-2</v>
      </c>
      <c r="O149" s="143">
        <f t="shared" si="102"/>
        <v>0.23716306152000002</v>
      </c>
      <c r="P149" s="143">
        <f t="shared" si="103"/>
        <v>0.25027523078399994</v>
      </c>
      <c r="Q149" s="143">
        <v>1</v>
      </c>
      <c r="R149" s="143">
        <f t="shared" si="104"/>
        <v>0.25027523078399994</v>
      </c>
      <c r="S149" s="143">
        <f t="shared" si="105"/>
        <v>0.23716306152000002</v>
      </c>
      <c r="T149" s="154">
        <f t="shared" si="96"/>
        <v>118.88073462239997</v>
      </c>
      <c r="U149" s="155">
        <f t="shared" si="106"/>
        <v>237.16306152000001</v>
      </c>
      <c r="V149" s="143">
        <f t="shared" si="107"/>
        <v>0.86945874659999989</v>
      </c>
      <c r="W149" s="155">
        <v>102</v>
      </c>
      <c r="X149" s="143">
        <f t="shared" si="108"/>
        <v>0.35988352632000031</v>
      </c>
      <c r="Y149" s="154">
        <v>162</v>
      </c>
      <c r="Z149" s="143">
        <f t="shared" si="109"/>
        <v>620.04379614239997</v>
      </c>
      <c r="AA149" s="170" t="str">
        <f t="shared" si="94"/>
        <v>14"150</v>
      </c>
    </row>
    <row r="150" spans="1:27" x14ac:dyDescent="0.3">
      <c r="A150" s="85">
        <v>150</v>
      </c>
      <c r="B150" s="45">
        <v>16</v>
      </c>
      <c r="C150" s="45">
        <f t="shared" si="110"/>
        <v>16</v>
      </c>
      <c r="D150" s="45" t="s">
        <v>126</v>
      </c>
      <c r="E150" s="45" t="str">
        <f t="shared" si="95"/>
        <v>16 150 CS-SS316/PTFE-SS316</v>
      </c>
      <c r="F150" s="45">
        <v>400.05</v>
      </c>
      <c r="G150" s="45">
        <v>422.4</v>
      </c>
      <c r="H150" s="145">
        <v>463.6</v>
      </c>
      <c r="I150" s="45">
        <v>514.4</v>
      </c>
      <c r="J150" s="146">
        <f t="shared" si="97"/>
        <v>0.443</v>
      </c>
      <c r="K150" s="146">
        <f t="shared" si="98"/>
        <v>25</v>
      </c>
      <c r="L150" s="146">
        <f t="shared" si="99"/>
        <v>31</v>
      </c>
      <c r="M150" s="144">
        <f t="shared" si="100"/>
        <v>2.9032080000000002E-2</v>
      </c>
      <c r="N150" s="143">
        <f t="shared" si="101"/>
        <v>2.3828927999999996E-2</v>
      </c>
      <c r="O150" s="143">
        <f t="shared" si="102"/>
        <v>0.321530286</v>
      </c>
      <c r="P150" s="143">
        <f t="shared" si="103"/>
        <v>0.32724266822399994</v>
      </c>
      <c r="Q150" s="143">
        <v>1</v>
      </c>
      <c r="R150" s="143">
        <f t="shared" si="104"/>
        <v>0.32724266822399994</v>
      </c>
      <c r="S150" s="143">
        <f t="shared" si="105"/>
        <v>0.321530286</v>
      </c>
      <c r="T150" s="154">
        <f t="shared" si="96"/>
        <v>155.44026740639998</v>
      </c>
      <c r="U150" s="155">
        <f t="shared" si="106"/>
        <v>321.53028599999999</v>
      </c>
      <c r="V150" s="143">
        <f t="shared" si="107"/>
        <v>1.1323310246399989</v>
      </c>
      <c r="W150" s="155">
        <v>129</v>
      </c>
      <c r="X150" s="143">
        <f t="shared" si="108"/>
        <v>0.40908181247999942</v>
      </c>
      <c r="Y150" s="154">
        <v>181</v>
      </c>
      <c r="Z150" s="143">
        <f t="shared" si="109"/>
        <v>786.97055340639986</v>
      </c>
      <c r="AA150" s="170" t="str">
        <f t="shared" si="94"/>
        <v>16"150</v>
      </c>
    </row>
    <row r="151" spans="1:27" x14ac:dyDescent="0.3">
      <c r="A151" s="85">
        <v>150</v>
      </c>
      <c r="B151" s="45">
        <v>18</v>
      </c>
      <c r="C151" s="45">
        <f t="shared" si="110"/>
        <v>18</v>
      </c>
      <c r="D151" s="45" t="s">
        <v>126</v>
      </c>
      <c r="E151" s="45" t="str">
        <f t="shared" si="95"/>
        <v>18 150 CS-SS316/PTFE-SS316</v>
      </c>
      <c r="F151" s="45">
        <v>449.33</v>
      </c>
      <c r="G151" s="45">
        <v>474.72</v>
      </c>
      <c r="H151" s="145">
        <v>527.1</v>
      </c>
      <c r="I151" s="45">
        <v>549.4</v>
      </c>
      <c r="J151" s="146">
        <f t="shared" si="97"/>
        <v>0.50091000000000008</v>
      </c>
      <c r="K151" s="146">
        <f t="shared" si="98"/>
        <v>31</v>
      </c>
      <c r="L151" s="146">
        <f t="shared" si="99"/>
        <v>37</v>
      </c>
      <c r="M151" s="144">
        <f t="shared" si="100"/>
        <v>2.9032080000000002E-2</v>
      </c>
      <c r="N151" s="143">
        <f t="shared" si="101"/>
        <v>2.3828927999999996E-2</v>
      </c>
      <c r="O151" s="143">
        <f t="shared" si="102"/>
        <v>0.45081623497680012</v>
      </c>
      <c r="P151" s="143">
        <f t="shared" si="103"/>
        <v>0.44163748800576003</v>
      </c>
      <c r="Q151" s="143">
        <v>1</v>
      </c>
      <c r="R151" s="143">
        <f t="shared" si="104"/>
        <v>0.44163748800576003</v>
      </c>
      <c r="S151" s="143">
        <f t="shared" si="105"/>
        <v>0.45081623497680012</v>
      </c>
      <c r="T151" s="154">
        <f t="shared" si="96"/>
        <v>209.77780680273602</v>
      </c>
      <c r="U151" s="155">
        <f t="shared" si="106"/>
        <v>450.8162349768001</v>
      </c>
      <c r="V151" s="143">
        <f t="shared" si="107"/>
        <v>0.53088719783999894</v>
      </c>
      <c r="W151" s="155">
        <v>74</v>
      </c>
      <c r="X151" s="143">
        <f t="shared" si="108"/>
        <v>0.52228669714560094</v>
      </c>
      <c r="Y151" s="154">
        <v>220</v>
      </c>
      <c r="Z151" s="143">
        <f t="shared" si="109"/>
        <v>954.59404177953616</v>
      </c>
      <c r="AA151" s="170" t="str">
        <f t="shared" si="94"/>
        <v>18"150</v>
      </c>
    </row>
    <row r="152" spans="1:27" x14ac:dyDescent="0.3">
      <c r="A152" s="85">
        <v>150</v>
      </c>
      <c r="B152" s="45">
        <v>20</v>
      </c>
      <c r="C152" s="45">
        <f t="shared" si="110"/>
        <v>20</v>
      </c>
      <c r="D152" s="45" t="s">
        <v>126</v>
      </c>
      <c r="E152" s="45" t="str">
        <f t="shared" si="95"/>
        <v>20 150 CS-SS316/PTFE-SS316</v>
      </c>
      <c r="F152" s="45">
        <v>500.13</v>
      </c>
      <c r="G152" s="45">
        <v>525.52</v>
      </c>
      <c r="H152" s="145">
        <v>577.9</v>
      </c>
      <c r="I152" s="45">
        <v>606.6</v>
      </c>
      <c r="J152" s="146">
        <f t="shared" si="97"/>
        <v>0.55171000000000003</v>
      </c>
      <c r="K152" s="146">
        <f t="shared" si="98"/>
        <v>31</v>
      </c>
      <c r="L152" s="146">
        <f t="shared" si="99"/>
        <v>37</v>
      </c>
      <c r="M152" s="144">
        <f t="shared" si="100"/>
        <v>2.9032080000000002E-2</v>
      </c>
      <c r="N152" s="143">
        <f t="shared" si="101"/>
        <v>2.3828927999999996E-2</v>
      </c>
      <c r="O152" s="143">
        <f t="shared" si="102"/>
        <v>0.49653595456080007</v>
      </c>
      <c r="P152" s="143">
        <f t="shared" si="103"/>
        <v>0.48642634107455995</v>
      </c>
      <c r="Q152" s="143">
        <v>1</v>
      </c>
      <c r="R152" s="143">
        <f t="shared" si="104"/>
        <v>0.48642634107455995</v>
      </c>
      <c r="S152" s="143">
        <f t="shared" si="105"/>
        <v>0.49653595456080007</v>
      </c>
      <c r="T152" s="154">
        <f t="shared" si="96"/>
        <v>231.05251201041597</v>
      </c>
      <c r="U152" s="155">
        <f t="shared" si="106"/>
        <v>496.53595456080006</v>
      </c>
      <c r="V152" s="143">
        <f t="shared" si="107"/>
        <v>0.75438498744000115</v>
      </c>
      <c r="W152" s="155">
        <v>96</v>
      </c>
      <c r="X152" s="143">
        <f t="shared" si="108"/>
        <v>0.57817683072959958</v>
      </c>
      <c r="Y152" s="154">
        <v>241</v>
      </c>
      <c r="Z152" s="143">
        <f t="shared" si="109"/>
        <v>1064.588466571216</v>
      </c>
      <c r="AA152" s="170" t="str">
        <f t="shared" si="94"/>
        <v>20"150</v>
      </c>
    </row>
    <row r="153" spans="1:27" x14ac:dyDescent="0.3">
      <c r="A153" s="85">
        <v>150</v>
      </c>
      <c r="B153" s="45">
        <v>24</v>
      </c>
      <c r="C153" s="45">
        <f t="shared" si="110"/>
        <v>24</v>
      </c>
      <c r="D153" s="45" t="s">
        <v>126</v>
      </c>
      <c r="E153" s="45" t="str">
        <f t="shared" si="95"/>
        <v>24 150 CS-SS316/PTFE-SS316</v>
      </c>
      <c r="F153" s="45">
        <v>603.25</v>
      </c>
      <c r="G153" s="45">
        <v>628.65</v>
      </c>
      <c r="H153" s="145">
        <v>685.8</v>
      </c>
      <c r="I153" s="45">
        <v>717.6</v>
      </c>
      <c r="J153" s="146">
        <f t="shared" si="97"/>
        <v>0.65722499999999995</v>
      </c>
      <c r="K153" s="146">
        <f t="shared" si="98"/>
        <v>34</v>
      </c>
      <c r="L153" s="146">
        <f t="shared" si="99"/>
        <v>40</v>
      </c>
      <c r="M153" s="144">
        <f t="shared" si="100"/>
        <v>2.9032080000000002E-2</v>
      </c>
      <c r="N153" s="143">
        <f t="shared" si="101"/>
        <v>2.3828927999999996E-2</v>
      </c>
      <c r="O153" s="143">
        <f t="shared" si="102"/>
        <v>0.648740698452</v>
      </c>
      <c r="P153" s="143">
        <f t="shared" si="103"/>
        <v>0.62643868819199988</v>
      </c>
      <c r="Q153" s="143">
        <v>1</v>
      </c>
      <c r="R153" s="143">
        <f t="shared" si="104"/>
        <v>0.62643868819199988</v>
      </c>
      <c r="S153" s="143">
        <f t="shared" si="105"/>
        <v>0.648740698452</v>
      </c>
      <c r="T153" s="154">
        <f t="shared" si="96"/>
        <v>297.55837689119994</v>
      </c>
      <c r="U153" s="155">
        <f t="shared" si="106"/>
        <v>648.74069845199995</v>
      </c>
      <c r="V153" s="143">
        <f t="shared" si="107"/>
        <v>0.98882237376000226</v>
      </c>
      <c r="W153" s="155">
        <v>118</v>
      </c>
      <c r="X153" s="143">
        <f t="shared" si="108"/>
        <v>0.69191280971999936</v>
      </c>
      <c r="Y153" s="154">
        <v>283</v>
      </c>
      <c r="Z153" s="143">
        <f t="shared" si="109"/>
        <v>1347.2990753431998</v>
      </c>
      <c r="AA153" s="170" t="str">
        <f t="shared" si="94"/>
        <v>24"150</v>
      </c>
    </row>
    <row r="154" spans="1:27" x14ac:dyDescent="0.3">
      <c r="A154" s="85"/>
      <c r="B154" s="85"/>
      <c r="C154" s="85"/>
      <c r="D154" s="85"/>
      <c r="E154" s="45" t="str">
        <f t="shared" si="95"/>
        <v xml:space="preserve">  </v>
      </c>
      <c r="F154" s="85"/>
      <c r="G154" s="85"/>
      <c r="H154" s="85"/>
      <c r="I154" s="85"/>
      <c r="J154" s="85"/>
      <c r="K154" s="85"/>
      <c r="L154" s="85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70" t="str">
        <f t="shared" si="94"/>
        <v>"</v>
      </c>
    </row>
    <row r="155" spans="1:27" x14ac:dyDescent="0.3">
      <c r="A155" s="85"/>
      <c r="B155" s="85"/>
      <c r="C155" s="85"/>
      <c r="D155" s="85"/>
      <c r="E155" s="45" t="str">
        <f t="shared" si="95"/>
        <v xml:space="preserve">  </v>
      </c>
      <c r="F155" s="85"/>
      <c r="G155" s="85"/>
      <c r="H155" s="85"/>
      <c r="I155" s="85"/>
      <c r="J155" s="85"/>
      <c r="K155" s="85"/>
      <c r="L155" s="85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 t="s">
        <v>561</v>
      </c>
      <c r="Z155" s="158"/>
      <c r="AA155" s="170" t="str">
        <f t="shared" si="94"/>
        <v>"</v>
      </c>
    </row>
    <row r="156" spans="1:27" x14ac:dyDescent="0.3">
      <c r="A156" s="85">
        <v>150</v>
      </c>
      <c r="B156" s="45">
        <v>0.5</v>
      </c>
      <c r="C156" s="45">
        <v>0.5</v>
      </c>
      <c r="D156" s="45" t="s">
        <v>146</v>
      </c>
      <c r="E156" s="45" t="str">
        <f t="shared" si="95"/>
        <v>0.5 150 CS-SS316/PTFE</v>
      </c>
      <c r="F156" s="45">
        <v>14.22</v>
      </c>
      <c r="G156" s="45">
        <v>19.05</v>
      </c>
      <c r="H156" s="145" t="s">
        <v>536</v>
      </c>
      <c r="I156" s="45" t="s">
        <v>537</v>
      </c>
      <c r="J156" s="146">
        <f>(H156+G156)/2/1000</f>
        <v>2.5425E-2</v>
      </c>
      <c r="K156" s="146">
        <f>ROUND((H156-G156)/2*1.2,)</f>
        <v>8</v>
      </c>
      <c r="L156" s="146">
        <f>K156+6</f>
        <v>14</v>
      </c>
      <c r="M156" s="144">
        <f t="shared" ref="M156:M174" si="111">3.142*(0.0008*0.0055)*2100</f>
        <v>2.9032080000000002E-2</v>
      </c>
      <c r="N156" s="143">
        <f>3.142*(0.0002*0.0048)*7900</f>
        <v>2.3828927999999996E-2</v>
      </c>
      <c r="O156" s="143">
        <f>(J156*K156)*M156</f>
        <v>5.9051250720000004E-3</v>
      </c>
      <c r="P156" s="143">
        <f>J156*L156*N156</f>
        <v>8.4819069215999986E-3</v>
      </c>
      <c r="Q156" s="143">
        <v>1</v>
      </c>
      <c r="R156" s="143">
        <f>(P156*Q156)</f>
        <v>8.4819069215999986E-3</v>
      </c>
      <c r="S156" s="143">
        <f>(O156*Q156)</f>
        <v>5.9051250720000004E-3</v>
      </c>
      <c r="T156" s="154">
        <f t="shared" ref="T156:T174" si="112">R156*Q156*475</f>
        <v>4.0289057877599994</v>
      </c>
      <c r="U156" s="155">
        <f t="shared" ref="U156:U174" si="113">S156*Q156*1000</f>
        <v>5.9051250720000006</v>
      </c>
      <c r="V156" s="143">
        <f>((I156/1000)*3.14)*1.15*0.003*((I156-H156)/2/1000)*8000*Q156</f>
        <v>3.3140313599999992E-2</v>
      </c>
      <c r="W156" s="155">
        <v>5</v>
      </c>
      <c r="X156" s="143">
        <f>((G156/1000)*3.14)*1.15*0.003*((G156-F156)/2/1000)*8000*Q156</f>
        <v>3.9870423179999993E-3</v>
      </c>
      <c r="Y156" s="155"/>
      <c r="Z156" s="143">
        <f>Y156+W156+U156+T156</f>
        <v>14.93403085976</v>
      </c>
      <c r="AA156" s="170" t="str">
        <f t="shared" si="94"/>
        <v>0.5"150</v>
      </c>
    </row>
    <row r="157" spans="1:27" x14ac:dyDescent="0.3">
      <c r="A157" s="85">
        <v>150</v>
      </c>
      <c r="B157" s="45">
        <v>0.75</v>
      </c>
      <c r="C157" s="45">
        <v>0.75</v>
      </c>
      <c r="D157" s="45" t="s">
        <v>146</v>
      </c>
      <c r="E157" s="45" t="str">
        <f t="shared" si="95"/>
        <v>0.75 150 CS-SS316/PTFE</v>
      </c>
      <c r="F157" s="45">
        <v>20.57</v>
      </c>
      <c r="G157" s="45">
        <v>25.4</v>
      </c>
      <c r="H157" s="145">
        <v>39.6</v>
      </c>
      <c r="I157" s="45">
        <v>57.2</v>
      </c>
      <c r="J157" s="146">
        <f t="shared" ref="J157:J174" si="114">(H157+G157)/2/1000</f>
        <v>3.2500000000000001E-2</v>
      </c>
      <c r="K157" s="146">
        <f t="shared" ref="K157:K174" si="115">ROUND((H157-G157)/2*1.2,)</f>
        <v>9</v>
      </c>
      <c r="L157" s="146">
        <f t="shared" ref="L157:L174" si="116">K157+6</f>
        <v>15</v>
      </c>
      <c r="M157" s="144">
        <f t="shared" si="111"/>
        <v>2.9032080000000002E-2</v>
      </c>
      <c r="N157" s="143">
        <f t="shared" ref="N157:N174" si="117">3.142*(0.0002*0.0048)*7900</f>
        <v>2.3828927999999996E-2</v>
      </c>
      <c r="O157" s="143">
        <f t="shared" ref="O157:O174" si="118">(J157*K157)*M157</f>
        <v>8.4918834000000006E-3</v>
      </c>
      <c r="P157" s="143">
        <f t="shared" ref="P157:P174" si="119">J157*L157*N157</f>
        <v>1.1616602399999999E-2</v>
      </c>
      <c r="Q157" s="143">
        <v>1</v>
      </c>
      <c r="R157" s="143">
        <f t="shared" ref="R157:R174" si="120">(P157*Q157)</f>
        <v>1.1616602399999999E-2</v>
      </c>
      <c r="S157" s="143">
        <f t="shared" ref="S157:S174" si="121">(O157*Q157)</f>
        <v>8.4918834000000006E-3</v>
      </c>
      <c r="T157" s="154">
        <f t="shared" si="112"/>
        <v>5.517886139999999</v>
      </c>
      <c r="U157" s="155">
        <f t="shared" si="113"/>
        <v>8.4918834000000007</v>
      </c>
      <c r="V157" s="143">
        <f t="shared" ref="V157:V174" si="122">((I157/1000)*3.14)*1.15*0.003*((I157-H157)/2/1000)*8000*Q157</f>
        <v>4.3623191040000009E-2</v>
      </c>
      <c r="W157" s="155">
        <v>11</v>
      </c>
      <c r="X157" s="143">
        <f t="shared" ref="X157:X174" si="123">((G157/1000)*3.14)*1.15*0.003*((G157-F157)/2/1000)*8000*Q157</f>
        <v>5.316056423999997E-3</v>
      </c>
      <c r="Y157" s="155"/>
      <c r="Z157" s="143">
        <f t="shared" ref="Z157:Z174" si="124">Y157+W157+U157+T157</f>
        <v>25.009769539999997</v>
      </c>
      <c r="AA157" s="170" t="str">
        <f t="shared" si="94"/>
        <v>0.75"150</v>
      </c>
    </row>
    <row r="158" spans="1:27" x14ac:dyDescent="0.3">
      <c r="A158" s="85">
        <v>150</v>
      </c>
      <c r="B158" s="45">
        <v>1</v>
      </c>
      <c r="C158" s="45">
        <f>B158</f>
        <v>1</v>
      </c>
      <c r="D158" s="45" t="s">
        <v>146</v>
      </c>
      <c r="E158" s="45" t="str">
        <f t="shared" si="95"/>
        <v>1 150 CS-SS316/PTFE</v>
      </c>
      <c r="F158" s="45">
        <v>26.92</v>
      </c>
      <c r="G158" s="45">
        <v>31.75</v>
      </c>
      <c r="H158" s="145">
        <v>47.8</v>
      </c>
      <c r="I158" s="45">
        <v>66.8</v>
      </c>
      <c r="J158" s="146">
        <f t="shared" si="114"/>
        <v>3.9774999999999998E-2</v>
      </c>
      <c r="K158" s="146">
        <f t="shared" si="115"/>
        <v>10</v>
      </c>
      <c r="L158" s="146">
        <f t="shared" si="116"/>
        <v>16</v>
      </c>
      <c r="M158" s="144">
        <f t="shared" si="111"/>
        <v>2.9032080000000002E-2</v>
      </c>
      <c r="N158" s="143">
        <f t="shared" si="117"/>
        <v>2.3828927999999996E-2</v>
      </c>
      <c r="O158" s="143">
        <f t="shared" si="118"/>
        <v>1.1547509820000001E-2</v>
      </c>
      <c r="P158" s="143">
        <f t="shared" si="119"/>
        <v>1.5164729779199996E-2</v>
      </c>
      <c r="Q158" s="143">
        <v>1</v>
      </c>
      <c r="R158" s="143">
        <f t="shared" si="120"/>
        <v>1.5164729779199996E-2</v>
      </c>
      <c r="S158" s="143">
        <f t="shared" si="121"/>
        <v>1.1547509820000001E-2</v>
      </c>
      <c r="T158" s="154">
        <f t="shared" si="112"/>
        <v>7.2032466451199983</v>
      </c>
      <c r="U158" s="155">
        <f t="shared" si="113"/>
        <v>11.547509820000002</v>
      </c>
      <c r="V158" s="143">
        <f t="shared" si="122"/>
        <v>5.4996974399999995E-2</v>
      </c>
      <c r="W158" s="155">
        <v>8</v>
      </c>
      <c r="X158" s="143">
        <f t="shared" si="123"/>
        <v>6.6450705299999973E-3</v>
      </c>
      <c r="Y158" s="155"/>
      <c r="Z158" s="143">
        <f t="shared" si="124"/>
        <v>26.750756465119998</v>
      </c>
      <c r="AA158" s="170" t="str">
        <f t="shared" si="94"/>
        <v>1"150</v>
      </c>
    </row>
    <row r="159" spans="1:27" x14ac:dyDescent="0.3">
      <c r="A159" s="85">
        <v>150</v>
      </c>
      <c r="B159" s="45" t="s">
        <v>6</v>
      </c>
      <c r="C159" s="45">
        <v>1.25</v>
      </c>
      <c r="D159" s="45" t="s">
        <v>146</v>
      </c>
      <c r="E159" s="45" t="str">
        <f t="shared" si="95"/>
        <v>1.25 150 CS-SS316/PTFE</v>
      </c>
      <c r="F159" s="45">
        <v>38.1</v>
      </c>
      <c r="G159" s="45">
        <v>47.75</v>
      </c>
      <c r="H159" s="145">
        <v>60.5</v>
      </c>
      <c r="I159" s="45">
        <v>76.2</v>
      </c>
      <c r="J159" s="146">
        <f t="shared" si="114"/>
        <v>5.4125E-2</v>
      </c>
      <c r="K159" s="146">
        <f t="shared" si="115"/>
        <v>8</v>
      </c>
      <c r="L159" s="146">
        <f t="shared" si="116"/>
        <v>14</v>
      </c>
      <c r="M159" s="144">
        <f t="shared" si="111"/>
        <v>2.9032080000000002E-2</v>
      </c>
      <c r="N159" s="143">
        <f t="shared" si="117"/>
        <v>2.3828927999999996E-2</v>
      </c>
      <c r="O159" s="143">
        <f t="shared" si="118"/>
        <v>1.257089064E-2</v>
      </c>
      <c r="P159" s="143">
        <f t="shared" si="119"/>
        <v>1.8056370191999998E-2</v>
      </c>
      <c r="Q159" s="143">
        <v>1</v>
      </c>
      <c r="R159" s="143">
        <f t="shared" si="120"/>
        <v>1.8056370191999998E-2</v>
      </c>
      <c r="S159" s="143">
        <f t="shared" si="121"/>
        <v>1.257089064E-2</v>
      </c>
      <c r="T159" s="154">
        <f t="shared" si="112"/>
        <v>8.5767758411999981</v>
      </c>
      <c r="U159" s="155">
        <f t="shared" si="113"/>
        <v>12.57089064</v>
      </c>
      <c r="V159" s="143">
        <f t="shared" si="122"/>
        <v>5.183980488E-2</v>
      </c>
      <c r="W159" s="155">
        <v>20</v>
      </c>
      <c r="X159" s="143">
        <f t="shared" si="123"/>
        <v>1.9966843949999997E-2</v>
      </c>
      <c r="Y159" s="155"/>
      <c r="Z159" s="143">
        <f t="shared" si="124"/>
        <v>41.147666481199998</v>
      </c>
      <c r="AA159" s="170" t="str">
        <f t="shared" si="94"/>
        <v>1  1/4"150</v>
      </c>
    </row>
    <row r="160" spans="1:27" x14ac:dyDescent="0.3">
      <c r="A160" s="85">
        <v>150</v>
      </c>
      <c r="B160" s="45" t="s">
        <v>8</v>
      </c>
      <c r="C160" s="45">
        <v>1.5</v>
      </c>
      <c r="D160" s="45" t="s">
        <v>146</v>
      </c>
      <c r="E160" s="45" t="str">
        <f t="shared" si="95"/>
        <v>1.5 150 CS-SS316/PTFE</v>
      </c>
      <c r="F160" s="45">
        <v>44.45</v>
      </c>
      <c r="G160" s="45">
        <v>54.1</v>
      </c>
      <c r="H160" s="145">
        <v>69.900000000000006</v>
      </c>
      <c r="I160" s="45">
        <v>85.9</v>
      </c>
      <c r="J160" s="146">
        <f t="shared" si="114"/>
        <v>6.2E-2</v>
      </c>
      <c r="K160" s="146">
        <f t="shared" si="115"/>
        <v>9</v>
      </c>
      <c r="L160" s="146">
        <f t="shared" si="116"/>
        <v>15</v>
      </c>
      <c r="M160" s="144">
        <f t="shared" si="111"/>
        <v>2.9032080000000002E-2</v>
      </c>
      <c r="N160" s="143">
        <f t="shared" si="117"/>
        <v>2.3828927999999996E-2</v>
      </c>
      <c r="O160" s="143">
        <f t="shared" si="118"/>
        <v>1.6199900640000004E-2</v>
      </c>
      <c r="P160" s="143">
        <f t="shared" si="119"/>
        <v>2.2160903039999996E-2</v>
      </c>
      <c r="Q160" s="143">
        <v>1</v>
      </c>
      <c r="R160" s="143">
        <f t="shared" si="120"/>
        <v>2.2160903039999996E-2</v>
      </c>
      <c r="S160" s="143">
        <f t="shared" si="121"/>
        <v>1.6199900640000004E-2</v>
      </c>
      <c r="T160" s="154">
        <f t="shared" si="112"/>
        <v>10.526428943999997</v>
      </c>
      <c r="U160" s="155">
        <f t="shared" si="113"/>
        <v>16.199900640000003</v>
      </c>
      <c r="V160" s="143">
        <f t="shared" si="122"/>
        <v>5.9555500800000001E-2</v>
      </c>
      <c r="W160" s="155">
        <v>9</v>
      </c>
      <c r="X160" s="143">
        <f t="shared" si="123"/>
        <v>2.2622120579999995E-2</v>
      </c>
      <c r="Y160" s="155"/>
      <c r="Z160" s="143">
        <f t="shared" si="124"/>
        <v>35.726329583999998</v>
      </c>
      <c r="AA160" s="170" t="str">
        <f t="shared" si="94"/>
        <v>1  1/2"150</v>
      </c>
    </row>
    <row r="161" spans="1:27" x14ac:dyDescent="0.3">
      <c r="A161" s="85">
        <v>150</v>
      </c>
      <c r="B161" s="45">
        <v>2</v>
      </c>
      <c r="C161" s="45">
        <f>B161</f>
        <v>2</v>
      </c>
      <c r="D161" s="45" t="s">
        <v>146</v>
      </c>
      <c r="E161" s="45" t="str">
        <f t="shared" si="95"/>
        <v>2 150 CS-SS316/PTFE</v>
      </c>
      <c r="F161" s="45">
        <v>55.62</v>
      </c>
      <c r="G161" s="45">
        <v>69.849999999999994</v>
      </c>
      <c r="H161" s="145">
        <v>85.9</v>
      </c>
      <c r="I161" s="45">
        <v>104.9</v>
      </c>
      <c r="J161" s="146">
        <f t="shared" si="114"/>
        <v>7.7875E-2</v>
      </c>
      <c r="K161" s="146">
        <f t="shared" si="115"/>
        <v>10</v>
      </c>
      <c r="L161" s="146">
        <f t="shared" si="116"/>
        <v>16</v>
      </c>
      <c r="M161" s="144">
        <f t="shared" si="111"/>
        <v>2.9032080000000002E-2</v>
      </c>
      <c r="N161" s="143">
        <f t="shared" si="117"/>
        <v>2.3828927999999996E-2</v>
      </c>
      <c r="O161" s="143">
        <f t="shared" si="118"/>
        <v>2.2608732300000003E-2</v>
      </c>
      <c r="P161" s="143">
        <f t="shared" si="119"/>
        <v>2.9690844287999996E-2</v>
      </c>
      <c r="Q161" s="143">
        <v>1</v>
      </c>
      <c r="R161" s="143">
        <f t="shared" si="120"/>
        <v>2.9690844287999996E-2</v>
      </c>
      <c r="S161" s="143">
        <f t="shared" si="121"/>
        <v>2.2608732300000003E-2</v>
      </c>
      <c r="T161" s="154">
        <f t="shared" si="112"/>
        <v>14.103151036799998</v>
      </c>
      <c r="U161" s="155">
        <f t="shared" si="113"/>
        <v>22.608732300000003</v>
      </c>
      <c r="V161" s="143">
        <f t="shared" si="122"/>
        <v>8.6365009199999995E-2</v>
      </c>
      <c r="W161" s="155">
        <v>13</v>
      </c>
      <c r="X161" s="143">
        <f t="shared" si="123"/>
        <v>4.3070513045999993E-2</v>
      </c>
      <c r="Y161" s="155"/>
      <c r="Z161" s="143">
        <f t="shared" si="124"/>
        <v>49.7118833368</v>
      </c>
      <c r="AA161" s="170" t="str">
        <f t="shared" si="94"/>
        <v>2"150</v>
      </c>
    </row>
    <row r="162" spans="1:27" x14ac:dyDescent="0.3">
      <c r="A162" s="85">
        <v>150</v>
      </c>
      <c r="B162" s="45" t="s">
        <v>11</v>
      </c>
      <c r="C162" s="45">
        <v>2.5</v>
      </c>
      <c r="D162" s="45" t="s">
        <v>146</v>
      </c>
      <c r="E162" s="45" t="str">
        <f t="shared" si="95"/>
        <v>2.5 150 CS-SS316/PTFE</v>
      </c>
      <c r="F162" s="45">
        <v>66.540000000000006</v>
      </c>
      <c r="G162" s="45">
        <v>82.55</v>
      </c>
      <c r="H162" s="145">
        <v>98.6</v>
      </c>
      <c r="I162" s="45">
        <v>124</v>
      </c>
      <c r="J162" s="146">
        <f t="shared" si="114"/>
        <v>9.0574999999999989E-2</v>
      </c>
      <c r="K162" s="146">
        <f t="shared" si="115"/>
        <v>10</v>
      </c>
      <c r="L162" s="146">
        <f t="shared" si="116"/>
        <v>16</v>
      </c>
      <c r="M162" s="144">
        <f t="shared" si="111"/>
        <v>2.9032080000000002E-2</v>
      </c>
      <c r="N162" s="143">
        <f t="shared" si="117"/>
        <v>2.3828927999999996E-2</v>
      </c>
      <c r="O162" s="143">
        <f t="shared" si="118"/>
        <v>2.6295806459999998E-2</v>
      </c>
      <c r="P162" s="143">
        <f t="shared" si="119"/>
        <v>3.4532882457599987E-2</v>
      </c>
      <c r="Q162" s="143">
        <v>1</v>
      </c>
      <c r="R162" s="143">
        <f t="shared" si="120"/>
        <v>3.4532882457599987E-2</v>
      </c>
      <c r="S162" s="143">
        <f t="shared" si="121"/>
        <v>2.6295806459999998E-2</v>
      </c>
      <c r="T162" s="154">
        <f t="shared" si="112"/>
        <v>16.403119167359993</v>
      </c>
      <c r="U162" s="155">
        <f t="shared" si="113"/>
        <v>26.295806459999998</v>
      </c>
      <c r="V162" s="143">
        <f t="shared" si="122"/>
        <v>0.13647846720000004</v>
      </c>
      <c r="W162" s="155">
        <v>40</v>
      </c>
      <c r="X162" s="143">
        <f t="shared" si="123"/>
        <v>5.7268676165999961E-2</v>
      </c>
      <c r="Y162" s="155"/>
      <c r="Z162" s="143">
        <f t="shared" si="124"/>
        <v>82.698925627359984</v>
      </c>
      <c r="AA162" s="170" t="str">
        <f t="shared" si="94"/>
        <v>2  1/2"150</v>
      </c>
    </row>
    <row r="163" spans="1:27" x14ac:dyDescent="0.3">
      <c r="A163" s="85">
        <v>150</v>
      </c>
      <c r="B163" s="45">
        <v>3</v>
      </c>
      <c r="C163" s="45">
        <f t="shared" ref="C163:C174" si="125">B163</f>
        <v>3</v>
      </c>
      <c r="D163" s="45" t="s">
        <v>146</v>
      </c>
      <c r="E163" s="45" t="str">
        <f t="shared" si="95"/>
        <v>3 150 CS-SS316/PTFE</v>
      </c>
      <c r="F163" s="45">
        <v>81</v>
      </c>
      <c r="G163" s="45">
        <v>101.6</v>
      </c>
      <c r="H163" s="145">
        <v>120.7</v>
      </c>
      <c r="I163" s="45">
        <v>136.69999999999999</v>
      </c>
      <c r="J163" s="146">
        <f t="shared" si="114"/>
        <v>0.11115</v>
      </c>
      <c r="K163" s="146">
        <f t="shared" si="115"/>
        <v>11</v>
      </c>
      <c r="L163" s="146">
        <f t="shared" si="116"/>
        <v>17</v>
      </c>
      <c r="M163" s="144">
        <f t="shared" si="111"/>
        <v>2.9032080000000002E-2</v>
      </c>
      <c r="N163" s="143">
        <f t="shared" si="117"/>
        <v>2.3828927999999996E-2</v>
      </c>
      <c r="O163" s="143">
        <f t="shared" si="118"/>
        <v>3.5496072612000003E-2</v>
      </c>
      <c r="P163" s="143">
        <f t="shared" si="119"/>
        <v>4.502595090239999E-2</v>
      </c>
      <c r="Q163" s="143">
        <v>1</v>
      </c>
      <c r="R163" s="143">
        <f t="shared" si="120"/>
        <v>4.502595090239999E-2</v>
      </c>
      <c r="S163" s="143">
        <f t="shared" si="121"/>
        <v>3.5496072612000003E-2</v>
      </c>
      <c r="T163" s="154">
        <f t="shared" si="112"/>
        <v>21.387326678639994</v>
      </c>
      <c r="U163" s="155">
        <f t="shared" si="113"/>
        <v>35.496072612000006</v>
      </c>
      <c r="V163" s="143">
        <f t="shared" si="122"/>
        <v>9.4775750399999914E-2</v>
      </c>
      <c r="W163" s="155">
        <v>15</v>
      </c>
      <c r="X163" s="143">
        <f t="shared" si="123"/>
        <v>9.0692142719999938E-2</v>
      </c>
      <c r="Y163" s="155"/>
      <c r="Z163" s="143">
        <f t="shared" si="124"/>
        <v>71.88339929064</v>
      </c>
      <c r="AA163" s="170" t="str">
        <f t="shared" si="94"/>
        <v>3"150</v>
      </c>
    </row>
    <row r="164" spans="1:27" x14ac:dyDescent="0.3">
      <c r="A164" s="85">
        <v>150</v>
      </c>
      <c r="B164" s="45">
        <v>4</v>
      </c>
      <c r="C164" s="45">
        <f t="shared" si="125"/>
        <v>4</v>
      </c>
      <c r="D164" s="45" t="s">
        <v>146</v>
      </c>
      <c r="E164" s="45" t="str">
        <f t="shared" si="95"/>
        <v>4 150 CS-SS316/PTFE</v>
      </c>
      <c r="F164" s="45">
        <v>106.42</v>
      </c>
      <c r="G164" s="45">
        <v>127</v>
      </c>
      <c r="H164" s="145">
        <v>149.4</v>
      </c>
      <c r="I164" s="45">
        <v>174.8</v>
      </c>
      <c r="J164" s="146">
        <f t="shared" si="114"/>
        <v>0.13819999999999999</v>
      </c>
      <c r="K164" s="146">
        <f t="shared" si="115"/>
        <v>13</v>
      </c>
      <c r="L164" s="146">
        <f t="shared" si="116"/>
        <v>19</v>
      </c>
      <c r="M164" s="144">
        <f t="shared" si="111"/>
        <v>2.9032080000000002E-2</v>
      </c>
      <c r="N164" s="143">
        <f t="shared" si="117"/>
        <v>2.3828927999999996E-2</v>
      </c>
      <c r="O164" s="143">
        <f t="shared" si="118"/>
        <v>5.2159034927999996E-2</v>
      </c>
      <c r="P164" s="143">
        <f t="shared" si="119"/>
        <v>6.2569999142399982E-2</v>
      </c>
      <c r="Q164" s="143">
        <v>1</v>
      </c>
      <c r="R164" s="143">
        <f t="shared" si="120"/>
        <v>6.2569999142399982E-2</v>
      </c>
      <c r="S164" s="143">
        <f t="shared" si="121"/>
        <v>5.2159034927999996E-2</v>
      </c>
      <c r="T164" s="154">
        <f t="shared" si="112"/>
        <v>29.72074959263999</v>
      </c>
      <c r="U164" s="155">
        <f t="shared" si="113"/>
        <v>52.159034927999997</v>
      </c>
      <c r="V164" s="143">
        <f t="shared" si="122"/>
        <v>0.19239061344000005</v>
      </c>
      <c r="W164" s="155">
        <v>30</v>
      </c>
      <c r="X164" s="143">
        <f t="shared" si="123"/>
        <v>0.11325511511999999</v>
      </c>
      <c r="Y164" s="155"/>
      <c r="Z164" s="143">
        <f t="shared" si="124"/>
        <v>111.87978452063999</v>
      </c>
      <c r="AA164" s="170" t="str">
        <f t="shared" si="94"/>
        <v>4"150</v>
      </c>
    </row>
    <row r="165" spans="1:27" x14ac:dyDescent="0.3">
      <c r="A165" s="85">
        <v>150</v>
      </c>
      <c r="B165" s="45">
        <v>5</v>
      </c>
      <c r="C165" s="45">
        <f t="shared" si="125"/>
        <v>5</v>
      </c>
      <c r="D165" s="45" t="s">
        <v>146</v>
      </c>
      <c r="E165" s="45" t="str">
        <f t="shared" si="95"/>
        <v>5 150 CS-SS316/PTFE</v>
      </c>
      <c r="F165" s="45">
        <v>131.82</v>
      </c>
      <c r="G165" s="45">
        <v>155.69999999999999</v>
      </c>
      <c r="H165" s="145">
        <v>177.8</v>
      </c>
      <c r="I165" s="45">
        <v>196.9</v>
      </c>
      <c r="J165" s="146">
        <f t="shared" si="114"/>
        <v>0.16675000000000001</v>
      </c>
      <c r="K165" s="146">
        <f t="shared" si="115"/>
        <v>13</v>
      </c>
      <c r="L165" s="146">
        <f t="shared" si="116"/>
        <v>19</v>
      </c>
      <c r="M165" s="144">
        <f t="shared" si="111"/>
        <v>2.9032080000000002E-2</v>
      </c>
      <c r="N165" s="143">
        <f t="shared" si="117"/>
        <v>2.3828927999999996E-2</v>
      </c>
      <c r="O165" s="143">
        <f t="shared" si="118"/>
        <v>6.293429142000001E-2</v>
      </c>
      <c r="P165" s="143">
        <f t="shared" si="119"/>
        <v>7.5496001135999982E-2</v>
      </c>
      <c r="Q165" s="143">
        <v>1</v>
      </c>
      <c r="R165" s="143">
        <f t="shared" si="120"/>
        <v>7.5496001135999982E-2</v>
      </c>
      <c r="S165" s="143">
        <f t="shared" si="121"/>
        <v>6.293429142000001E-2</v>
      </c>
      <c r="T165" s="154">
        <f t="shared" si="112"/>
        <v>35.860600539599993</v>
      </c>
      <c r="U165" s="155">
        <f t="shared" si="113"/>
        <v>62.934291420000008</v>
      </c>
      <c r="V165" s="143">
        <f t="shared" si="122"/>
        <v>0.16296255227999998</v>
      </c>
      <c r="W165" s="155">
        <v>33.725037885333336</v>
      </c>
      <c r="X165" s="143">
        <f t="shared" si="123"/>
        <v>0.16111340251199993</v>
      </c>
      <c r="Y165" s="155"/>
      <c r="Z165" s="143">
        <f t="shared" si="124"/>
        <v>132.51992984493333</v>
      </c>
      <c r="AA165" s="170" t="str">
        <f t="shared" si="94"/>
        <v>5"150</v>
      </c>
    </row>
    <row r="166" spans="1:27" x14ac:dyDescent="0.3">
      <c r="A166" s="85">
        <v>150</v>
      </c>
      <c r="B166" s="45">
        <v>6</v>
      </c>
      <c r="C166" s="45">
        <f t="shared" si="125"/>
        <v>6</v>
      </c>
      <c r="D166" s="45" t="s">
        <v>146</v>
      </c>
      <c r="E166" s="45" t="str">
        <f t="shared" si="95"/>
        <v>6 150 CS-SS316/PTFE</v>
      </c>
      <c r="F166" s="45">
        <v>157.22</v>
      </c>
      <c r="G166" s="45">
        <v>182.62</v>
      </c>
      <c r="H166" s="145">
        <v>209.6</v>
      </c>
      <c r="I166" s="45">
        <v>222.3</v>
      </c>
      <c r="J166" s="146">
        <f t="shared" si="114"/>
        <v>0.19611000000000001</v>
      </c>
      <c r="K166" s="146">
        <f t="shared" si="115"/>
        <v>16</v>
      </c>
      <c r="L166" s="146">
        <f t="shared" si="116"/>
        <v>22</v>
      </c>
      <c r="M166" s="144">
        <f t="shared" si="111"/>
        <v>2.9032080000000002E-2</v>
      </c>
      <c r="N166" s="143">
        <f t="shared" si="117"/>
        <v>2.3828927999999996E-2</v>
      </c>
      <c r="O166" s="143">
        <f t="shared" si="118"/>
        <v>9.1095699340800015E-2</v>
      </c>
      <c r="P166" s="143">
        <f t="shared" si="119"/>
        <v>0.10280800354175998</v>
      </c>
      <c r="Q166" s="143">
        <v>1</v>
      </c>
      <c r="R166" s="143">
        <f t="shared" si="120"/>
        <v>0.10280800354175998</v>
      </c>
      <c r="S166" s="143">
        <f t="shared" si="121"/>
        <v>9.1095699340800015E-2</v>
      </c>
      <c r="T166" s="154">
        <f t="shared" si="112"/>
        <v>48.833801682335988</v>
      </c>
      <c r="U166" s="155">
        <f t="shared" si="113"/>
        <v>91.09569934080001</v>
      </c>
      <c r="V166" s="143">
        <f t="shared" si="122"/>
        <v>0.12233533572000016</v>
      </c>
      <c r="W166" s="155">
        <v>32</v>
      </c>
      <c r="X166" s="143">
        <f t="shared" si="123"/>
        <v>0.20099756193600002</v>
      </c>
      <c r="Y166" s="155"/>
      <c r="Z166" s="143">
        <f t="shared" si="124"/>
        <v>171.929501023136</v>
      </c>
      <c r="AA166" s="170" t="str">
        <f t="shared" si="94"/>
        <v>6"150</v>
      </c>
    </row>
    <row r="167" spans="1:27" x14ac:dyDescent="0.3">
      <c r="A167" s="85">
        <v>150</v>
      </c>
      <c r="B167" s="45">
        <v>8</v>
      </c>
      <c r="C167" s="45">
        <f t="shared" si="125"/>
        <v>8</v>
      </c>
      <c r="D167" s="45" t="s">
        <v>146</v>
      </c>
      <c r="E167" s="45" t="str">
        <f t="shared" si="95"/>
        <v>8 150 CS-SS316/PTFE</v>
      </c>
      <c r="F167" s="45">
        <v>215.9</v>
      </c>
      <c r="G167" s="45">
        <v>233.42</v>
      </c>
      <c r="H167" s="145">
        <v>263.7</v>
      </c>
      <c r="I167" s="45">
        <v>279.39999999999998</v>
      </c>
      <c r="J167" s="146">
        <f t="shared" si="114"/>
        <v>0.24856</v>
      </c>
      <c r="K167" s="146">
        <f t="shared" si="115"/>
        <v>18</v>
      </c>
      <c r="L167" s="146">
        <f t="shared" si="116"/>
        <v>24</v>
      </c>
      <c r="M167" s="144">
        <f t="shared" si="111"/>
        <v>2.9032080000000002E-2</v>
      </c>
      <c r="N167" s="143">
        <f t="shared" si="117"/>
        <v>2.3828927999999996E-2</v>
      </c>
      <c r="O167" s="143">
        <f t="shared" si="118"/>
        <v>0.12989184848640001</v>
      </c>
      <c r="P167" s="143">
        <f t="shared" si="119"/>
        <v>0.14215004024831998</v>
      </c>
      <c r="Q167" s="143">
        <v>1</v>
      </c>
      <c r="R167" s="143">
        <f t="shared" si="120"/>
        <v>0.14215004024831998</v>
      </c>
      <c r="S167" s="143">
        <f t="shared" si="121"/>
        <v>0.12989184848640001</v>
      </c>
      <c r="T167" s="154">
        <f t="shared" si="112"/>
        <v>67.521269117951988</v>
      </c>
      <c r="U167" s="155">
        <f t="shared" si="113"/>
        <v>129.89184848640002</v>
      </c>
      <c r="V167" s="143">
        <f>((I167/1000)*3.14)*1.15*0.003*((I167-H167)/2/1000)*8000*Q167</f>
        <v>0.19007928455999987</v>
      </c>
      <c r="W167" s="155">
        <v>35</v>
      </c>
      <c r="X167" s="143">
        <f t="shared" si="123"/>
        <v>0.17720701130879982</v>
      </c>
      <c r="Y167" s="155"/>
      <c r="Z167" s="143">
        <f t="shared" si="124"/>
        <v>232.41311760435201</v>
      </c>
      <c r="AA167" s="170" t="str">
        <f t="shared" si="94"/>
        <v>8"150</v>
      </c>
    </row>
    <row r="168" spans="1:27" x14ac:dyDescent="0.3">
      <c r="A168" s="85">
        <v>150</v>
      </c>
      <c r="B168" s="45">
        <v>10</v>
      </c>
      <c r="C168" s="45">
        <f t="shared" si="125"/>
        <v>10</v>
      </c>
      <c r="D168" s="45" t="s">
        <v>146</v>
      </c>
      <c r="E168" s="45" t="str">
        <f t="shared" si="95"/>
        <v>10 150 CS-SS316/PTFE</v>
      </c>
      <c r="F168" s="45">
        <v>268.22000000000003</v>
      </c>
      <c r="G168" s="45">
        <v>287.27</v>
      </c>
      <c r="H168" s="145">
        <v>317.5</v>
      </c>
      <c r="I168" s="45">
        <v>339.9</v>
      </c>
      <c r="J168" s="146">
        <f t="shared" si="114"/>
        <v>0.30238500000000001</v>
      </c>
      <c r="K168" s="146">
        <f t="shared" si="115"/>
        <v>18</v>
      </c>
      <c r="L168" s="146">
        <f t="shared" si="116"/>
        <v>24</v>
      </c>
      <c r="M168" s="144">
        <f t="shared" si="111"/>
        <v>2.9032080000000002E-2</v>
      </c>
      <c r="N168" s="143">
        <f t="shared" si="117"/>
        <v>2.3828927999999996E-2</v>
      </c>
      <c r="O168" s="143">
        <f t="shared" si="118"/>
        <v>0.15801957919440002</v>
      </c>
      <c r="P168" s="143">
        <f t="shared" si="119"/>
        <v>0.17293224943871999</v>
      </c>
      <c r="Q168" s="143">
        <v>1</v>
      </c>
      <c r="R168" s="143">
        <f t="shared" si="120"/>
        <v>0.17293224943871999</v>
      </c>
      <c r="S168" s="143">
        <f t="shared" si="121"/>
        <v>0.15801957919440002</v>
      </c>
      <c r="T168" s="154">
        <f t="shared" si="112"/>
        <v>82.142818483391991</v>
      </c>
      <c r="U168" s="155">
        <f t="shared" si="113"/>
        <v>158.01957919440002</v>
      </c>
      <c r="V168" s="143">
        <f t="shared" si="122"/>
        <v>0.3299194483199997</v>
      </c>
      <c r="W168" s="155">
        <v>53</v>
      </c>
      <c r="X168" s="143">
        <f t="shared" si="123"/>
        <v>0.23713408834199942</v>
      </c>
      <c r="Y168" s="155"/>
      <c r="Z168" s="143">
        <f t="shared" si="124"/>
        <v>293.162397677792</v>
      </c>
      <c r="AA168" s="170" t="str">
        <f t="shared" si="94"/>
        <v>10"150</v>
      </c>
    </row>
    <row r="169" spans="1:27" x14ac:dyDescent="0.3">
      <c r="A169" s="85">
        <v>150</v>
      </c>
      <c r="B169" s="45">
        <v>12</v>
      </c>
      <c r="C169" s="45">
        <f t="shared" si="125"/>
        <v>12</v>
      </c>
      <c r="D169" s="45" t="s">
        <v>146</v>
      </c>
      <c r="E169" s="45" t="str">
        <f t="shared" si="95"/>
        <v>12 150 CS-SS316/PTFE</v>
      </c>
      <c r="F169" s="45">
        <v>317.5</v>
      </c>
      <c r="G169" s="45">
        <v>339.85</v>
      </c>
      <c r="H169" s="145">
        <v>374.7</v>
      </c>
      <c r="I169" s="45">
        <v>409.7</v>
      </c>
      <c r="J169" s="146">
        <f t="shared" si="114"/>
        <v>0.35727499999999995</v>
      </c>
      <c r="K169" s="146">
        <f t="shared" si="115"/>
        <v>21</v>
      </c>
      <c r="L169" s="146">
        <f t="shared" si="116"/>
        <v>27</v>
      </c>
      <c r="M169" s="144">
        <f t="shared" si="111"/>
        <v>2.9032080000000002E-2</v>
      </c>
      <c r="N169" s="143">
        <f t="shared" si="117"/>
        <v>2.3828927999999996E-2</v>
      </c>
      <c r="O169" s="143">
        <f t="shared" si="118"/>
        <v>0.21782116402199997</v>
      </c>
      <c r="P169" s="143">
        <f t="shared" si="119"/>
        <v>0.22986396678239993</v>
      </c>
      <c r="Q169" s="143">
        <v>1</v>
      </c>
      <c r="R169" s="143">
        <f t="shared" si="120"/>
        <v>0.22986396678239993</v>
      </c>
      <c r="S169" s="143">
        <f t="shared" si="121"/>
        <v>0.21782116402199997</v>
      </c>
      <c r="T169" s="154">
        <f t="shared" si="112"/>
        <v>109.18538422163996</v>
      </c>
      <c r="U169" s="155">
        <f t="shared" si="113"/>
        <v>217.82116402199998</v>
      </c>
      <c r="V169" s="143">
        <f t="shared" si="122"/>
        <v>0.62135921400000016</v>
      </c>
      <c r="W169" s="155">
        <v>79</v>
      </c>
      <c r="X169" s="143">
        <f t="shared" si="123"/>
        <v>0.32913459747000035</v>
      </c>
      <c r="Y169" s="155"/>
      <c r="Z169" s="143">
        <f t="shared" si="124"/>
        <v>406.00654824363994</v>
      </c>
      <c r="AA169" s="170" t="str">
        <f t="shared" si="94"/>
        <v>12"150</v>
      </c>
    </row>
    <row r="170" spans="1:27" x14ac:dyDescent="0.3">
      <c r="A170" s="85">
        <v>150</v>
      </c>
      <c r="B170" s="45">
        <v>14</v>
      </c>
      <c r="C170" s="45">
        <f t="shared" si="125"/>
        <v>14</v>
      </c>
      <c r="D170" s="45" t="s">
        <v>146</v>
      </c>
      <c r="E170" s="45" t="str">
        <f t="shared" si="95"/>
        <v>14 150 CS-SS316/PTFE</v>
      </c>
      <c r="F170" s="45">
        <v>349.25</v>
      </c>
      <c r="G170" s="45">
        <v>371.6</v>
      </c>
      <c r="H170" s="145">
        <v>406.4</v>
      </c>
      <c r="I170" s="45">
        <v>450.9</v>
      </c>
      <c r="J170" s="146">
        <f t="shared" si="114"/>
        <v>0.38900000000000001</v>
      </c>
      <c r="K170" s="146">
        <f t="shared" si="115"/>
        <v>21</v>
      </c>
      <c r="L170" s="146">
        <f t="shared" si="116"/>
        <v>27</v>
      </c>
      <c r="M170" s="144">
        <f t="shared" si="111"/>
        <v>2.9032080000000002E-2</v>
      </c>
      <c r="N170" s="143">
        <f t="shared" si="117"/>
        <v>2.3828927999999996E-2</v>
      </c>
      <c r="O170" s="143">
        <f t="shared" si="118"/>
        <v>0.23716306152000002</v>
      </c>
      <c r="P170" s="143">
        <f t="shared" si="119"/>
        <v>0.25027523078399994</v>
      </c>
      <c r="Q170" s="143">
        <v>1</v>
      </c>
      <c r="R170" s="143">
        <f t="shared" si="120"/>
        <v>0.25027523078399994</v>
      </c>
      <c r="S170" s="143">
        <f t="shared" si="121"/>
        <v>0.23716306152000002</v>
      </c>
      <c r="T170" s="154">
        <f t="shared" si="112"/>
        <v>118.88073462239997</v>
      </c>
      <c r="U170" s="155">
        <f t="shared" si="113"/>
        <v>237.16306152000001</v>
      </c>
      <c r="V170" s="143">
        <f t="shared" si="122"/>
        <v>0.86945874659999989</v>
      </c>
      <c r="W170" s="155">
        <v>102</v>
      </c>
      <c r="X170" s="143">
        <f t="shared" si="123"/>
        <v>0.35988352632000031</v>
      </c>
      <c r="Y170" s="155"/>
      <c r="Z170" s="143">
        <f t="shared" si="124"/>
        <v>458.04379614240003</v>
      </c>
      <c r="AA170" s="170" t="str">
        <f t="shared" si="94"/>
        <v>14"150</v>
      </c>
    </row>
    <row r="171" spans="1:27" x14ac:dyDescent="0.3">
      <c r="A171" s="85">
        <v>150</v>
      </c>
      <c r="B171" s="45">
        <v>16</v>
      </c>
      <c r="C171" s="45">
        <f t="shared" si="125"/>
        <v>16</v>
      </c>
      <c r="D171" s="45" t="s">
        <v>146</v>
      </c>
      <c r="E171" s="45" t="str">
        <f t="shared" si="95"/>
        <v>16 150 CS-SS316/PTFE</v>
      </c>
      <c r="F171" s="45">
        <v>400.05</v>
      </c>
      <c r="G171" s="45">
        <v>422.4</v>
      </c>
      <c r="H171" s="145">
        <v>463.6</v>
      </c>
      <c r="I171" s="45">
        <v>514.4</v>
      </c>
      <c r="J171" s="146">
        <f t="shared" si="114"/>
        <v>0.443</v>
      </c>
      <c r="K171" s="146">
        <f t="shared" si="115"/>
        <v>25</v>
      </c>
      <c r="L171" s="146">
        <f t="shared" si="116"/>
        <v>31</v>
      </c>
      <c r="M171" s="144">
        <f t="shared" si="111"/>
        <v>2.9032080000000002E-2</v>
      </c>
      <c r="N171" s="143">
        <f t="shared" si="117"/>
        <v>2.3828927999999996E-2</v>
      </c>
      <c r="O171" s="143">
        <f t="shared" si="118"/>
        <v>0.321530286</v>
      </c>
      <c r="P171" s="143">
        <f t="shared" si="119"/>
        <v>0.32724266822399994</v>
      </c>
      <c r="Q171" s="143">
        <v>1</v>
      </c>
      <c r="R171" s="143">
        <f t="shared" si="120"/>
        <v>0.32724266822399994</v>
      </c>
      <c r="S171" s="143">
        <f t="shared" si="121"/>
        <v>0.321530286</v>
      </c>
      <c r="T171" s="154">
        <f t="shared" si="112"/>
        <v>155.44026740639998</v>
      </c>
      <c r="U171" s="155">
        <f t="shared" si="113"/>
        <v>321.53028599999999</v>
      </c>
      <c r="V171" s="143">
        <f t="shared" si="122"/>
        <v>1.1323310246399989</v>
      </c>
      <c r="W171" s="155">
        <v>129</v>
      </c>
      <c r="X171" s="143">
        <f t="shared" si="123"/>
        <v>0.40908181247999942</v>
      </c>
      <c r="Y171" s="155"/>
      <c r="Z171" s="143">
        <f t="shared" si="124"/>
        <v>605.97055340639997</v>
      </c>
      <c r="AA171" s="170" t="str">
        <f t="shared" si="94"/>
        <v>16"150</v>
      </c>
    </row>
    <row r="172" spans="1:27" x14ac:dyDescent="0.3">
      <c r="A172" s="85">
        <v>150</v>
      </c>
      <c r="B172" s="45">
        <v>18</v>
      </c>
      <c r="C172" s="45">
        <f t="shared" si="125"/>
        <v>18</v>
      </c>
      <c r="D172" s="45" t="s">
        <v>146</v>
      </c>
      <c r="E172" s="45" t="str">
        <f t="shared" si="95"/>
        <v>18 150 CS-SS316/PTFE</v>
      </c>
      <c r="F172" s="45">
        <v>449.33</v>
      </c>
      <c r="G172" s="45">
        <v>474.72</v>
      </c>
      <c r="H172" s="145">
        <v>527.1</v>
      </c>
      <c r="I172" s="45">
        <v>549.4</v>
      </c>
      <c r="J172" s="146">
        <f t="shared" si="114"/>
        <v>0.50091000000000008</v>
      </c>
      <c r="K172" s="146">
        <f t="shared" si="115"/>
        <v>31</v>
      </c>
      <c r="L172" s="146">
        <f t="shared" si="116"/>
        <v>37</v>
      </c>
      <c r="M172" s="144">
        <f t="shared" si="111"/>
        <v>2.9032080000000002E-2</v>
      </c>
      <c r="N172" s="143">
        <f t="shared" si="117"/>
        <v>2.3828927999999996E-2</v>
      </c>
      <c r="O172" s="143">
        <f t="shared" si="118"/>
        <v>0.45081623497680012</v>
      </c>
      <c r="P172" s="143">
        <f t="shared" si="119"/>
        <v>0.44163748800576003</v>
      </c>
      <c r="Q172" s="143">
        <v>1</v>
      </c>
      <c r="R172" s="143">
        <f t="shared" si="120"/>
        <v>0.44163748800576003</v>
      </c>
      <c r="S172" s="143">
        <f t="shared" si="121"/>
        <v>0.45081623497680012</v>
      </c>
      <c r="T172" s="154">
        <f t="shared" si="112"/>
        <v>209.77780680273602</v>
      </c>
      <c r="U172" s="155">
        <f t="shared" si="113"/>
        <v>450.8162349768001</v>
      </c>
      <c r="V172" s="143">
        <f t="shared" si="122"/>
        <v>0.53088719783999894</v>
      </c>
      <c r="W172" s="155">
        <v>74</v>
      </c>
      <c r="X172" s="143">
        <f t="shared" si="123"/>
        <v>0.52228669714560094</v>
      </c>
      <c r="Y172" s="155"/>
      <c r="Z172" s="143">
        <f t="shared" si="124"/>
        <v>734.59404177953616</v>
      </c>
      <c r="AA172" s="170" t="str">
        <f t="shared" si="94"/>
        <v>18"150</v>
      </c>
    </row>
    <row r="173" spans="1:27" x14ac:dyDescent="0.3">
      <c r="A173" s="85">
        <v>150</v>
      </c>
      <c r="B173" s="45">
        <v>20</v>
      </c>
      <c r="C173" s="45">
        <f t="shared" si="125"/>
        <v>20</v>
      </c>
      <c r="D173" s="45" t="s">
        <v>146</v>
      </c>
      <c r="E173" s="45" t="str">
        <f t="shared" si="95"/>
        <v>20 150 CS-SS316/PTFE</v>
      </c>
      <c r="F173" s="45">
        <v>500.13</v>
      </c>
      <c r="G173" s="45">
        <v>525.52</v>
      </c>
      <c r="H173" s="145">
        <v>577.9</v>
      </c>
      <c r="I173" s="45">
        <v>606.6</v>
      </c>
      <c r="J173" s="146">
        <f t="shared" si="114"/>
        <v>0.55171000000000003</v>
      </c>
      <c r="K173" s="146">
        <f t="shared" si="115"/>
        <v>31</v>
      </c>
      <c r="L173" s="146">
        <f t="shared" si="116"/>
        <v>37</v>
      </c>
      <c r="M173" s="144">
        <f t="shared" si="111"/>
        <v>2.9032080000000002E-2</v>
      </c>
      <c r="N173" s="143">
        <f t="shared" si="117"/>
        <v>2.3828927999999996E-2</v>
      </c>
      <c r="O173" s="143">
        <f t="shared" si="118"/>
        <v>0.49653595456080007</v>
      </c>
      <c r="P173" s="143">
        <f t="shared" si="119"/>
        <v>0.48642634107455995</v>
      </c>
      <c r="Q173" s="143">
        <v>1</v>
      </c>
      <c r="R173" s="143">
        <f t="shared" si="120"/>
        <v>0.48642634107455995</v>
      </c>
      <c r="S173" s="143">
        <f t="shared" si="121"/>
        <v>0.49653595456080007</v>
      </c>
      <c r="T173" s="154">
        <f t="shared" si="112"/>
        <v>231.05251201041597</v>
      </c>
      <c r="U173" s="155">
        <f t="shared" si="113"/>
        <v>496.53595456080006</v>
      </c>
      <c r="V173" s="143">
        <f t="shared" si="122"/>
        <v>0.75438498744000115</v>
      </c>
      <c r="W173" s="155">
        <v>96</v>
      </c>
      <c r="X173" s="143">
        <f t="shared" si="123"/>
        <v>0.57817683072959958</v>
      </c>
      <c r="Y173" s="155"/>
      <c r="Z173" s="143">
        <f t="shared" si="124"/>
        <v>823.58846657121603</v>
      </c>
      <c r="AA173" s="170" t="str">
        <f t="shared" si="94"/>
        <v>20"150</v>
      </c>
    </row>
    <row r="174" spans="1:27" x14ac:dyDescent="0.3">
      <c r="A174" s="85">
        <v>150</v>
      </c>
      <c r="B174" s="45">
        <v>24</v>
      </c>
      <c r="C174" s="45">
        <f t="shared" si="125"/>
        <v>24</v>
      </c>
      <c r="D174" s="45" t="s">
        <v>146</v>
      </c>
      <c r="E174" s="45" t="str">
        <f t="shared" si="95"/>
        <v>24 150 CS-SS316/PTFE</v>
      </c>
      <c r="F174" s="45">
        <v>603.25</v>
      </c>
      <c r="G174" s="45">
        <v>628.65</v>
      </c>
      <c r="H174" s="145">
        <v>685.8</v>
      </c>
      <c r="I174" s="45">
        <v>717.6</v>
      </c>
      <c r="J174" s="146">
        <f t="shared" si="114"/>
        <v>0.65722499999999995</v>
      </c>
      <c r="K174" s="146">
        <f t="shared" si="115"/>
        <v>34</v>
      </c>
      <c r="L174" s="146">
        <f t="shared" si="116"/>
        <v>40</v>
      </c>
      <c r="M174" s="144">
        <f t="shared" si="111"/>
        <v>2.9032080000000002E-2</v>
      </c>
      <c r="N174" s="143">
        <f t="shared" si="117"/>
        <v>2.3828927999999996E-2</v>
      </c>
      <c r="O174" s="143">
        <f t="shared" si="118"/>
        <v>0.648740698452</v>
      </c>
      <c r="P174" s="143">
        <f t="shared" si="119"/>
        <v>0.62643868819199988</v>
      </c>
      <c r="Q174" s="143">
        <v>1</v>
      </c>
      <c r="R174" s="143">
        <f t="shared" si="120"/>
        <v>0.62643868819199988</v>
      </c>
      <c r="S174" s="143">
        <f t="shared" si="121"/>
        <v>0.648740698452</v>
      </c>
      <c r="T174" s="154">
        <f t="shared" si="112"/>
        <v>297.55837689119994</v>
      </c>
      <c r="U174" s="155">
        <f t="shared" si="113"/>
        <v>648.74069845199995</v>
      </c>
      <c r="V174" s="143">
        <f t="shared" si="122"/>
        <v>0.98882237376000226</v>
      </c>
      <c r="W174" s="155">
        <v>118</v>
      </c>
      <c r="X174" s="143">
        <f t="shared" si="123"/>
        <v>0.69191280971999936</v>
      </c>
      <c r="Y174" s="155"/>
      <c r="Z174" s="143">
        <f t="shared" si="124"/>
        <v>1064.2990753432</v>
      </c>
      <c r="AA174" s="170" t="str">
        <f t="shared" si="94"/>
        <v>24"150</v>
      </c>
    </row>
    <row r="175" spans="1:27" x14ac:dyDescent="0.3">
      <c r="A175" s="85"/>
      <c r="B175" s="88"/>
      <c r="C175" s="88"/>
      <c r="D175" s="45"/>
      <c r="E175" s="45"/>
      <c r="F175" s="28"/>
      <c r="G175" s="28"/>
      <c r="H175" s="166"/>
      <c r="I175" s="45"/>
      <c r="J175" s="143"/>
      <c r="K175" s="146"/>
      <c r="L175" s="146"/>
      <c r="M175" s="144"/>
      <c r="N175" s="143"/>
      <c r="O175" s="143"/>
      <c r="P175" s="143"/>
      <c r="Q175" s="143"/>
      <c r="R175" s="143"/>
      <c r="S175" s="143"/>
      <c r="T175" s="154"/>
      <c r="U175" s="155"/>
      <c r="V175" s="143"/>
      <c r="W175" s="155"/>
      <c r="X175" s="143"/>
      <c r="Y175" s="155"/>
      <c r="Z175" s="143"/>
      <c r="AA175" s="170" t="str">
        <f t="shared" si="94"/>
        <v>"</v>
      </c>
    </row>
    <row r="176" spans="1:27" x14ac:dyDescent="0.3">
      <c r="A176" s="85">
        <v>300</v>
      </c>
      <c r="B176" s="45">
        <v>0.5</v>
      </c>
      <c r="C176" s="45">
        <v>0.5</v>
      </c>
      <c r="D176" s="45" t="s">
        <v>2</v>
      </c>
      <c r="E176" s="45" t="str">
        <f t="shared" si="95"/>
        <v>0.5 300 CS-SS316/FG-SS316</v>
      </c>
      <c r="F176" s="45">
        <v>14.22</v>
      </c>
      <c r="G176" s="45">
        <v>19.05</v>
      </c>
      <c r="H176" s="45" t="s">
        <v>536</v>
      </c>
      <c r="I176" s="45" t="s">
        <v>538</v>
      </c>
      <c r="J176" s="146">
        <f>(H176+G176)/2/1000</f>
        <v>2.5425E-2</v>
      </c>
      <c r="K176" s="146">
        <f>ROUND((H176-G176)/2*1.2,)</f>
        <v>8</v>
      </c>
      <c r="L176" s="146">
        <f>K176+6</f>
        <v>14</v>
      </c>
      <c r="M176" s="143">
        <f>3.142*(0.0008*0.0055)*1000</f>
        <v>1.38248E-2</v>
      </c>
      <c r="N176" s="143">
        <f>3.142*(0.0002*0.0048)*7900</f>
        <v>2.3828927999999996E-2</v>
      </c>
      <c r="O176" s="143">
        <f>(J176*K176)*M176</f>
        <v>2.8119643200000002E-3</v>
      </c>
      <c r="P176" s="143">
        <f>J176*L176*N176</f>
        <v>8.4819069215999986E-3</v>
      </c>
      <c r="Q176" s="143">
        <v>1</v>
      </c>
      <c r="R176" s="143">
        <f>(P176*Q176)</f>
        <v>8.4819069215999986E-3</v>
      </c>
      <c r="S176" s="143">
        <f>(O176*Q176)</f>
        <v>2.8119643200000002E-3</v>
      </c>
      <c r="T176" s="154">
        <f t="shared" ref="T176:T193" si="126">R176*Q176*475</f>
        <v>4.0289057877599994</v>
      </c>
      <c r="U176" s="155">
        <f t="shared" ref="U176:U193" si="127">S176*Q176*500</f>
        <v>1.40598216</v>
      </c>
      <c r="V176" s="143">
        <f>((I176/1000)*3.14)*1.15*0.003*((I176-H176)/2/1000)*8000*Q176</f>
        <v>5.2277024759999999E-2</v>
      </c>
      <c r="W176" s="155">
        <v>12</v>
      </c>
      <c r="X176" s="143">
        <f>((G176/1000)*3.14)*1.15*0.003*((G176-F176)/2/1000)*8000*Q176</f>
        <v>3.9870423179999993E-3</v>
      </c>
      <c r="Y176" s="154">
        <v>2</v>
      </c>
      <c r="Z176" s="157">
        <f>Y176+W176+U176+T176</f>
        <v>19.43488794776</v>
      </c>
      <c r="AA176" s="170" t="str">
        <f t="shared" si="94"/>
        <v>0.5"300</v>
      </c>
    </row>
    <row r="177" spans="1:27" x14ac:dyDescent="0.3">
      <c r="A177" s="85">
        <v>300</v>
      </c>
      <c r="B177" s="45">
        <v>0.75</v>
      </c>
      <c r="C177" s="45">
        <v>0.75</v>
      </c>
      <c r="D177" s="45" t="s">
        <v>2</v>
      </c>
      <c r="E177" s="45" t="str">
        <f t="shared" si="95"/>
        <v>0.75 300 CS-SS316/FG-SS316</v>
      </c>
      <c r="F177" s="45">
        <v>20.57</v>
      </c>
      <c r="G177" s="45">
        <v>25.4</v>
      </c>
      <c r="H177" s="45">
        <v>39.6</v>
      </c>
      <c r="I177" s="45">
        <v>66.8</v>
      </c>
      <c r="J177" s="146">
        <f t="shared" ref="J177:J195" si="128">(H177+G177)/2/1000</f>
        <v>3.2500000000000001E-2</v>
      </c>
      <c r="K177" s="146">
        <f t="shared" ref="K177:K195" si="129">ROUND((H177-G177)/2*1.2,)</f>
        <v>9</v>
      </c>
      <c r="L177" s="146">
        <f t="shared" ref="L177:L195" si="130">K177+6</f>
        <v>15</v>
      </c>
      <c r="M177" s="143">
        <f t="shared" ref="M177:M195" si="131">3.142*(0.0008*0.0055)*1000</f>
        <v>1.38248E-2</v>
      </c>
      <c r="N177" s="143">
        <f t="shared" ref="N177:N195" si="132">3.142*(0.0002*0.0048)*7900</f>
        <v>2.3828927999999996E-2</v>
      </c>
      <c r="O177" s="143">
        <f t="shared" ref="O177:O195" si="133">(J177*K177)*M177</f>
        <v>4.0437540000000001E-3</v>
      </c>
      <c r="P177" s="143">
        <f t="shared" ref="P177:P195" si="134">J177*L177*N177</f>
        <v>1.1616602399999999E-2</v>
      </c>
      <c r="Q177" s="143">
        <v>1</v>
      </c>
      <c r="R177" s="143">
        <f t="shared" ref="R177:R195" si="135">(P177*Q177)</f>
        <v>1.1616602399999999E-2</v>
      </c>
      <c r="S177" s="143">
        <f t="shared" ref="S177:S195" si="136">(O177*Q177)</f>
        <v>4.0437540000000001E-3</v>
      </c>
      <c r="T177" s="154">
        <f t="shared" si="126"/>
        <v>5.517886139999999</v>
      </c>
      <c r="U177" s="155">
        <f t="shared" si="127"/>
        <v>2.0218769999999999</v>
      </c>
      <c r="V177" s="143">
        <f t="shared" ref="V177:V195" si="137">((I177/1000)*3.14)*1.15*0.003*((I177-H177)/2/1000)*8000*Q177</f>
        <v>7.8732510719999982E-2</v>
      </c>
      <c r="W177" s="155">
        <v>14</v>
      </c>
      <c r="X177" s="143">
        <f t="shared" ref="X177:X195" si="138">((G177/1000)*3.14)*1.15*0.003*((G177-F177)/2/1000)*8000*Q177</f>
        <v>5.316056423999997E-3</v>
      </c>
      <c r="Y177" s="154">
        <v>3</v>
      </c>
      <c r="Z177" s="143">
        <f t="shared" ref="Z177" si="139">Y177+W177+U177+T177</f>
        <v>24.539763139999998</v>
      </c>
      <c r="AA177" s="170" t="str">
        <f t="shared" si="94"/>
        <v>0.75"300</v>
      </c>
    </row>
    <row r="178" spans="1:27" x14ac:dyDescent="0.3">
      <c r="A178" s="85">
        <v>300</v>
      </c>
      <c r="B178" s="45">
        <v>1</v>
      </c>
      <c r="C178" s="45">
        <f>B178</f>
        <v>1</v>
      </c>
      <c r="D178" s="45" t="s">
        <v>2</v>
      </c>
      <c r="E178" s="45" t="str">
        <f t="shared" si="95"/>
        <v>1 300 CS-SS316/FG-SS316</v>
      </c>
      <c r="F178" s="45">
        <v>26.92</v>
      </c>
      <c r="G178" s="45">
        <v>31.75</v>
      </c>
      <c r="H178" s="45">
        <v>47.8</v>
      </c>
      <c r="I178" s="45">
        <v>73.2</v>
      </c>
      <c r="J178" s="146">
        <f t="shared" si="128"/>
        <v>3.9774999999999998E-2</v>
      </c>
      <c r="K178" s="146">
        <f t="shared" si="129"/>
        <v>10</v>
      </c>
      <c r="L178" s="146">
        <f t="shared" si="130"/>
        <v>16</v>
      </c>
      <c r="M178" s="143">
        <f t="shared" si="131"/>
        <v>1.38248E-2</v>
      </c>
      <c r="N178" s="143">
        <f t="shared" si="132"/>
        <v>2.3828927999999996E-2</v>
      </c>
      <c r="O178" s="143">
        <f t="shared" si="133"/>
        <v>5.4988141999999995E-3</v>
      </c>
      <c r="P178" s="143">
        <f t="shared" si="134"/>
        <v>1.5164729779199996E-2</v>
      </c>
      <c r="Q178" s="143">
        <v>1</v>
      </c>
      <c r="R178" s="143">
        <f t="shared" si="135"/>
        <v>1.5164729779199996E-2</v>
      </c>
      <c r="S178" s="143">
        <f t="shared" si="136"/>
        <v>5.4988141999999995E-3</v>
      </c>
      <c r="T178" s="154">
        <f t="shared" si="126"/>
        <v>7.2032466451199983</v>
      </c>
      <c r="U178" s="155">
        <f t="shared" si="127"/>
        <v>2.7494070999999995</v>
      </c>
      <c r="V178" s="143">
        <f t="shared" si="137"/>
        <v>8.0566320960000021E-2</v>
      </c>
      <c r="W178" s="158">
        <v>11</v>
      </c>
      <c r="X178" s="143">
        <f t="shared" si="138"/>
        <v>6.6450705299999973E-3</v>
      </c>
      <c r="Y178" s="154">
        <v>3</v>
      </c>
      <c r="Z178" s="143">
        <f>Y178+W178+U178+T178</f>
        <v>23.952653745119996</v>
      </c>
      <c r="AA178" s="170" t="str">
        <f t="shared" si="94"/>
        <v>1"300</v>
      </c>
    </row>
    <row r="179" spans="1:27" x14ac:dyDescent="0.3">
      <c r="A179" s="85">
        <v>300</v>
      </c>
      <c r="B179" s="45" t="s">
        <v>6</v>
      </c>
      <c r="C179" s="45">
        <v>1.25</v>
      </c>
      <c r="D179" s="45" t="s">
        <v>2</v>
      </c>
      <c r="E179" s="45" t="str">
        <f t="shared" si="95"/>
        <v>1.25 300 CS-SS316/FG-SS316</v>
      </c>
      <c r="F179" s="45">
        <v>38.1</v>
      </c>
      <c r="G179" s="45">
        <v>47.75</v>
      </c>
      <c r="H179" s="45">
        <v>60.5</v>
      </c>
      <c r="I179" s="45">
        <v>82.6</v>
      </c>
      <c r="J179" s="146">
        <f t="shared" si="128"/>
        <v>5.4125E-2</v>
      </c>
      <c r="K179" s="146">
        <f t="shared" si="129"/>
        <v>8</v>
      </c>
      <c r="L179" s="146">
        <f t="shared" si="130"/>
        <v>14</v>
      </c>
      <c r="M179" s="143">
        <f t="shared" si="131"/>
        <v>1.38248E-2</v>
      </c>
      <c r="N179" s="143">
        <f t="shared" si="132"/>
        <v>2.3828927999999996E-2</v>
      </c>
      <c r="O179" s="143">
        <f t="shared" si="133"/>
        <v>5.9861383999999995E-3</v>
      </c>
      <c r="P179" s="143">
        <f t="shared" si="134"/>
        <v>1.8056370191999998E-2</v>
      </c>
      <c r="Q179" s="143">
        <v>1</v>
      </c>
      <c r="R179" s="143">
        <f t="shared" si="135"/>
        <v>1.8056370191999998E-2</v>
      </c>
      <c r="S179" s="143">
        <f t="shared" si="136"/>
        <v>5.9861383999999995E-3</v>
      </c>
      <c r="T179" s="154">
        <f t="shared" si="126"/>
        <v>8.5767758411999981</v>
      </c>
      <c r="U179" s="155">
        <f t="shared" si="127"/>
        <v>2.9930691999999999</v>
      </c>
      <c r="V179" s="143">
        <f t="shared" si="137"/>
        <v>7.9100832719999972E-2</v>
      </c>
      <c r="W179" s="155">
        <v>25</v>
      </c>
      <c r="X179" s="143">
        <f t="shared" si="138"/>
        <v>1.9966843949999997E-2</v>
      </c>
      <c r="Y179" s="154">
        <v>35</v>
      </c>
      <c r="Z179" s="143">
        <f t="shared" ref="Z179:Z195" si="140">Y179+W179+U179+T179</f>
        <v>71.569845041199997</v>
      </c>
      <c r="AA179" s="170" t="str">
        <f t="shared" si="94"/>
        <v>1  1/4"300</v>
      </c>
    </row>
    <row r="180" spans="1:27" x14ac:dyDescent="0.3">
      <c r="A180" s="85">
        <v>300</v>
      </c>
      <c r="B180" s="45" t="s">
        <v>8</v>
      </c>
      <c r="C180" s="45">
        <v>1.5</v>
      </c>
      <c r="D180" s="45" t="s">
        <v>2</v>
      </c>
      <c r="E180" s="45" t="str">
        <f t="shared" si="95"/>
        <v>1.5 300 CS-SS316/FG-SS316</v>
      </c>
      <c r="F180" s="45">
        <v>44.45</v>
      </c>
      <c r="G180" s="45">
        <v>54.1</v>
      </c>
      <c r="H180" s="45">
        <v>69.900000000000006</v>
      </c>
      <c r="I180" s="45">
        <v>95.3</v>
      </c>
      <c r="J180" s="146">
        <f t="shared" si="128"/>
        <v>6.2E-2</v>
      </c>
      <c r="K180" s="146">
        <f t="shared" si="129"/>
        <v>9</v>
      </c>
      <c r="L180" s="146">
        <f t="shared" si="130"/>
        <v>15</v>
      </c>
      <c r="M180" s="143">
        <f t="shared" si="131"/>
        <v>1.38248E-2</v>
      </c>
      <c r="N180" s="143">
        <f t="shared" si="132"/>
        <v>2.3828927999999996E-2</v>
      </c>
      <c r="O180" s="143">
        <f t="shared" si="133"/>
        <v>7.714238400000001E-3</v>
      </c>
      <c r="P180" s="143">
        <f t="shared" si="134"/>
        <v>2.2160903039999996E-2</v>
      </c>
      <c r="Q180" s="143">
        <v>1</v>
      </c>
      <c r="R180" s="143">
        <f t="shared" si="135"/>
        <v>2.2160903039999996E-2</v>
      </c>
      <c r="S180" s="143">
        <f t="shared" si="136"/>
        <v>7.714238400000001E-3</v>
      </c>
      <c r="T180" s="154">
        <f t="shared" si="126"/>
        <v>10.526428943999997</v>
      </c>
      <c r="U180" s="155">
        <f t="shared" si="127"/>
        <v>3.8571192000000005</v>
      </c>
      <c r="V180" s="143">
        <f t="shared" si="137"/>
        <v>0.10489030583999996</v>
      </c>
      <c r="W180" s="155">
        <v>17</v>
      </c>
      <c r="X180" s="143">
        <f t="shared" si="138"/>
        <v>2.2622120579999995E-2</v>
      </c>
      <c r="Y180" s="154">
        <v>12</v>
      </c>
      <c r="Z180" s="143">
        <f t="shared" si="140"/>
        <v>43.383548143999995</v>
      </c>
      <c r="AA180" s="170" t="str">
        <f t="shared" si="94"/>
        <v>1  1/2"300</v>
      </c>
    </row>
    <row r="181" spans="1:27" x14ac:dyDescent="0.3">
      <c r="A181" s="85">
        <v>300</v>
      </c>
      <c r="B181" s="45">
        <v>2</v>
      </c>
      <c r="C181" s="45">
        <f>B181</f>
        <v>2</v>
      </c>
      <c r="D181" s="45" t="s">
        <v>2</v>
      </c>
      <c r="E181" s="45" t="str">
        <f t="shared" si="95"/>
        <v>2 300 CS-SS316/FG-SS316</v>
      </c>
      <c r="F181" s="45">
        <v>55.62</v>
      </c>
      <c r="G181" s="45">
        <v>69.849999999999994</v>
      </c>
      <c r="H181" s="45">
        <v>85.9</v>
      </c>
      <c r="I181" s="45">
        <v>111.3</v>
      </c>
      <c r="J181" s="146">
        <f t="shared" si="128"/>
        <v>7.7875E-2</v>
      </c>
      <c r="K181" s="146">
        <f t="shared" si="129"/>
        <v>10</v>
      </c>
      <c r="L181" s="146">
        <f t="shared" si="130"/>
        <v>16</v>
      </c>
      <c r="M181" s="143">
        <f t="shared" si="131"/>
        <v>1.38248E-2</v>
      </c>
      <c r="N181" s="143">
        <f t="shared" si="132"/>
        <v>2.3828927999999996E-2</v>
      </c>
      <c r="O181" s="143">
        <f t="shared" si="133"/>
        <v>1.0766063000000001E-2</v>
      </c>
      <c r="P181" s="143">
        <f t="shared" si="134"/>
        <v>2.9690844287999996E-2</v>
      </c>
      <c r="Q181" s="143">
        <v>1</v>
      </c>
      <c r="R181" s="143">
        <f t="shared" si="135"/>
        <v>2.9690844287999996E-2</v>
      </c>
      <c r="S181" s="143">
        <f t="shared" si="136"/>
        <v>1.0766063000000001E-2</v>
      </c>
      <c r="T181" s="154">
        <f t="shared" si="126"/>
        <v>14.103151036799998</v>
      </c>
      <c r="U181" s="155">
        <f t="shared" si="127"/>
        <v>5.3830315000000004</v>
      </c>
      <c r="V181" s="143">
        <f t="shared" si="137"/>
        <v>0.12250043063999995</v>
      </c>
      <c r="W181" s="155">
        <v>17</v>
      </c>
      <c r="X181" s="143">
        <f t="shared" si="138"/>
        <v>4.3070513045999993E-2</v>
      </c>
      <c r="Y181" s="154">
        <v>22</v>
      </c>
      <c r="Z181" s="143">
        <f t="shared" si="140"/>
        <v>58.486182536800001</v>
      </c>
      <c r="AA181" s="170" t="str">
        <f t="shared" si="94"/>
        <v>2"300</v>
      </c>
    </row>
    <row r="182" spans="1:27" x14ac:dyDescent="0.3">
      <c r="A182" s="85">
        <v>300</v>
      </c>
      <c r="B182" s="45" t="s">
        <v>11</v>
      </c>
      <c r="C182" s="45">
        <v>2.5</v>
      </c>
      <c r="D182" s="45" t="s">
        <v>2</v>
      </c>
      <c r="E182" s="45" t="str">
        <f t="shared" si="95"/>
        <v>2.5 300 CS-SS316/FG-SS316</v>
      </c>
      <c r="F182" s="45">
        <v>66.540000000000006</v>
      </c>
      <c r="G182" s="45">
        <v>82.55</v>
      </c>
      <c r="H182" s="145">
        <v>98.6</v>
      </c>
      <c r="I182" s="45">
        <v>130.30000000000001</v>
      </c>
      <c r="J182" s="146">
        <f t="shared" si="128"/>
        <v>9.0574999999999989E-2</v>
      </c>
      <c r="K182" s="146">
        <f t="shared" si="129"/>
        <v>10</v>
      </c>
      <c r="L182" s="146">
        <f t="shared" si="130"/>
        <v>16</v>
      </c>
      <c r="M182" s="143">
        <f t="shared" si="131"/>
        <v>1.38248E-2</v>
      </c>
      <c r="N182" s="143">
        <f t="shared" si="132"/>
        <v>2.3828927999999996E-2</v>
      </c>
      <c r="O182" s="143">
        <f t="shared" si="133"/>
        <v>1.2521812599999998E-2</v>
      </c>
      <c r="P182" s="143">
        <f t="shared" si="134"/>
        <v>3.4532882457599987E-2</v>
      </c>
      <c r="Q182" s="143">
        <v>1</v>
      </c>
      <c r="R182" s="143">
        <f t="shared" si="135"/>
        <v>3.4532882457599987E-2</v>
      </c>
      <c r="S182" s="143">
        <f t="shared" si="136"/>
        <v>1.2521812599999998E-2</v>
      </c>
      <c r="T182" s="154">
        <f t="shared" si="126"/>
        <v>16.403119167359993</v>
      </c>
      <c r="U182" s="155">
        <f t="shared" si="127"/>
        <v>6.2609062999999985</v>
      </c>
      <c r="V182" s="143">
        <f t="shared" si="137"/>
        <v>0.17898325932000012</v>
      </c>
      <c r="W182" s="155">
        <v>40</v>
      </c>
      <c r="X182" s="143">
        <f t="shared" si="138"/>
        <v>5.7268676165999961E-2</v>
      </c>
      <c r="Y182" s="154">
        <v>45</v>
      </c>
      <c r="Z182" s="143">
        <f t="shared" si="140"/>
        <v>107.66402546735999</v>
      </c>
      <c r="AA182" s="170" t="str">
        <f t="shared" si="94"/>
        <v>2  1/2"300</v>
      </c>
    </row>
    <row r="183" spans="1:27" x14ac:dyDescent="0.3">
      <c r="A183" s="85">
        <v>300</v>
      </c>
      <c r="B183" s="45">
        <v>3</v>
      </c>
      <c r="C183" s="45">
        <f t="shared" ref="C183:C195" si="141">B183</f>
        <v>3</v>
      </c>
      <c r="D183" s="45" t="s">
        <v>2</v>
      </c>
      <c r="E183" s="45" t="str">
        <f t="shared" si="95"/>
        <v>3 300 CS-SS316/FG-SS316</v>
      </c>
      <c r="F183" s="45">
        <v>81</v>
      </c>
      <c r="G183" s="45">
        <v>101.6</v>
      </c>
      <c r="H183" s="45">
        <v>120.7</v>
      </c>
      <c r="I183" s="45">
        <v>149.4</v>
      </c>
      <c r="J183" s="146">
        <f t="shared" si="128"/>
        <v>0.11115</v>
      </c>
      <c r="K183" s="146">
        <f t="shared" si="129"/>
        <v>11</v>
      </c>
      <c r="L183" s="146">
        <f t="shared" si="130"/>
        <v>17</v>
      </c>
      <c r="M183" s="143">
        <f t="shared" si="131"/>
        <v>1.38248E-2</v>
      </c>
      <c r="N183" s="143">
        <f t="shared" si="132"/>
        <v>2.3828927999999996E-2</v>
      </c>
      <c r="O183" s="143">
        <f t="shared" si="133"/>
        <v>1.690289172E-2</v>
      </c>
      <c r="P183" s="143">
        <f t="shared" si="134"/>
        <v>4.502595090239999E-2</v>
      </c>
      <c r="Q183" s="143">
        <v>1</v>
      </c>
      <c r="R183" s="143">
        <f t="shared" si="135"/>
        <v>4.502595090239999E-2</v>
      </c>
      <c r="S183" s="143">
        <f t="shared" si="136"/>
        <v>1.690289172E-2</v>
      </c>
      <c r="T183" s="154">
        <f t="shared" si="126"/>
        <v>21.387326678639994</v>
      </c>
      <c r="U183" s="155">
        <f t="shared" si="127"/>
        <v>8.4514458599999998</v>
      </c>
      <c r="V183" s="143">
        <f t="shared" si="137"/>
        <v>0.18579808296</v>
      </c>
      <c r="W183" s="155">
        <v>25</v>
      </c>
      <c r="X183" s="143">
        <f t="shared" si="138"/>
        <v>9.0692142719999938E-2</v>
      </c>
      <c r="Y183" s="154">
        <v>47</v>
      </c>
      <c r="Z183" s="143">
        <f t="shared" si="140"/>
        <v>101.83877253864</v>
      </c>
      <c r="AA183" s="170" t="str">
        <f t="shared" si="94"/>
        <v>3"300</v>
      </c>
    </row>
    <row r="184" spans="1:27" x14ac:dyDescent="0.3">
      <c r="A184" s="85">
        <v>300</v>
      </c>
      <c r="B184" s="45">
        <v>4</v>
      </c>
      <c r="C184" s="45">
        <f t="shared" si="141"/>
        <v>4</v>
      </c>
      <c r="D184" s="45" t="s">
        <v>2</v>
      </c>
      <c r="E184" s="45" t="str">
        <f t="shared" si="95"/>
        <v>4 300 CS-SS316/FG-SS316</v>
      </c>
      <c r="F184" s="45">
        <v>106.42</v>
      </c>
      <c r="G184" s="45">
        <v>127</v>
      </c>
      <c r="H184" s="45">
        <v>149.4</v>
      </c>
      <c r="I184" s="45">
        <v>181.1</v>
      </c>
      <c r="J184" s="146">
        <f t="shared" si="128"/>
        <v>0.13819999999999999</v>
      </c>
      <c r="K184" s="146">
        <f t="shared" si="129"/>
        <v>13</v>
      </c>
      <c r="L184" s="146">
        <f t="shared" si="130"/>
        <v>19</v>
      </c>
      <c r="M184" s="143">
        <f t="shared" si="131"/>
        <v>1.38248E-2</v>
      </c>
      <c r="N184" s="143">
        <f t="shared" si="132"/>
        <v>2.3828927999999996E-2</v>
      </c>
      <c r="O184" s="143">
        <f t="shared" si="133"/>
        <v>2.4837635679999998E-2</v>
      </c>
      <c r="P184" s="143">
        <f t="shared" si="134"/>
        <v>6.2569999142399982E-2</v>
      </c>
      <c r="Q184" s="143">
        <v>1</v>
      </c>
      <c r="R184" s="143">
        <f t="shared" si="135"/>
        <v>6.2569999142399982E-2</v>
      </c>
      <c r="S184" s="143">
        <f t="shared" si="136"/>
        <v>2.4837635679999998E-2</v>
      </c>
      <c r="T184" s="154">
        <f t="shared" si="126"/>
        <v>29.72074959263999</v>
      </c>
      <c r="U184" s="155">
        <f t="shared" si="127"/>
        <v>12.418817839999999</v>
      </c>
      <c r="V184" s="143">
        <f t="shared" si="137"/>
        <v>0.24876337883999988</v>
      </c>
      <c r="W184" s="155">
        <v>34</v>
      </c>
      <c r="X184" s="143">
        <f t="shared" si="138"/>
        <v>0.11325511511999999</v>
      </c>
      <c r="Y184" s="154">
        <v>58</v>
      </c>
      <c r="Z184" s="143">
        <f t="shared" si="140"/>
        <v>134.13956743263998</v>
      </c>
      <c r="AA184" s="170" t="str">
        <f t="shared" si="94"/>
        <v>4"300</v>
      </c>
    </row>
    <row r="185" spans="1:27" x14ac:dyDescent="0.3">
      <c r="A185" s="85">
        <v>300</v>
      </c>
      <c r="B185" s="45">
        <v>5</v>
      </c>
      <c r="C185" s="45">
        <f t="shared" si="141"/>
        <v>5</v>
      </c>
      <c r="D185" s="45" t="s">
        <v>2</v>
      </c>
      <c r="E185" s="45" t="str">
        <f t="shared" si="95"/>
        <v>5 300 CS-SS316/FG-SS316</v>
      </c>
      <c r="F185" s="45">
        <v>131.82</v>
      </c>
      <c r="G185" s="45">
        <v>155.69999999999999</v>
      </c>
      <c r="H185" s="45">
        <v>177.8</v>
      </c>
      <c r="I185" s="45">
        <v>215.9</v>
      </c>
      <c r="J185" s="146">
        <f t="shared" si="128"/>
        <v>0.16675000000000001</v>
      </c>
      <c r="K185" s="146">
        <f t="shared" si="129"/>
        <v>13</v>
      </c>
      <c r="L185" s="146">
        <f t="shared" si="130"/>
        <v>19</v>
      </c>
      <c r="M185" s="143">
        <f t="shared" si="131"/>
        <v>1.38248E-2</v>
      </c>
      <c r="N185" s="143">
        <f t="shared" si="132"/>
        <v>2.3828927999999996E-2</v>
      </c>
      <c r="O185" s="143">
        <f t="shared" si="133"/>
        <v>2.9968710200000005E-2</v>
      </c>
      <c r="P185" s="143">
        <f t="shared" si="134"/>
        <v>7.5496001135999982E-2</v>
      </c>
      <c r="Q185" s="143">
        <v>1</v>
      </c>
      <c r="R185" s="143">
        <f t="shared" si="135"/>
        <v>7.5496001135999982E-2</v>
      </c>
      <c r="S185" s="143">
        <f t="shared" si="136"/>
        <v>2.9968710200000005E-2</v>
      </c>
      <c r="T185" s="154">
        <f t="shared" si="126"/>
        <v>35.860600539599993</v>
      </c>
      <c r="U185" s="155">
        <f t="shared" si="127"/>
        <v>14.984355100000002</v>
      </c>
      <c r="V185" s="143">
        <f t="shared" si="137"/>
        <v>0.35643993227999993</v>
      </c>
      <c r="W185" s="155">
        <v>55.910027189333327</v>
      </c>
      <c r="X185" s="143">
        <f t="shared" si="138"/>
        <v>0.16111340251199993</v>
      </c>
      <c r="Y185" s="154">
        <v>92.706272732320002</v>
      </c>
      <c r="Z185" s="143">
        <f t="shared" si="140"/>
        <v>199.46125556125332</v>
      </c>
      <c r="AA185" s="170" t="str">
        <f t="shared" si="94"/>
        <v>5"300</v>
      </c>
    </row>
    <row r="186" spans="1:27" x14ac:dyDescent="0.3">
      <c r="A186" s="85">
        <v>300</v>
      </c>
      <c r="B186" s="45">
        <v>6</v>
      </c>
      <c r="C186" s="45">
        <f t="shared" si="141"/>
        <v>6</v>
      </c>
      <c r="D186" s="45" t="s">
        <v>2</v>
      </c>
      <c r="E186" s="45" t="str">
        <f t="shared" si="95"/>
        <v>6 300 CS-SS316/FG-SS316</v>
      </c>
      <c r="F186" s="45">
        <v>157.22</v>
      </c>
      <c r="G186" s="45">
        <v>182.62</v>
      </c>
      <c r="H186" s="45">
        <v>209.6</v>
      </c>
      <c r="I186" s="45">
        <v>251</v>
      </c>
      <c r="J186" s="146">
        <f t="shared" si="128"/>
        <v>0.19611000000000001</v>
      </c>
      <c r="K186" s="146">
        <f t="shared" si="129"/>
        <v>16</v>
      </c>
      <c r="L186" s="146">
        <f t="shared" si="130"/>
        <v>22</v>
      </c>
      <c r="M186" s="143">
        <f t="shared" si="131"/>
        <v>1.38248E-2</v>
      </c>
      <c r="N186" s="143">
        <f t="shared" si="132"/>
        <v>2.3828927999999996E-2</v>
      </c>
      <c r="O186" s="143">
        <f t="shared" si="133"/>
        <v>4.3378904448000001E-2</v>
      </c>
      <c r="P186" s="143">
        <f t="shared" si="134"/>
        <v>0.10280800354175998</v>
      </c>
      <c r="Q186" s="143">
        <v>1</v>
      </c>
      <c r="R186" s="143">
        <f t="shared" si="135"/>
        <v>0.10280800354175998</v>
      </c>
      <c r="S186" s="143">
        <f t="shared" si="136"/>
        <v>4.3378904448000001E-2</v>
      </c>
      <c r="T186" s="154">
        <f t="shared" si="126"/>
        <v>48.833801682335988</v>
      </c>
      <c r="U186" s="155">
        <f t="shared" si="127"/>
        <v>21.689452224</v>
      </c>
      <c r="V186" s="143">
        <f t="shared" si="137"/>
        <v>0.45028014480000011</v>
      </c>
      <c r="W186" s="155">
        <v>62</v>
      </c>
      <c r="X186" s="143">
        <f t="shared" si="138"/>
        <v>0.20099756193600002</v>
      </c>
      <c r="Y186" s="154">
        <v>102</v>
      </c>
      <c r="Z186" s="143">
        <f t="shared" si="140"/>
        <v>234.52325390633598</v>
      </c>
      <c r="AA186" s="170" t="str">
        <f t="shared" si="94"/>
        <v>6"300</v>
      </c>
    </row>
    <row r="187" spans="1:27" x14ac:dyDescent="0.3">
      <c r="A187" s="85">
        <v>300</v>
      </c>
      <c r="B187" s="45">
        <v>8</v>
      </c>
      <c r="C187" s="45">
        <f t="shared" si="141"/>
        <v>8</v>
      </c>
      <c r="D187" s="45" t="s">
        <v>2</v>
      </c>
      <c r="E187" s="45" t="str">
        <f t="shared" si="95"/>
        <v>8 300 CS-SS316/FG-SS316</v>
      </c>
      <c r="F187" s="45">
        <v>215.9</v>
      </c>
      <c r="G187" s="45">
        <v>233.42</v>
      </c>
      <c r="H187" s="45">
        <v>263.7</v>
      </c>
      <c r="I187" s="45">
        <v>308.10000000000002</v>
      </c>
      <c r="J187" s="146">
        <f t="shared" si="128"/>
        <v>0.24856</v>
      </c>
      <c r="K187" s="146">
        <f t="shared" si="129"/>
        <v>18</v>
      </c>
      <c r="L187" s="146">
        <f t="shared" si="130"/>
        <v>24</v>
      </c>
      <c r="M187" s="143">
        <f t="shared" si="131"/>
        <v>1.38248E-2</v>
      </c>
      <c r="N187" s="143">
        <f t="shared" si="132"/>
        <v>2.3828927999999996E-2</v>
      </c>
      <c r="O187" s="143">
        <f t="shared" si="133"/>
        <v>6.1853261183999995E-2</v>
      </c>
      <c r="P187" s="143">
        <f t="shared" si="134"/>
        <v>0.14215004024831998</v>
      </c>
      <c r="Q187" s="143">
        <v>1</v>
      </c>
      <c r="R187" s="143">
        <f t="shared" si="135"/>
        <v>0.14215004024831998</v>
      </c>
      <c r="S187" s="143">
        <f t="shared" si="136"/>
        <v>6.1853261183999995E-2</v>
      </c>
      <c r="T187" s="154">
        <f t="shared" si="126"/>
        <v>67.521269117951988</v>
      </c>
      <c r="U187" s="155">
        <f t="shared" si="127"/>
        <v>30.926630591999999</v>
      </c>
      <c r="V187" s="143">
        <f t="shared" si="137"/>
        <v>0.59276616048000053</v>
      </c>
      <c r="W187" s="155">
        <v>76</v>
      </c>
      <c r="X187" s="143">
        <f t="shared" si="138"/>
        <v>0.17720701130879982</v>
      </c>
      <c r="Y187" s="154">
        <v>97</v>
      </c>
      <c r="Z187" s="143">
        <f t="shared" si="140"/>
        <v>271.44789970995203</v>
      </c>
      <c r="AA187" s="170" t="str">
        <f t="shared" si="94"/>
        <v>8"300</v>
      </c>
    </row>
    <row r="188" spans="1:27" x14ac:dyDescent="0.3">
      <c r="A188" s="85">
        <v>300</v>
      </c>
      <c r="B188" s="45">
        <v>10</v>
      </c>
      <c r="C188" s="45">
        <f t="shared" si="141"/>
        <v>10</v>
      </c>
      <c r="D188" s="45" t="s">
        <v>2</v>
      </c>
      <c r="E188" s="45" t="str">
        <f t="shared" si="95"/>
        <v>10 300 CS-SS316/FG-SS316</v>
      </c>
      <c r="F188" s="45">
        <v>268.22000000000003</v>
      </c>
      <c r="G188" s="45">
        <v>287.27</v>
      </c>
      <c r="H188" s="45">
        <v>317.5</v>
      </c>
      <c r="I188" s="45">
        <v>362</v>
      </c>
      <c r="J188" s="146">
        <f t="shared" si="128"/>
        <v>0.30238500000000001</v>
      </c>
      <c r="K188" s="146">
        <f t="shared" si="129"/>
        <v>18</v>
      </c>
      <c r="L188" s="146">
        <f t="shared" si="130"/>
        <v>24</v>
      </c>
      <c r="M188" s="143">
        <f t="shared" si="131"/>
        <v>1.38248E-2</v>
      </c>
      <c r="N188" s="143">
        <f t="shared" si="132"/>
        <v>2.3828927999999996E-2</v>
      </c>
      <c r="O188" s="143">
        <f t="shared" si="133"/>
        <v>7.5247418664000004E-2</v>
      </c>
      <c r="P188" s="143">
        <f t="shared" si="134"/>
        <v>0.17293224943871999</v>
      </c>
      <c r="Q188" s="143">
        <v>1</v>
      </c>
      <c r="R188" s="143">
        <f t="shared" si="135"/>
        <v>0.17293224943871999</v>
      </c>
      <c r="S188" s="143">
        <f t="shared" si="136"/>
        <v>7.5247418664000004E-2</v>
      </c>
      <c r="T188" s="154">
        <f t="shared" si="126"/>
        <v>82.142818483391991</v>
      </c>
      <c r="U188" s="155">
        <f t="shared" si="127"/>
        <v>37.623709332000004</v>
      </c>
      <c r="V188" s="143">
        <f t="shared" si="137"/>
        <v>0.69803518799999997</v>
      </c>
      <c r="W188" s="155">
        <v>85</v>
      </c>
      <c r="X188" s="143">
        <f t="shared" si="138"/>
        <v>0.23713408834199942</v>
      </c>
      <c r="Y188" s="154">
        <v>120</v>
      </c>
      <c r="Z188" s="143">
        <f t="shared" si="140"/>
        <v>324.76652781539201</v>
      </c>
      <c r="AA188" s="170" t="str">
        <f t="shared" si="94"/>
        <v>10"300</v>
      </c>
    </row>
    <row r="189" spans="1:27" x14ac:dyDescent="0.3">
      <c r="A189" s="85">
        <v>300</v>
      </c>
      <c r="B189" s="45">
        <v>12</v>
      </c>
      <c r="C189" s="45">
        <f t="shared" si="141"/>
        <v>12</v>
      </c>
      <c r="D189" s="45" t="s">
        <v>2</v>
      </c>
      <c r="E189" s="45" t="str">
        <f t="shared" si="95"/>
        <v>12 300 CS-SS316/FG-SS316</v>
      </c>
      <c r="F189" s="45">
        <v>317.5</v>
      </c>
      <c r="G189" s="45">
        <v>339.85</v>
      </c>
      <c r="H189" s="45">
        <v>374.7</v>
      </c>
      <c r="I189" s="45">
        <v>422.4</v>
      </c>
      <c r="J189" s="146">
        <f t="shared" si="128"/>
        <v>0.35727499999999995</v>
      </c>
      <c r="K189" s="146">
        <f t="shared" si="129"/>
        <v>21</v>
      </c>
      <c r="L189" s="146">
        <f t="shared" si="130"/>
        <v>27</v>
      </c>
      <c r="M189" s="143">
        <f t="shared" si="131"/>
        <v>1.38248E-2</v>
      </c>
      <c r="N189" s="143">
        <f t="shared" si="132"/>
        <v>2.3828927999999996E-2</v>
      </c>
      <c r="O189" s="143">
        <f t="shared" si="133"/>
        <v>0.10372436381999998</v>
      </c>
      <c r="P189" s="143">
        <f t="shared" si="134"/>
        <v>0.22986396678239993</v>
      </c>
      <c r="Q189" s="143">
        <v>1</v>
      </c>
      <c r="R189" s="143">
        <f t="shared" si="135"/>
        <v>0.22986396678239993</v>
      </c>
      <c r="S189" s="143">
        <f t="shared" si="136"/>
        <v>0.10372436381999998</v>
      </c>
      <c r="T189" s="154">
        <f t="shared" si="126"/>
        <v>109.18538422163996</v>
      </c>
      <c r="U189" s="155">
        <f t="shared" si="127"/>
        <v>51.86218190999999</v>
      </c>
      <c r="V189" s="143">
        <f t="shared" si="137"/>
        <v>0.87307393535999966</v>
      </c>
      <c r="W189" s="155">
        <v>103</v>
      </c>
      <c r="X189" s="143">
        <f t="shared" si="138"/>
        <v>0.32913459747000035</v>
      </c>
      <c r="Y189" s="154">
        <v>151</v>
      </c>
      <c r="Z189" s="143">
        <f t="shared" si="140"/>
        <v>415.04756613164</v>
      </c>
      <c r="AA189" s="170" t="str">
        <f t="shared" si="94"/>
        <v>12"300</v>
      </c>
    </row>
    <row r="190" spans="1:27" x14ac:dyDescent="0.3">
      <c r="A190" s="85">
        <v>300</v>
      </c>
      <c r="B190" s="45">
        <v>14</v>
      </c>
      <c r="C190" s="45">
        <f t="shared" si="141"/>
        <v>14</v>
      </c>
      <c r="D190" s="45" t="s">
        <v>2</v>
      </c>
      <c r="E190" s="45" t="str">
        <f t="shared" si="95"/>
        <v>14 300 CS-SS316/FG-SS316</v>
      </c>
      <c r="F190" s="45">
        <v>349.25</v>
      </c>
      <c r="G190" s="45">
        <v>371.6</v>
      </c>
      <c r="H190" s="45">
        <v>406.4</v>
      </c>
      <c r="I190" s="45">
        <v>485.9</v>
      </c>
      <c r="J190" s="146">
        <f t="shared" si="128"/>
        <v>0.38900000000000001</v>
      </c>
      <c r="K190" s="146">
        <f t="shared" si="129"/>
        <v>21</v>
      </c>
      <c r="L190" s="146">
        <f t="shared" si="130"/>
        <v>27</v>
      </c>
      <c r="M190" s="143">
        <f t="shared" si="131"/>
        <v>1.38248E-2</v>
      </c>
      <c r="N190" s="143">
        <f t="shared" si="132"/>
        <v>2.3828927999999996E-2</v>
      </c>
      <c r="O190" s="143">
        <f t="shared" si="133"/>
        <v>0.11293479120000001</v>
      </c>
      <c r="P190" s="143">
        <f t="shared" si="134"/>
        <v>0.25027523078399994</v>
      </c>
      <c r="Q190" s="143">
        <v>1</v>
      </c>
      <c r="R190" s="143">
        <f t="shared" si="135"/>
        <v>0.25027523078399994</v>
      </c>
      <c r="S190" s="143">
        <f t="shared" si="136"/>
        <v>0.11293479120000001</v>
      </c>
      <c r="T190" s="154">
        <f t="shared" si="126"/>
        <v>118.88073462239997</v>
      </c>
      <c r="U190" s="155">
        <f t="shared" si="127"/>
        <v>56.467395600000003</v>
      </c>
      <c r="V190" s="143">
        <f t="shared" si="137"/>
        <v>1.6738739946000003</v>
      </c>
      <c r="W190" s="155">
        <v>178</v>
      </c>
      <c r="X190" s="143">
        <f t="shared" si="138"/>
        <v>0.35988352632000031</v>
      </c>
      <c r="Y190" s="154">
        <v>162</v>
      </c>
      <c r="Z190" s="143">
        <f t="shared" si="140"/>
        <v>515.34813022239996</v>
      </c>
      <c r="AA190" s="170" t="str">
        <f t="shared" si="94"/>
        <v>14"300</v>
      </c>
    </row>
    <row r="191" spans="1:27" x14ac:dyDescent="0.3">
      <c r="A191" s="85">
        <v>300</v>
      </c>
      <c r="B191" s="45">
        <v>16</v>
      </c>
      <c r="C191" s="45">
        <f t="shared" si="141"/>
        <v>16</v>
      </c>
      <c r="D191" s="45" t="s">
        <v>2</v>
      </c>
      <c r="E191" s="45" t="str">
        <f t="shared" si="95"/>
        <v>16 300 CS-SS316/FG-SS316</v>
      </c>
      <c r="F191" s="45">
        <v>400.05</v>
      </c>
      <c r="G191" s="45">
        <v>422.4</v>
      </c>
      <c r="H191" s="45">
        <v>463.6</v>
      </c>
      <c r="I191" s="45">
        <v>539.79999999999995</v>
      </c>
      <c r="J191" s="146">
        <f t="shared" si="128"/>
        <v>0.443</v>
      </c>
      <c r="K191" s="146">
        <f t="shared" si="129"/>
        <v>25</v>
      </c>
      <c r="L191" s="146">
        <f t="shared" si="130"/>
        <v>31</v>
      </c>
      <c r="M191" s="143">
        <f t="shared" si="131"/>
        <v>1.38248E-2</v>
      </c>
      <c r="N191" s="143">
        <f t="shared" si="132"/>
        <v>2.3828927999999996E-2</v>
      </c>
      <c r="O191" s="143">
        <f t="shared" si="133"/>
        <v>0.15310965999999998</v>
      </c>
      <c r="P191" s="143">
        <f t="shared" si="134"/>
        <v>0.32724266822399994</v>
      </c>
      <c r="Q191" s="143">
        <v>1</v>
      </c>
      <c r="R191" s="143">
        <f t="shared" si="135"/>
        <v>0.32724266822399994</v>
      </c>
      <c r="S191" s="143">
        <f t="shared" si="136"/>
        <v>0.15310965999999998</v>
      </c>
      <c r="T191" s="154">
        <f t="shared" si="126"/>
        <v>155.44026740639998</v>
      </c>
      <c r="U191" s="155">
        <f t="shared" si="127"/>
        <v>76.554829999999995</v>
      </c>
      <c r="V191" s="143">
        <f t="shared" si="137"/>
        <v>1.7823647563199985</v>
      </c>
      <c r="W191" s="155">
        <v>190</v>
      </c>
      <c r="X191" s="143">
        <f t="shared" si="138"/>
        <v>0.40908181247999942</v>
      </c>
      <c r="Y191" s="154">
        <v>181</v>
      </c>
      <c r="Z191" s="143">
        <f t="shared" si="140"/>
        <v>602.99509740639996</v>
      </c>
      <c r="AA191" s="170" t="str">
        <f t="shared" si="94"/>
        <v>16"300</v>
      </c>
    </row>
    <row r="192" spans="1:27" x14ac:dyDescent="0.3">
      <c r="A192" s="85">
        <v>300</v>
      </c>
      <c r="B192" s="45">
        <v>18</v>
      </c>
      <c r="C192" s="45">
        <f t="shared" si="141"/>
        <v>18</v>
      </c>
      <c r="D192" s="45" t="s">
        <v>2</v>
      </c>
      <c r="E192" s="45" t="str">
        <f t="shared" si="95"/>
        <v>18 300 CS-SS316/FG-SS316</v>
      </c>
      <c r="F192" s="45">
        <v>449.33</v>
      </c>
      <c r="G192" s="45">
        <v>474.72</v>
      </c>
      <c r="H192" s="45">
        <v>527.1</v>
      </c>
      <c r="I192" s="45">
        <v>596.9</v>
      </c>
      <c r="J192" s="146">
        <f t="shared" si="128"/>
        <v>0.50091000000000008</v>
      </c>
      <c r="K192" s="146">
        <f t="shared" si="129"/>
        <v>31</v>
      </c>
      <c r="L192" s="146">
        <f t="shared" si="130"/>
        <v>37</v>
      </c>
      <c r="M192" s="143">
        <f t="shared" si="131"/>
        <v>1.38248E-2</v>
      </c>
      <c r="N192" s="143">
        <f t="shared" si="132"/>
        <v>2.3828927999999996E-2</v>
      </c>
      <c r="O192" s="143">
        <f t="shared" si="133"/>
        <v>0.21467439760800006</v>
      </c>
      <c r="P192" s="143">
        <f t="shared" si="134"/>
        <v>0.44163748800576003</v>
      </c>
      <c r="Q192" s="143">
        <v>1</v>
      </c>
      <c r="R192" s="143">
        <f t="shared" si="135"/>
        <v>0.44163748800576003</v>
      </c>
      <c r="S192" s="143">
        <f t="shared" si="136"/>
        <v>0.21467439760800006</v>
      </c>
      <c r="T192" s="154">
        <f t="shared" si="126"/>
        <v>209.77780680273602</v>
      </c>
      <c r="U192" s="155">
        <f t="shared" si="127"/>
        <v>107.33719880400002</v>
      </c>
      <c r="V192" s="143">
        <f t="shared" si="137"/>
        <v>1.8053679818399988</v>
      </c>
      <c r="W192" s="155">
        <v>192</v>
      </c>
      <c r="X192" s="143">
        <f t="shared" si="138"/>
        <v>0.52228669714560094</v>
      </c>
      <c r="Y192" s="154">
        <v>220</v>
      </c>
      <c r="Z192" s="143">
        <f t="shared" si="140"/>
        <v>729.11500560673608</v>
      </c>
      <c r="AA192" s="170" t="str">
        <f t="shared" si="94"/>
        <v>18"300</v>
      </c>
    </row>
    <row r="193" spans="1:27" x14ac:dyDescent="0.3">
      <c r="A193" s="85">
        <v>300</v>
      </c>
      <c r="B193" s="45">
        <v>20</v>
      </c>
      <c r="C193" s="45">
        <f t="shared" si="141"/>
        <v>20</v>
      </c>
      <c r="D193" s="45" t="s">
        <v>2</v>
      </c>
      <c r="E193" s="45" t="str">
        <f t="shared" si="95"/>
        <v>20 300 CS-SS316/FG-SS316</v>
      </c>
      <c r="F193" s="45">
        <v>500.13</v>
      </c>
      <c r="G193" s="45">
        <v>525.52</v>
      </c>
      <c r="H193" s="45">
        <v>577.9</v>
      </c>
      <c r="I193" s="45">
        <v>654.1</v>
      </c>
      <c r="J193" s="146">
        <f t="shared" si="128"/>
        <v>0.55171000000000003</v>
      </c>
      <c r="K193" s="146">
        <f t="shared" si="129"/>
        <v>31</v>
      </c>
      <c r="L193" s="146">
        <f t="shared" si="130"/>
        <v>37</v>
      </c>
      <c r="M193" s="143">
        <f t="shared" si="131"/>
        <v>1.38248E-2</v>
      </c>
      <c r="N193" s="143">
        <f t="shared" si="132"/>
        <v>2.3828927999999996E-2</v>
      </c>
      <c r="O193" s="143">
        <f t="shared" si="133"/>
        <v>0.23644569264800003</v>
      </c>
      <c r="P193" s="143">
        <f t="shared" si="134"/>
        <v>0.48642634107455995</v>
      </c>
      <c r="Q193" s="143">
        <v>1</v>
      </c>
      <c r="R193" s="143">
        <f t="shared" si="135"/>
        <v>0.48642634107455995</v>
      </c>
      <c r="S193" s="143">
        <f t="shared" si="136"/>
        <v>0.23644569264800003</v>
      </c>
      <c r="T193" s="154">
        <f t="shared" si="126"/>
        <v>231.05251201041597</v>
      </c>
      <c r="U193" s="155">
        <f t="shared" si="127"/>
        <v>118.22284632400002</v>
      </c>
      <c r="V193" s="143">
        <f t="shared" si="137"/>
        <v>2.1597717434400012</v>
      </c>
      <c r="W193" s="155">
        <v>226</v>
      </c>
      <c r="X193" s="143">
        <f t="shared" si="138"/>
        <v>0.57817683072959958</v>
      </c>
      <c r="Y193" s="154">
        <v>241</v>
      </c>
      <c r="Z193" s="143">
        <f t="shared" si="140"/>
        <v>816.27535833441596</v>
      </c>
      <c r="AA193" s="170" t="str">
        <f t="shared" si="94"/>
        <v>20"300</v>
      </c>
    </row>
    <row r="194" spans="1:27" x14ac:dyDescent="0.3">
      <c r="A194" s="85">
        <v>300</v>
      </c>
      <c r="B194" s="88">
        <v>22</v>
      </c>
      <c r="C194" s="88">
        <f t="shared" si="141"/>
        <v>22</v>
      </c>
      <c r="D194" s="45"/>
      <c r="E194" s="45"/>
      <c r="F194" s="28">
        <v>552.5</v>
      </c>
      <c r="G194" s="28"/>
      <c r="H194" s="46"/>
      <c r="I194" s="46"/>
      <c r="J194" s="143"/>
      <c r="K194" s="146"/>
      <c r="L194" s="146"/>
      <c r="M194" s="143"/>
      <c r="N194" s="143"/>
      <c r="O194" s="143"/>
      <c r="P194" s="143"/>
      <c r="Q194" s="143"/>
      <c r="R194" s="143"/>
      <c r="S194" s="143"/>
      <c r="T194" s="154"/>
      <c r="U194" s="155"/>
      <c r="V194" s="143"/>
      <c r="W194" s="155"/>
      <c r="X194" s="143"/>
      <c r="Y194" s="154"/>
      <c r="Z194" s="143"/>
      <c r="AA194" s="170" t="str">
        <f t="shared" si="94"/>
        <v>22"300</v>
      </c>
    </row>
    <row r="195" spans="1:27" x14ac:dyDescent="0.3">
      <c r="A195" s="85">
        <v>300</v>
      </c>
      <c r="B195" s="45">
        <v>24</v>
      </c>
      <c r="C195" s="45">
        <f t="shared" si="141"/>
        <v>24</v>
      </c>
      <c r="D195" s="45" t="s">
        <v>2</v>
      </c>
      <c r="E195" s="45" t="str">
        <f t="shared" si="95"/>
        <v>24 300 CS-SS316/FG-SS316</v>
      </c>
      <c r="F195" s="45">
        <v>603.25</v>
      </c>
      <c r="G195" s="45">
        <v>628.65</v>
      </c>
      <c r="H195" s="45">
        <v>685.8</v>
      </c>
      <c r="I195" s="45">
        <v>774.7</v>
      </c>
      <c r="J195" s="146">
        <f t="shared" si="128"/>
        <v>0.65722499999999995</v>
      </c>
      <c r="K195" s="146">
        <f t="shared" si="129"/>
        <v>34</v>
      </c>
      <c r="L195" s="146">
        <f t="shared" si="130"/>
        <v>40</v>
      </c>
      <c r="M195" s="143">
        <f t="shared" si="131"/>
        <v>1.38248E-2</v>
      </c>
      <c r="N195" s="143">
        <f t="shared" si="132"/>
        <v>2.3828927999999996E-2</v>
      </c>
      <c r="O195" s="143">
        <f t="shared" si="133"/>
        <v>0.30892414211999997</v>
      </c>
      <c r="P195" s="143">
        <f t="shared" si="134"/>
        <v>0.62643868819199988</v>
      </c>
      <c r="Q195" s="143">
        <v>1</v>
      </c>
      <c r="R195" s="143">
        <f t="shared" si="135"/>
        <v>0.62643868819199988</v>
      </c>
      <c r="S195" s="143">
        <f t="shared" si="136"/>
        <v>0.30892414211999997</v>
      </c>
      <c r="T195" s="154">
        <f>R195*Q195*475</f>
        <v>297.55837689119994</v>
      </c>
      <c r="U195" s="155">
        <f>S195*Q195*500</f>
        <v>154.46207105999997</v>
      </c>
      <c r="V195" s="143">
        <f t="shared" si="137"/>
        <v>2.9843108055600034</v>
      </c>
      <c r="W195" s="155">
        <v>306</v>
      </c>
      <c r="X195" s="143">
        <f t="shared" si="138"/>
        <v>0.69191280971999936</v>
      </c>
      <c r="Y195" s="154">
        <v>283</v>
      </c>
      <c r="Z195" s="143">
        <f t="shared" si="140"/>
        <v>1041.0204479511999</v>
      </c>
      <c r="AA195" s="170" t="str">
        <f t="shared" si="94"/>
        <v>24"300</v>
      </c>
    </row>
    <row r="196" spans="1:27" x14ac:dyDescent="0.3">
      <c r="A196" s="85"/>
      <c r="B196" s="85"/>
      <c r="C196" s="85"/>
      <c r="D196" s="85"/>
      <c r="E196" s="45" t="str">
        <f t="shared" si="95"/>
        <v xml:space="preserve">  </v>
      </c>
      <c r="F196" s="85"/>
      <c r="G196" s="85"/>
      <c r="H196" s="85"/>
      <c r="I196" s="85"/>
      <c r="J196" s="85"/>
      <c r="K196" s="85"/>
      <c r="L196" s="85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  <c r="AA196" s="170" t="str">
        <f t="shared" ref="AA196:AA259" si="142">CONCATENATE(B196,"""",A196)</f>
        <v>"</v>
      </c>
    </row>
    <row r="197" spans="1:27" x14ac:dyDescent="0.3">
      <c r="A197" s="85"/>
      <c r="B197" s="85"/>
      <c r="C197" s="85"/>
      <c r="D197" s="85"/>
      <c r="E197" s="45" t="str">
        <f t="shared" si="95"/>
        <v xml:space="preserve">  </v>
      </c>
      <c r="F197" s="85"/>
      <c r="G197" s="85"/>
      <c r="H197" s="85"/>
      <c r="I197" s="85"/>
      <c r="J197" s="85"/>
      <c r="K197" s="85"/>
      <c r="L197" s="85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 t="s">
        <v>561</v>
      </c>
      <c r="Z197" s="158"/>
      <c r="AA197" s="170" t="str">
        <f t="shared" si="142"/>
        <v>"</v>
      </c>
    </row>
    <row r="198" spans="1:27" x14ac:dyDescent="0.3">
      <c r="A198" s="85">
        <v>300</v>
      </c>
      <c r="B198" s="45">
        <v>0.5</v>
      </c>
      <c r="C198" s="45">
        <v>0.5</v>
      </c>
      <c r="D198" s="45" t="s">
        <v>26</v>
      </c>
      <c r="E198" s="45" t="str">
        <f t="shared" si="95"/>
        <v>0.5 300 CS-SS316/FG</v>
      </c>
      <c r="F198" s="45">
        <v>14.22</v>
      </c>
      <c r="G198" s="45">
        <v>19.05</v>
      </c>
      <c r="H198" s="45" t="s">
        <v>536</v>
      </c>
      <c r="I198" s="45" t="s">
        <v>538</v>
      </c>
      <c r="J198" s="146">
        <f>(H198+G198)/2/1000</f>
        <v>2.5425E-2</v>
      </c>
      <c r="K198" s="146">
        <f>ROUND((H198-G198)/2*1.2,)</f>
        <v>8</v>
      </c>
      <c r="L198" s="146">
        <f>K198+6</f>
        <v>14</v>
      </c>
      <c r="M198" s="143">
        <f>3.142*(0.0008*0.0055)*1000</f>
        <v>1.38248E-2</v>
      </c>
      <c r="N198" s="143">
        <f>3.142*(0.0002*0.0048)*7900</f>
        <v>2.3828927999999996E-2</v>
      </c>
      <c r="O198" s="143">
        <f>(J198*K198)*M198</f>
        <v>2.8119643200000002E-3</v>
      </c>
      <c r="P198" s="143">
        <f>J198*L198*N198</f>
        <v>8.4819069215999986E-3</v>
      </c>
      <c r="Q198" s="143">
        <v>1</v>
      </c>
      <c r="R198" s="143">
        <f>(P198*Q198)</f>
        <v>8.4819069215999986E-3</v>
      </c>
      <c r="S198" s="143">
        <f>(O198*Q198)</f>
        <v>2.8119643200000002E-3</v>
      </c>
      <c r="T198" s="154">
        <f t="shared" ref="T198:T216" si="143">R198*Q198*475</f>
        <v>4.0289057877599994</v>
      </c>
      <c r="U198" s="155">
        <f t="shared" ref="U198:U216" si="144">S198*Q198*500</f>
        <v>1.40598216</v>
      </c>
      <c r="V198" s="143">
        <f>((I198/1000)*3.14)*1.15*0.003*((I198-H198)/2/1000)*8000*Q198</f>
        <v>5.2277024759999999E-2</v>
      </c>
      <c r="W198" s="155">
        <v>12</v>
      </c>
      <c r="X198" s="143">
        <f>((G198/1000)*3.14)*1.15*0.003*((G198-F198)/2/1000)*8000*Q198</f>
        <v>3.9870423179999993E-3</v>
      </c>
      <c r="Y198" s="155"/>
      <c r="Z198" s="143">
        <f>Y198+W198+U198+T198</f>
        <v>17.43488794776</v>
      </c>
      <c r="AA198" s="170" t="str">
        <f t="shared" si="142"/>
        <v>0.5"300</v>
      </c>
    </row>
    <row r="199" spans="1:27" x14ac:dyDescent="0.3">
      <c r="A199" s="85">
        <v>300</v>
      </c>
      <c r="B199" s="45">
        <v>0.75</v>
      </c>
      <c r="C199" s="45">
        <v>0.75</v>
      </c>
      <c r="D199" s="45" t="s">
        <v>26</v>
      </c>
      <c r="E199" s="45" t="str">
        <f t="shared" si="95"/>
        <v>0.75 300 CS-SS316/FG</v>
      </c>
      <c r="F199" s="45">
        <v>20.57</v>
      </c>
      <c r="G199" s="45">
        <v>25.4</v>
      </c>
      <c r="H199" s="45">
        <v>39.6</v>
      </c>
      <c r="I199" s="45">
        <v>66.8</v>
      </c>
      <c r="J199" s="146">
        <f t="shared" ref="J199:J216" si="145">(H199+G199)/2/1000</f>
        <v>3.2500000000000001E-2</v>
      </c>
      <c r="K199" s="146">
        <f t="shared" ref="K199:K216" si="146">ROUND((H199-G199)/2*1.2,)</f>
        <v>9</v>
      </c>
      <c r="L199" s="146">
        <f t="shared" ref="L199:L216" si="147">K199+6</f>
        <v>15</v>
      </c>
      <c r="M199" s="143">
        <f t="shared" ref="M199:M216" si="148">3.142*(0.0008*0.0055)*1000</f>
        <v>1.38248E-2</v>
      </c>
      <c r="N199" s="143">
        <f t="shared" ref="N199:N216" si="149">3.142*(0.0002*0.0048)*7900</f>
        <v>2.3828927999999996E-2</v>
      </c>
      <c r="O199" s="143">
        <f t="shared" ref="O199:O216" si="150">(J199*K199)*M199</f>
        <v>4.0437540000000001E-3</v>
      </c>
      <c r="P199" s="143">
        <f t="shared" ref="P199:P216" si="151">J199*L199*N199</f>
        <v>1.1616602399999999E-2</v>
      </c>
      <c r="Q199" s="143">
        <v>1</v>
      </c>
      <c r="R199" s="143">
        <f t="shared" ref="R199:R216" si="152">(P199*Q199)</f>
        <v>1.1616602399999999E-2</v>
      </c>
      <c r="S199" s="143">
        <f t="shared" ref="S199:S216" si="153">(O199*Q199)</f>
        <v>4.0437540000000001E-3</v>
      </c>
      <c r="T199" s="154">
        <f t="shared" si="143"/>
        <v>5.517886139999999</v>
      </c>
      <c r="U199" s="155">
        <f t="shared" si="144"/>
        <v>2.0218769999999999</v>
      </c>
      <c r="V199" s="143">
        <f t="shared" ref="V199:V216" si="154">((I199/1000)*3.14)*1.15*0.003*((I199-H199)/2/1000)*8000*Q199</f>
        <v>7.8732510719999982E-2</v>
      </c>
      <c r="W199" s="155">
        <v>14</v>
      </c>
      <c r="X199" s="143">
        <f t="shared" ref="X199:X216" si="155">((G199/1000)*3.14)*1.15*0.003*((G199-F199)/2/1000)*8000*Q199</f>
        <v>5.316056423999997E-3</v>
      </c>
      <c r="Y199" s="155"/>
      <c r="Z199" s="143">
        <f t="shared" ref="Z199:Z216" si="156">Y199+W199+U199+T199</f>
        <v>21.539763139999998</v>
      </c>
      <c r="AA199" s="170" t="str">
        <f t="shared" si="142"/>
        <v>0.75"300</v>
      </c>
    </row>
    <row r="200" spans="1:27" x14ac:dyDescent="0.3">
      <c r="A200" s="85">
        <v>300</v>
      </c>
      <c r="B200" s="45">
        <v>1</v>
      </c>
      <c r="C200" s="45">
        <f>B200</f>
        <v>1</v>
      </c>
      <c r="D200" s="45" t="s">
        <v>26</v>
      </c>
      <c r="E200" s="45" t="str">
        <f t="shared" si="95"/>
        <v>1 300 CS-SS316/FG</v>
      </c>
      <c r="F200" s="45">
        <v>26.92</v>
      </c>
      <c r="G200" s="45">
        <v>31.75</v>
      </c>
      <c r="H200" s="45">
        <v>47.8</v>
      </c>
      <c r="I200" s="45">
        <v>73.2</v>
      </c>
      <c r="J200" s="146">
        <f t="shared" si="145"/>
        <v>3.9774999999999998E-2</v>
      </c>
      <c r="K200" s="146">
        <f t="shared" si="146"/>
        <v>10</v>
      </c>
      <c r="L200" s="146">
        <f t="shared" si="147"/>
        <v>16</v>
      </c>
      <c r="M200" s="143">
        <f t="shared" si="148"/>
        <v>1.38248E-2</v>
      </c>
      <c r="N200" s="143">
        <f t="shared" si="149"/>
        <v>2.3828927999999996E-2</v>
      </c>
      <c r="O200" s="143">
        <f t="shared" si="150"/>
        <v>5.4988141999999995E-3</v>
      </c>
      <c r="P200" s="143">
        <f t="shared" si="151"/>
        <v>1.5164729779199996E-2</v>
      </c>
      <c r="Q200" s="143">
        <v>1</v>
      </c>
      <c r="R200" s="143">
        <f t="shared" si="152"/>
        <v>1.5164729779199996E-2</v>
      </c>
      <c r="S200" s="143">
        <f t="shared" si="153"/>
        <v>5.4988141999999995E-3</v>
      </c>
      <c r="T200" s="154">
        <f t="shared" si="143"/>
        <v>7.2032466451199983</v>
      </c>
      <c r="U200" s="155">
        <f t="shared" si="144"/>
        <v>2.7494070999999995</v>
      </c>
      <c r="V200" s="143">
        <f t="shared" si="154"/>
        <v>8.0566320960000021E-2</v>
      </c>
      <c r="W200" s="158">
        <v>11</v>
      </c>
      <c r="X200" s="143">
        <f t="shared" si="155"/>
        <v>6.6450705299999973E-3</v>
      </c>
      <c r="Y200" s="155"/>
      <c r="Z200" s="143">
        <f t="shared" si="156"/>
        <v>20.952653745119996</v>
      </c>
      <c r="AA200" s="170" t="str">
        <f t="shared" si="142"/>
        <v>1"300</v>
      </c>
    </row>
    <row r="201" spans="1:27" x14ac:dyDescent="0.3">
      <c r="A201" s="85">
        <v>300</v>
      </c>
      <c r="B201" s="45" t="s">
        <v>6</v>
      </c>
      <c r="C201" s="45">
        <v>1.25</v>
      </c>
      <c r="D201" s="45" t="s">
        <v>26</v>
      </c>
      <c r="E201" s="45" t="str">
        <f t="shared" ref="E201:E261" si="157">CONCATENATE(C201," ",A201," ",D201)</f>
        <v>1.25 300 CS-SS316/FG</v>
      </c>
      <c r="F201" s="45">
        <v>38.1</v>
      </c>
      <c r="G201" s="45">
        <v>47.75</v>
      </c>
      <c r="H201" s="45">
        <v>60.5</v>
      </c>
      <c r="I201" s="45">
        <v>82.6</v>
      </c>
      <c r="J201" s="146">
        <f t="shared" si="145"/>
        <v>5.4125E-2</v>
      </c>
      <c r="K201" s="146">
        <f t="shared" si="146"/>
        <v>8</v>
      </c>
      <c r="L201" s="146">
        <f t="shared" si="147"/>
        <v>14</v>
      </c>
      <c r="M201" s="143">
        <f t="shared" si="148"/>
        <v>1.38248E-2</v>
      </c>
      <c r="N201" s="143">
        <f t="shared" si="149"/>
        <v>2.3828927999999996E-2</v>
      </c>
      <c r="O201" s="143">
        <f t="shared" si="150"/>
        <v>5.9861383999999995E-3</v>
      </c>
      <c r="P201" s="143">
        <f t="shared" si="151"/>
        <v>1.8056370191999998E-2</v>
      </c>
      <c r="Q201" s="143">
        <v>1</v>
      </c>
      <c r="R201" s="143">
        <f t="shared" si="152"/>
        <v>1.8056370191999998E-2</v>
      </c>
      <c r="S201" s="143">
        <f t="shared" si="153"/>
        <v>5.9861383999999995E-3</v>
      </c>
      <c r="T201" s="154">
        <f t="shared" si="143"/>
        <v>8.5767758411999981</v>
      </c>
      <c r="U201" s="155">
        <f t="shared" si="144"/>
        <v>2.9930691999999999</v>
      </c>
      <c r="V201" s="143">
        <f t="shared" si="154"/>
        <v>7.9100832719999972E-2</v>
      </c>
      <c r="W201" s="155">
        <v>25</v>
      </c>
      <c r="X201" s="143">
        <f t="shared" si="155"/>
        <v>1.9966843949999997E-2</v>
      </c>
      <c r="Y201" s="155"/>
      <c r="Z201" s="143">
        <f t="shared" si="156"/>
        <v>36.569845041199997</v>
      </c>
      <c r="AA201" s="170" t="str">
        <f t="shared" si="142"/>
        <v>1  1/4"300</v>
      </c>
    </row>
    <row r="202" spans="1:27" x14ac:dyDescent="0.3">
      <c r="A202" s="85">
        <v>300</v>
      </c>
      <c r="B202" s="45" t="s">
        <v>8</v>
      </c>
      <c r="C202" s="45">
        <v>1.5</v>
      </c>
      <c r="D202" s="45" t="s">
        <v>26</v>
      </c>
      <c r="E202" s="45" t="str">
        <f t="shared" si="157"/>
        <v>1.5 300 CS-SS316/FG</v>
      </c>
      <c r="F202" s="45">
        <v>44.45</v>
      </c>
      <c r="G202" s="45">
        <v>54.1</v>
      </c>
      <c r="H202" s="45">
        <v>69.900000000000006</v>
      </c>
      <c r="I202" s="45">
        <v>95.3</v>
      </c>
      <c r="J202" s="146">
        <f t="shared" si="145"/>
        <v>6.2E-2</v>
      </c>
      <c r="K202" s="146">
        <f t="shared" si="146"/>
        <v>9</v>
      </c>
      <c r="L202" s="146">
        <f t="shared" si="147"/>
        <v>15</v>
      </c>
      <c r="M202" s="143">
        <f t="shared" si="148"/>
        <v>1.38248E-2</v>
      </c>
      <c r="N202" s="143">
        <f t="shared" si="149"/>
        <v>2.3828927999999996E-2</v>
      </c>
      <c r="O202" s="143">
        <f t="shared" si="150"/>
        <v>7.714238400000001E-3</v>
      </c>
      <c r="P202" s="143">
        <f t="shared" si="151"/>
        <v>2.2160903039999996E-2</v>
      </c>
      <c r="Q202" s="143">
        <v>1</v>
      </c>
      <c r="R202" s="143">
        <f t="shared" si="152"/>
        <v>2.2160903039999996E-2</v>
      </c>
      <c r="S202" s="143">
        <f t="shared" si="153"/>
        <v>7.714238400000001E-3</v>
      </c>
      <c r="T202" s="154">
        <f t="shared" si="143"/>
        <v>10.526428943999997</v>
      </c>
      <c r="U202" s="155">
        <f t="shared" si="144"/>
        <v>3.8571192000000005</v>
      </c>
      <c r="V202" s="143">
        <f t="shared" si="154"/>
        <v>0.10489030583999996</v>
      </c>
      <c r="W202" s="155">
        <v>17</v>
      </c>
      <c r="X202" s="143">
        <f t="shared" si="155"/>
        <v>2.2622120579999995E-2</v>
      </c>
      <c r="Y202" s="155"/>
      <c r="Z202" s="143">
        <f t="shared" si="156"/>
        <v>31.383548143999995</v>
      </c>
      <c r="AA202" s="170" t="str">
        <f t="shared" si="142"/>
        <v>1  1/2"300</v>
      </c>
    </row>
    <row r="203" spans="1:27" x14ac:dyDescent="0.3">
      <c r="A203" s="85">
        <v>300</v>
      </c>
      <c r="B203" s="45">
        <v>2</v>
      </c>
      <c r="C203" s="45">
        <f>B203</f>
        <v>2</v>
      </c>
      <c r="D203" s="45" t="s">
        <v>26</v>
      </c>
      <c r="E203" s="45" t="str">
        <f t="shared" si="157"/>
        <v>2 300 CS-SS316/FG</v>
      </c>
      <c r="F203" s="45">
        <v>55.62</v>
      </c>
      <c r="G203" s="45">
        <v>69.849999999999994</v>
      </c>
      <c r="H203" s="45">
        <v>85.9</v>
      </c>
      <c r="I203" s="45">
        <v>111.3</v>
      </c>
      <c r="J203" s="146">
        <f t="shared" si="145"/>
        <v>7.7875E-2</v>
      </c>
      <c r="K203" s="146">
        <f t="shared" si="146"/>
        <v>10</v>
      </c>
      <c r="L203" s="146">
        <f t="shared" si="147"/>
        <v>16</v>
      </c>
      <c r="M203" s="143">
        <f t="shared" si="148"/>
        <v>1.38248E-2</v>
      </c>
      <c r="N203" s="143">
        <f t="shared" si="149"/>
        <v>2.3828927999999996E-2</v>
      </c>
      <c r="O203" s="143">
        <f t="shared" si="150"/>
        <v>1.0766063000000001E-2</v>
      </c>
      <c r="P203" s="143">
        <f t="shared" si="151"/>
        <v>2.9690844287999996E-2</v>
      </c>
      <c r="Q203" s="143">
        <v>1</v>
      </c>
      <c r="R203" s="143">
        <f t="shared" si="152"/>
        <v>2.9690844287999996E-2</v>
      </c>
      <c r="S203" s="143">
        <f t="shared" si="153"/>
        <v>1.0766063000000001E-2</v>
      </c>
      <c r="T203" s="154">
        <f t="shared" si="143"/>
        <v>14.103151036799998</v>
      </c>
      <c r="U203" s="155">
        <f t="shared" si="144"/>
        <v>5.3830315000000004</v>
      </c>
      <c r="V203" s="143">
        <f t="shared" si="154"/>
        <v>0.12250043063999995</v>
      </c>
      <c r="W203" s="155">
        <v>17</v>
      </c>
      <c r="X203" s="143">
        <f t="shared" si="155"/>
        <v>4.3070513045999993E-2</v>
      </c>
      <c r="Y203" s="155"/>
      <c r="Z203" s="143">
        <f t="shared" si="156"/>
        <v>36.486182536800001</v>
      </c>
      <c r="AA203" s="170" t="str">
        <f t="shared" si="142"/>
        <v>2"300</v>
      </c>
    </row>
    <row r="204" spans="1:27" x14ac:dyDescent="0.3">
      <c r="A204" s="85">
        <v>300</v>
      </c>
      <c r="B204" s="45" t="s">
        <v>11</v>
      </c>
      <c r="C204" s="45">
        <v>2.5</v>
      </c>
      <c r="D204" s="45" t="s">
        <v>26</v>
      </c>
      <c r="E204" s="45" t="str">
        <f t="shared" si="157"/>
        <v>2.5 300 CS-SS316/FG</v>
      </c>
      <c r="F204" s="45">
        <v>66.540000000000006</v>
      </c>
      <c r="G204" s="45">
        <v>82.55</v>
      </c>
      <c r="H204" s="145">
        <v>98.6</v>
      </c>
      <c r="I204" s="45">
        <v>130.30000000000001</v>
      </c>
      <c r="J204" s="146">
        <f t="shared" si="145"/>
        <v>9.0574999999999989E-2</v>
      </c>
      <c r="K204" s="146">
        <f t="shared" si="146"/>
        <v>10</v>
      </c>
      <c r="L204" s="146">
        <f t="shared" si="147"/>
        <v>16</v>
      </c>
      <c r="M204" s="143">
        <f t="shared" si="148"/>
        <v>1.38248E-2</v>
      </c>
      <c r="N204" s="143">
        <f t="shared" si="149"/>
        <v>2.3828927999999996E-2</v>
      </c>
      <c r="O204" s="143">
        <f t="shared" si="150"/>
        <v>1.2521812599999998E-2</v>
      </c>
      <c r="P204" s="143">
        <f t="shared" si="151"/>
        <v>3.4532882457599987E-2</v>
      </c>
      <c r="Q204" s="143">
        <v>1</v>
      </c>
      <c r="R204" s="143">
        <f t="shared" si="152"/>
        <v>3.4532882457599987E-2</v>
      </c>
      <c r="S204" s="143">
        <f t="shared" si="153"/>
        <v>1.2521812599999998E-2</v>
      </c>
      <c r="T204" s="154">
        <f t="shared" si="143"/>
        <v>16.403119167359993</v>
      </c>
      <c r="U204" s="155">
        <f t="shared" si="144"/>
        <v>6.2609062999999985</v>
      </c>
      <c r="V204" s="143">
        <f t="shared" si="154"/>
        <v>0.17898325932000012</v>
      </c>
      <c r="W204" s="155">
        <v>40</v>
      </c>
      <c r="X204" s="143">
        <f t="shared" si="155"/>
        <v>5.7268676165999961E-2</v>
      </c>
      <c r="Y204" s="155"/>
      <c r="Z204" s="143">
        <f t="shared" si="156"/>
        <v>62.664025467359991</v>
      </c>
      <c r="AA204" s="170" t="str">
        <f t="shared" si="142"/>
        <v>2  1/2"300</v>
      </c>
    </row>
    <row r="205" spans="1:27" x14ac:dyDescent="0.3">
      <c r="A205" s="85">
        <v>300</v>
      </c>
      <c r="B205" s="45">
        <v>3</v>
      </c>
      <c r="C205" s="45">
        <f t="shared" ref="C205:C216" si="158">B205</f>
        <v>3</v>
      </c>
      <c r="D205" s="45" t="s">
        <v>26</v>
      </c>
      <c r="E205" s="45" t="str">
        <f t="shared" si="157"/>
        <v>3 300 CS-SS316/FG</v>
      </c>
      <c r="F205" s="45">
        <v>81</v>
      </c>
      <c r="G205" s="45">
        <v>101.6</v>
      </c>
      <c r="H205" s="45">
        <v>120.7</v>
      </c>
      <c r="I205" s="45">
        <v>149.4</v>
      </c>
      <c r="J205" s="146">
        <f t="shared" si="145"/>
        <v>0.11115</v>
      </c>
      <c r="K205" s="146">
        <f t="shared" si="146"/>
        <v>11</v>
      </c>
      <c r="L205" s="146">
        <f t="shared" si="147"/>
        <v>17</v>
      </c>
      <c r="M205" s="143">
        <f t="shared" si="148"/>
        <v>1.38248E-2</v>
      </c>
      <c r="N205" s="143">
        <f t="shared" si="149"/>
        <v>2.3828927999999996E-2</v>
      </c>
      <c r="O205" s="143">
        <f t="shared" si="150"/>
        <v>1.690289172E-2</v>
      </c>
      <c r="P205" s="143">
        <f t="shared" si="151"/>
        <v>4.502595090239999E-2</v>
      </c>
      <c r="Q205" s="143">
        <v>1</v>
      </c>
      <c r="R205" s="143">
        <f t="shared" si="152"/>
        <v>4.502595090239999E-2</v>
      </c>
      <c r="S205" s="143">
        <f t="shared" si="153"/>
        <v>1.690289172E-2</v>
      </c>
      <c r="T205" s="154">
        <f t="shared" si="143"/>
        <v>21.387326678639994</v>
      </c>
      <c r="U205" s="155">
        <f t="shared" si="144"/>
        <v>8.4514458599999998</v>
      </c>
      <c r="V205" s="143">
        <f t="shared" si="154"/>
        <v>0.18579808296</v>
      </c>
      <c r="W205" s="155">
        <v>25</v>
      </c>
      <c r="X205" s="143">
        <f t="shared" si="155"/>
        <v>9.0692142719999938E-2</v>
      </c>
      <c r="Y205" s="155"/>
      <c r="Z205" s="143">
        <f t="shared" si="156"/>
        <v>54.838772538639994</v>
      </c>
      <c r="AA205" s="170" t="str">
        <f t="shared" si="142"/>
        <v>3"300</v>
      </c>
    </row>
    <row r="206" spans="1:27" x14ac:dyDescent="0.3">
      <c r="A206" s="85">
        <v>300</v>
      </c>
      <c r="B206" s="45">
        <v>4</v>
      </c>
      <c r="C206" s="45">
        <f t="shared" si="158"/>
        <v>4</v>
      </c>
      <c r="D206" s="45" t="s">
        <v>26</v>
      </c>
      <c r="E206" s="45" t="str">
        <f t="shared" si="157"/>
        <v>4 300 CS-SS316/FG</v>
      </c>
      <c r="F206" s="45">
        <v>106.42</v>
      </c>
      <c r="G206" s="45">
        <v>127</v>
      </c>
      <c r="H206" s="45">
        <v>149.4</v>
      </c>
      <c r="I206" s="45">
        <v>181.1</v>
      </c>
      <c r="J206" s="146">
        <f t="shared" si="145"/>
        <v>0.13819999999999999</v>
      </c>
      <c r="K206" s="146">
        <f t="shared" si="146"/>
        <v>13</v>
      </c>
      <c r="L206" s="146">
        <f t="shared" si="147"/>
        <v>19</v>
      </c>
      <c r="M206" s="143">
        <f t="shared" si="148"/>
        <v>1.38248E-2</v>
      </c>
      <c r="N206" s="143">
        <f t="shared" si="149"/>
        <v>2.3828927999999996E-2</v>
      </c>
      <c r="O206" s="143">
        <f t="shared" si="150"/>
        <v>2.4837635679999998E-2</v>
      </c>
      <c r="P206" s="143">
        <f t="shared" si="151"/>
        <v>6.2569999142399982E-2</v>
      </c>
      <c r="Q206" s="143">
        <v>1</v>
      </c>
      <c r="R206" s="143">
        <f t="shared" si="152"/>
        <v>6.2569999142399982E-2</v>
      </c>
      <c r="S206" s="143">
        <f t="shared" si="153"/>
        <v>2.4837635679999998E-2</v>
      </c>
      <c r="T206" s="154">
        <f t="shared" si="143"/>
        <v>29.72074959263999</v>
      </c>
      <c r="U206" s="155">
        <f t="shared" si="144"/>
        <v>12.418817839999999</v>
      </c>
      <c r="V206" s="143">
        <f t="shared" si="154"/>
        <v>0.24876337883999988</v>
      </c>
      <c r="W206" s="155">
        <v>34</v>
      </c>
      <c r="X206" s="143">
        <f t="shared" si="155"/>
        <v>0.11325511511999999</v>
      </c>
      <c r="Y206" s="155"/>
      <c r="Z206" s="143">
        <f t="shared" si="156"/>
        <v>76.139567432639993</v>
      </c>
      <c r="AA206" s="170" t="str">
        <f t="shared" si="142"/>
        <v>4"300</v>
      </c>
    </row>
    <row r="207" spans="1:27" x14ac:dyDescent="0.3">
      <c r="A207" s="85">
        <v>300</v>
      </c>
      <c r="B207" s="45">
        <v>5</v>
      </c>
      <c r="C207" s="45">
        <f t="shared" si="158"/>
        <v>5</v>
      </c>
      <c r="D207" s="45" t="s">
        <v>26</v>
      </c>
      <c r="E207" s="45" t="str">
        <f t="shared" si="157"/>
        <v>5 300 CS-SS316/FG</v>
      </c>
      <c r="F207" s="45">
        <v>131.82</v>
      </c>
      <c r="G207" s="45">
        <v>155.69999999999999</v>
      </c>
      <c r="H207" s="45">
        <v>177.8</v>
      </c>
      <c r="I207" s="45">
        <v>215.9</v>
      </c>
      <c r="J207" s="146">
        <f t="shared" si="145"/>
        <v>0.16675000000000001</v>
      </c>
      <c r="K207" s="146">
        <f t="shared" si="146"/>
        <v>13</v>
      </c>
      <c r="L207" s="146">
        <f t="shared" si="147"/>
        <v>19</v>
      </c>
      <c r="M207" s="143">
        <f t="shared" si="148"/>
        <v>1.38248E-2</v>
      </c>
      <c r="N207" s="143">
        <f t="shared" si="149"/>
        <v>2.3828927999999996E-2</v>
      </c>
      <c r="O207" s="143">
        <f t="shared" si="150"/>
        <v>2.9968710200000005E-2</v>
      </c>
      <c r="P207" s="143">
        <f t="shared" si="151"/>
        <v>7.5496001135999982E-2</v>
      </c>
      <c r="Q207" s="143">
        <v>1</v>
      </c>
      <c r="R207" s="143">
        <f t="shared" si="152"/>
        <v>7.5496001135999982E-2</v>
      </c>
      <c r="S207" s="143">
        <f t="shared" si="153"/>
        <v>2.9968710200000005E-2</v>
      </c>
      <c r="T207" s="154">
        <f t="shared" si="143"/>
        <v>35.860600539599993</v>
      </c>
      <c r="U207" s="155">
        <f t="shared" si="144"/>
        <v>14.984355100000002</v>
      </c>
      <c r="V207" s="143">
        <f t="shared" si="154"/>
        <v>0.35643993227999993</v>
      </c>
      <c r="W207" s="155">
        <v>55.910027189333327</v>
      </c>
      <c r="X207" s="143">
        <f t="shared" si="155"/>
        <v>0.16111340251199993</v>
      </c>
      <c r="Y207" s="155"/>
      <c r="Z207" s="143">
        <f t="shared" si="156"/>
        <v>106.75498282893332</v>
      </c>
      <c r="AA207" s="170" t="str">
        <f t="shared" si="142"/>
        <v>5"300</v>
      </c>
    </row>
    <row r="208" spans="1:27" x14ac:dyDescent="0.3">
      <c r="A208" s="85">
        <v>300</v>
      </c>
      <c r="B208" s="45">
        <v>6</v>
      </c>
      <c r="C208" s="45">
        <f t="shared" si="158"/>
        <v>6</v>
      </c>
      <c r="D208" s="45" t="s">
        <v>26</v>
      </c>
      <c r="E208" s="45" t="str">
        <f t="shared" si="157"/>
        <v>6 300 CS-SS316/FG</v>
      </c>
      <c r="F208" s="45">
        <v>157.22</v>
      </c>
      <c r="G208" s="45">
        <v>182.62</v>
      </c>
      <c r="H208" s="45">
        <v>209.6</v>
      </c>
      <c r="I208" s="45">
        <v>251</v>
      </c>
      <c r="J208" s="146">
        <f t="shared" si="145"/>
        <v>0.19611000000000001</v>
      </c>
      <c r="K208" s="146">
        <f t="shared" si="146"/>
        <v>16</v>
      </c>
      <c r="L208" s="146">
        <f t="shared" si="147"/>
        <v>22</v>
      </c>
      <c r="M208" s="143">
        <f t="shared" si="148"/>
        <v>1.38248E-2</v>
      </c>
      <c r="N208" s="143">
        <f t="shared" si="149"/>
        <v>2.3828927999999996E-2</v>
      </c>
      <c r="O208" s="143">
        <f t="shared" si="150"/>
        <v>4.3378904448000001E-2</v>
      </c>
      <c r="P208" s="143">
        <f t="shared" si="151"/>
        <v>0.10280800354175998</v>
      </c>
      <c r="Q208" s="143">
        <v>1</v>
      </c>
      <c r="R208" s="143">
        <f t="shared" si="152"/>
        <v>0.10280800354175998</v>
      </c>
      <c r="S208" s="143">
        <f t="shared" si="153"/>
        <v>4.3378904448000001E-2</v>
      </c>
      <c r="T208" s="154">
        <f t="shared" si="143"/>
        <v>48.833801682335988</v>
      </c>
      <c r="U208" s="155">
        <f t="shared" si="144"/>
        <v>21.689452224</v>
      </c>
      <c r="V208" s="143">
        <f t="shared" si="154"/>
        <v>0.45028014480000011</v>
      </c>
      <c r="W208" s="155">
        <v>62</v>
      </c>
      <c r="X208" s="143">
        <f t="shared" si="155"/>
        <v>0.20099756193600002</v>
      </c>
      <c r="Y208" s="155"/>
      <c r="Z208" s="143">
        <f t="shared" si="156"/>
        <v>132.52325390633598</v>
      </c>
      <c r="AA208" s="170" t="str">
        <f t="shared" si="142"/>
        <v>6"300</v>
      </c>
    </row>
    <row r="209" spans="1:27" x14ac:dyDescent="0.3">
      <c r="A209" s="85">
        <v>300</v>
      </c>
      <c r="B209" s="45">
        <v>8</v>
      </c>
      <c r="C209" s="45">
        <f t="shared" si="158"/>
        <v>8</v>
      </c>
      <c r="D209" s="45" t="s">
        <v>26</v>
      </c>
      <c r="E209" s="45" t="str">
        <f t="shared" si="157"/>
        <v>8 300 CS-SS316/FG</v>
      </c>
      <c r="F209" s="45">
        <v>215.9</v>
      </c>
      <c r="G209" s="45">
        <v>233.42</v>
      </c>
      <c r="H209" s="45">
        <v>263.7</v>
      </c>
      <c r="I209" s="45">
        <v>308.10000000000002</v>
      </c>
      <c r="J209" s="146">
        <f t="shared" si="145"/>
        <v>0.24856</v>
      </c>
      <c r="K209" s="146">
        <f t="shared" si="146"/>
        <v>18</v>
      </c>
      <c r="L209" s="146">
        <f t="shared" si="147"/>
        <v>24</v>
      </c>
      <c r="M209" s="143">
        <f t="shared" si="148"/>
        <v>1.38248E-2</v>
      </c>
      <c r="N209" s="143">
        <f t="shared" si="149"/>
        <v>2.3828927999999996E-2</v>
      </c>
      <c r="O209" s="143">
        <f t="shared" si="150"/>
        <v>6.1853261183999995E-2</v>
      </c>
      <c r="P209" s="143">
        <f t="shared" si="151"/>
        <v>0.14215004024831998</v>
      </c>
      <c r="Q209" s="143">
        <v>1</v>
      </c>
      <c r="R209" s="143">
        <f t="shared" si="152"/>
        <v>0.14215004024831998</v>
      </c>
      <c r="S209" s="143">
        <f t="shared" si="153"/>
        <v>6.1853261183999995E-2</v>
      </c>
      <c r="T209" s="154">
        <f t="shared" si="143"/>
        <v>67.521269117951988</v>
      </c>
      <c r="U209" s="155">
        <f t="shared" si="144"/>
        <v>30.926630591999999</v>
      </c>
      <c r="V209" s="143">
        <f t="shared" si="154"/>
        <v>0.59276616048000053</v>
      </c>
      <c r="W209" s="155">
        <v>76</v>
      </c>
      <c r="X209" s="143">
        <f t="shared" si="155"/>
        <v>0.17720701130879982</v>
      </c>
      <c r="Y209" s="155"/>
      <c r="Z209" s="143">
        <f t="shared" si="156"/>
        <v>174.44789970995197</v>
      </c>
      <c r="AA209" s="170" t="str">
        <f t="shared" si="142"/>
        <v>8"300</v>
      </c>
    </row>
    <row r="210" spans="1:27" x14ac:dyDescent="0.3">
      <c r="A210" s="85">
        <v>300</v>
      </c>
      <c r="B210" s="45">
        <v>10</v>
      </c>
      <c r="C210" s="45">
        <f t="shared" si="158"/>
        <v>10</v>
      </c>
      <c r="D210" s="45" t="s">
        <v>26</v>
      </c>
      <c r="E210" s="45" t="str">
        <f t="shared" si="157"/>
        <v>10 300 CS-SS316/FG</v>
      </c>
      <c r="F210" s="45">
        <v>268.22000000000003</v>
      </c>
      <c r="G210" s="45">
        <v>287.27</v>
      </c>
      <c r="H210" s="45">
        <v>317.5</v>
      </c>
      <c r="I210" s="45">
        <v>362</v>
      </c>
      <c r="J210" s="146">
        <f t="shared" si="145"/>
        <v>0.30238500000000001</v>
      </c>
      <c r="K210" s="146">
        <f t="shared" si="146"/>
        <v>18</v>
      </c>
      <c r="L210" s="146">
        <f t="shared" si="147"/>
        <v>24</v>
      </c>
      <c r="M210" s="143">
        <f t="shared" si="148"/>
        <v>1.38248E-2</v>
      </c>
      <c r="N210" s="143">
        <f t="shared" si="149"/>
        <v>2.3828927999999996E-2</v>
      </c>
      <c r="O210" s="143">
        <f t="shared" si="150"/>
        <v>7.5247418664000004E-2</v>
      </c>
      <c r="P210" s="143">
        <f t="shared" si="151"/>
        <v>0.17293224943871999</v>
      </c>
      <c r="Q210" s="143">
        <v>1</v>
      </c>
      <c r="R210" s="143">
        <f t="shared" si="152"/>
        <v>0.17293224943871999</v>
      </c>
      <c r="S210" s="143">
        <f t="shared" si="153"/>
        <v>7.5247418664000004E-2</v>
      </c>
      <c r="T210" s="154">
        <f t="shared" si="143"/>
        <v>82.142818483391991</v>
      </c>
      <c r="U210" s="155">
        <f t="shared" si="144"/>
        <v>37.623709332000004</v>
      </c>
      <c r="V210" s="143">
        <f t="shared" si="154"/>
        <v>0.69803518799999997</v>
      </c>
      <c r="W210" s="155">
        <v>85</v>
      </c>
      <c r="X210" s="143">
        <f t="shared" si="155"/>
        <v>0.23713408834199942</v>
      </c>
      <c r="Y210" s="155"/>
      <c r="Z210" s="143">
        <f t="shared" si="156"/>
        <v>204.76652781539201</v>
      </c>
      <c r="AA210" s="170" t="str">
        <f t="shared" si="142"/>
        <v>10"300</v>
      </c>
    </row>
    <row r="211" spans="1:27" x14ac:dyDescent="0.3">
      <c r="A211" s="85">
        <v>300</v>
      </c>
      <c r="B211" s="45">
        <v>12</v>
      </c>
      <c r="C211" s="45">
        <f t="shared" si="158"/>
        <v>12</v>
      </c>
      <c r="D211" s="45" t="s">
        <v>26</v>
      </c>
      <c r="E211" s="45" t="str">
        <f t="shared" si="157"/>
        <v>12 300 CS-SS316/FG</v>
      </c>
      <c r="F211" s="45">
        <v>317.5</v>
      </c>
      <c r="G211" s="45">
        <v>339.85</v>
      </c>
      <c r="H211" s="45">
        <v>374.7</v>
      </c>
      <c r="I211" s="45">
        <v>422.4</v>
      </c>
      <c r="J211" s="146">
        <f t="shared" si="145"/>
        <v>0.35727499999999995</v>
      </c>
      <c r="K211" s="146">
        <f t="shared" si="146"/>
        <v>21</v>
      </c>
      <c r="L211" s="146">
        <f t="shared" si="147"/>
        <v>27</v>
      </c>
      <c r="M211" s="143">
        <f t="shared" si="148"/>
        <v>1.38248E-2</v>
      </c>
      <c r="N211" s="143">
        <f t="shared" si="149"/>
        <v>2.3828927999999996E-2</v>
      </c>
      <c r="O211" s="143">
        <f t="shared" si="150"/>
        <v>0.10372436381999998</v>
      </c>
      <c r="P211" s="143">
        <f t="shared" si="151"/>
        <v>0.22986396678239993</v>
      </c>
      <c r="Q211" s="143">
        <v>1</v>
      </c>
      <c r="R211" s="143">
        <f t="shared" si="152"/>
        <v>0.22986396678239993</v>
      </c>
      <c r="S211" s="143">
        <f t="shared" si="153"/>
        <v>0.10372436381999998</v>
      </c>
      <c r="T211" s="154">
        <f t="shared" si="143"/>
        <v>109.18538422163996</v>
      </c>
      <c r="U211" s="155">
        <f t="shared" si="144"/>
        <v>51.86218190999999</v>
      </c>
      <c r="V211" s="143">
        <f t="shared" si="154"/>
        <v>0.87307393535999966</v>
      </c>
      <c r="W211" s="155">
        <v>103</v>
      </c>
      <c r="X211" s="143">
        <f t="shared" si="155"/>
        <v>0.32913459747000035</v>
      </c>
      <c r="Y211" s="155"/>
      <c r="Z211" s="143">
        <f t="shared" si="156"/>
        <v>264.04756613164</v>
      </c>
      <c r="AA211" s="170" t="str">
        <f t="shared" si="142"/>
        <v>12"300</v>
      </c>
    </row>
    <row r="212" spans="1:27" x14ac:dyDescent="0.3">
      <c r="A212" s="85">
        <v>300</v>
      </c>
      <c r="B212" s="45">
        <v>14</v>
      </c>
      <c r="C212" s="45">
        <f t="shared" si="158"/>
        <v>14</v>
      </c>
      <c r="D212" s="45" t="s">
        <v>26</v>
      </c>
      <c r="E212" s="45" t="str">
        <f t="shared" si="157"/>
        <v>14 300 CS-SS316/FG</v>
      </c>
      <c r="F212" s="45">
        <v>349.25</v>
      </c>
      <c r="G212" s="45">
        <v>371.6</v>
      </c>
      <c r="H212" s="45">
        <v>406.4</v>
      </c>
      <c r="I212" s="45">
        <v>485.9</v>
      </c>
      <c r="J212" s="146">
        <f t="shared" si="145"/>
        <v>0.38900000000000001</v>
      </c>
      <c r="K212" s="146">
        <f t="shared" si="146"/>
        <v>21</v>
      </c>
      <c r="L212" s="146">
        <f t="shared" si="147"/>
        <v>27</v>
      </c>
      <c r="M212" s="143">
        <f t="shared" si="148"/>
        <v>1.38248E-2</v>
      </c>
      <c r="N212" s="143">
        <f t="shared" si="149"/>
        <v>2.3828927999999996E-2</v>
      </c>
      <c r="O212" s="143">
        <f t="shared" si="150"/>
        <v>0.11293479120000001</v>
      </c>
      <c r="P212" s="143">
        <f t="shared" si="151"/>
        <v>0.25027523078399994</v>
      </c>
      <c r="Q212" s="143">
        <v>1</v>
      </c>
      <c r="R212" s="143">
        <f t="shared" si="152"/>
        <v>0.25027523078399994</v>
      </c>
      <c r="S212" s="143">
        <f t="shared" si="153"/>
        <v>0.11293479120000001</v>
      </c>
      <c r="T212" s="154">
        <f t="shared" si="143"/>
        <v>118.88073462239997</v>
      </c>
      <c r="U212" s="155">
        <f t="shared" si="144"/>
        <v>56.467395600000003</v>
      </c>
      <c r="V212" s="143">
        <f t="shared" si="154"/>
        <v>1.6738739946000003</v>
      </c>
      <c r="W212" s="155">
        <v>178</v>
      </c>
      <c r="X212" s="143">
        <f t="shared" si="155"/>
        <v>0.35988352632000031</v>
      </c>
      <c r="Y212" s="155"/>
      <c r="Z212" s="143">
        <f t="shared" si="156"/>
        <v>353.34813022239996</v>
      </c>
      <c r="AA212" s="170" t="str">
        <f t="shared" si="142"/>
        <v>14"300</v>
      </c>
    </row>
    <row r="213" spans="1:27" x14ac:dyDescent="0.3">
      <c r="A213" s="85">
        <v>300</v>
      </c>
      <c r="B213" s="45">
        <v>16</v>
      </c>
      <c r="C213" s="45">
        <f t="shared" si="158"/>
        <v>16</v>
      </c>
      <c r="D213" s="45" t="s">
        <v>26</v>
      </c>
      <c r="E213" s="45" t="str">
        <f t="shared" si="157"/>
        <v>16 300 CS-SS316/FG</v>
      </c>
      <c r="F213" s="45">
        <v>400.05</v>
      </c>
      <c r="G213" s="45">
        <v>422.4</v>
      </c>
      <c r="H213" s="45">
        <v>463.6</v>
      </c>
      <c r="I213" s="45">
        <v>539.79999999999995</v>
      </c>
      <c r="J213" s="146">
        <f t="shared" si="145"/>
        <v>0.443</v>
      </c>
      <c r="K213" s="146">
        <f t="shared" si="146"/>
        <v>25</v>
      </c>
      <c r="L213" s="146">
        <f t="shared" si="147"/>
        <v>31</v>
      </c>
      <c r="M213" s="143">
        <f t="shared" si="148"/>
        <v>1.38248E-2</v>
      </c>
      <c r="N213" s="143">
        <f t="shared" si="149"/>
        <v>2.3828927999999996E-2</v>
      </c>
      <c r="O213" s="143">
        <f t="shared" si="150"/>
        <v>0.15310965999999998</v>
      </c>
      <c r="P213" s="143">
        <f t="shared" si="151"/>
        <v>0.32724266822399994</v>
      </c>
      <c r="Q213" s="143">
        <v>1</v>
      </c>
      <c r="R213" s="143">
        <f t="shared" si="152"/>
        <v>0.32724266822399994</v>
      </c>
      <c r="S213" s="143">
        <f t="shared" si="153"/>
        <v>0.15310965999999998</v>
      </c>
      <c r="T213" s="154">
        <f t="shared" si="143"/>
        <v>155.44026740639998</v>
      </c>
      <c r="U213" s="155">
        <f t="shared" si="144"/>
        <v>76.554829999999995</v>
      </c>
      <c r="V213" s="143">
        <f t="shared" si="154"/>
        <v>1.7823647563199985</v>
      </c>
      <c r="W213" s="155">
        <v>190</v>
      </c>
      <c r="X213" s="143">
        <f t="shared" si="155"/>
        <v>0.40908181247999942</v>
      </c>
      <c r="Y213" s="155"/>
      <c r="Z213" s="143">
        <f t="shared" si="156"/>
        <v>421.99509740639996</v>
      </c>
      <c r="AA213" s="170" t="str">
        <f t="shared" si="142"/>
        <v>16"300</v>
      </c>
    </row>
    <row r="214" spans="1:27" x14ac:dyDescent="0.3">
      <c r="A214" s="85">
        <v>300</v>
      </c>
      <c r="B214" s="45">
        <v>18</v>
      </c>
      <c r="C214" s="45">
        <f t="shared" si="158"/>
        <v>18</v>
      </c>
      <c r="D214" s="45" t="s">
        <v>26</v>
      </c>
      <c r="E214" s="45" t="str">
        <f t="shared" si="157"/>
        <v>18 300 CS-SS316/FG</v>
      </c>
      <c r="F214" s="45">
        <v>449.33</v>
      </c>
      <c r="G214" s="45">
        <v>474.72</v>
      </c>
      <c r="H214" s="45">
        <v>527.1</v>
      </c>
      <c r="I214" s="45">
        <v>596.9</v>
      </c>
      <c r="J214" s="146">
        <f t="shared" si="145"/>
        <v>0.50091000000000008</v>
      </c>
      <c r="K214" s="146">
        <f t="shared" si="146"/>
        <v>31</v>
      </c>
      <c r="L214" s="146">
        <f t="shared" si="147"/>
        <v>37</v>
      </c>
      <c r="M214" s="143">
        <f t="shared" si="148"/>
        <v>1.38248E-2</v>
      </c>
      <c r="N214" s="143">
        <f t="shared" si="149"/>
        <v>2.3828927999999996E-2</v>
      </c>
      <c r="O214" s="143">
        <f t="shared" si="150"/>
        <v>0.21467439760800006</v>
      </c>
      <c r="P214" s="143">
        <f t="shared" si="151"/>
        <v>0.44163748800576003</v>
      </c>
      <c r="Q214" s="143">
        <v>1</v>
      </c>
      <c r="R214" s="143">
        <f t="shared" si="152"/>
        <v>0.44163748800576003</v>
      </c>
      <c r="S214" s="143">
        <f t="shared" si="153"/>
        <v>0.21467439760800006</v>
      </c>
      <c r="T214" s="154">
        <f t="shared" si="143"/>
        <v>209.77780680273602</v>
      </c>
      <c r="U214" s="155">
        <f t="shared" si="144"/>
        <v>107.33719880400002</v>
      </c>
      <c r="V214" s="143">
        <f t="shared" si="154"/>
        <v>1.8053679818399988</v>
      </c>
      <c r="W214" s="155">
        <v>192</v>
      </c>
      <c r="X214" s="143">
        <f t="shared" si="155"/>
        <v>0.52228669714560094</v>
      </c>
      <c r="Y214" s="155"/>
      <c r="Z214" s="143">
        <f t="shared" si="156"/>
        <v>509.11500560673608</v>
      </c>
      <c r="AA214" s="170" t="str">
        <f t="shared" si="142"/>
        <v>18"300</v>
      </c>
    </row>
    <row r="215" spans="1:27" x14ac:dyDescent="0.3">
      <c r="A215" s="85">
        <v>300</v>
      </c>
      <c r="B215" s="45">
        <v>20</v>
      </c>
      <c r="C215" s="45">
        <f t="shared" si="158"/>
        <v>20</v>
      </c>
      <c r="D215" s="45" t="s">
        <v>26</v>
      </c>
      <c r="E215" s="45" t="str">
        <f t="shared" si="157"/>
        <v>20 300 CS-SS316/FG</v>
      </c>
      <c r="F215" s="45">
        <v>500.13</v>
      </c>
      <c r="G215" s="45">
        <v>525.52</v>
      </c>
      <c r="H215" s="45">
        <v>577.9</v>
      </c>
      <c r="I215" s="45">
        <v>654.1</v>
      </c>
      <c r="J215" s="146">
        <f t="shared" si="145"/>
        <v>0.55171000000000003</v>
      </c>
      <c r="K215" s="146">
        <f t="shared" si="146"/>
        <v>31</v>
      </c>
      <c r="L215" s="146">
        <f t="shared" si="147"/>
        <v>37</v>
      </c>
      <c r="M215" s="143">
        <f t="shared" si="148"/>
        <v>1.38248E-2</v>
      </c>
      <c r="N215" s="143">
        <f t="shared" si="149"/>
        <v>2.3828927999999996E-2</v>
      </c>
      <c r="O215" s="143">
        <f t="shared" si="150"/>
        <v>0.23644569264800003</v>
      </c>
      <c r="P215" s="143">
        <f t="shared" si="151"/>
        <v>0.48642634107455995</v>
      </c>
      <c r="Q215" s="143">
        <v>1</v>
      </c>
      <c r="R215" s="143">
        <f t="shared" si="152"/>
        <v>0.48642634107455995</v>
      </c>
      <c r="S215" s="143">
        <f t="shared" si="153"/>
        <v>0.23644569264800003</v>
      </c>
      <c r="T215" s="154">
        <f t="shared" si="143"/>
        <v>231.05251201041597</v>
      </c>
      <c r="U215" s="155">
        <f t="shared" si="144"/>
        <v>118.22284632400002</v>
      </c>
      <c r="V215" s="143">
        <f t="shared" si="154"/>
        <v>2.1597717434400012</v>
      </c>
      <c r="W215" s="155">
        <v>226</v>
      </c>
      <c r="X215" s="143">
        <f t="shared" si="155"/>
        <v>0.57817683072959958</v>
      </c>
      <c r="Y215" s="155"/>
      <c r="Z215" s="143">
        <f t="shared" si="156"/>
        <v>575.27535833441596</v>
      </c>
      <c r="AA215" s="170" t="str">
        <f t="shared" si="142"/>
        <v>20"300</v>
      </c>
    </row>
    <row r="216" spans="1:27" x14ac:dyDescent="0.3">
      <c r="A216" s="85">
        <v>300</v>
      </c>
      <c r="B216" s="45">
        <v>24</v>
      </c>
      <c r="C216" s="45">
        <f t="shared" si="158"/>
        <v>24</v>
      </c>
      <c r="D216" s="45" t="s">
        <v>26</v>
      </c>
      <c r="E216" s="45" t="str">
        <f t="shared" si="157"/>
        <v>24 300 CS-SS316/FG</v>
      </c>
      <c r="F216" s="45">
        <v>603.25</v>
      </c>
      <c r="G216" s="45">
        <v>628.65</v>
      </c>
      <c r="H216" s="45">
        <v>685.8</v>
      </c>
      <c r="I216" s="45">
        <v>774.7</v>
      </c>
      <c r="J216" s="146">
        <f t="shared" si="145"/>
        <v>0.65722499999999995</v>
      </c>
      <c r="K216" s="146">
        <f t="shared" si="146"/>
        <v>34</v>
      </c>
      <c r="L216" s="146">
        <f t="shared" si="147"/>
        <v>40</v>
      </c>
      <c r="M216" s="143">
        <f t="shared" si="148"/>
        <v>1.38248E-2</v>
      </c>
      <c r="N216" s="143">
        <f t="shared" si="149"/>
        <v>2.3828927999999996E-2</v>
      </c>
      <c r="O216" s="143">
        <f t="shared" si="150"/>
        <v>0.30892414211999997</v>
      </c>
      <c r="P216" s="143">
        <f t="shared" si="151"/>
        <v>0.62643868819199988</v>
      </c>
      <c r="Q216" s="143">
        <v>1</v>
      </c>
      <c r="R216" s="143">
        <f t="shared" si="152"/>
        <v>0.62643868819199988</v>
      </c>
      <c r="S216" s="143">
        <f t="shared" si="153"/>
        <v>0.30892414211999997</v>
      </c>
      <c r="T216" s="154">
        <f t="shared" si="143"/>
        <v>297.55837689119994</v>
      </c>
      <c r="U216" s="155">
        <f t="shared" si="144"/>
        <v>154.46207105999997</v>
      </c>
      <c r="V216" s="143">
        <f t="shared" si="154"/>
        <v>2.9843108055600034</v>
      </c>
      <c r="W216" s="155">
        <v>306</v>
      </c>
      <c r="X216" s="143">
        <f t="shared" si="155"/>
        <v>0.69191280971999936</v>
      </c>
      <c r="Y216" s="155"/>
      <c r="Z216" s="143">
        <f t="shared" si="156"/>
        <v>758.02044795119991</v>
      </c>
      <c r="AA216" s="170" t="str">
        <f t="shared" si="142"/>
        <v>24"300</v>
      </c>
    </row>
    <row r="217" spans="1:27" x14ac:dyDescent="0.3">
      <c r="A217" s="85"/>
      <c r="B217" s="85"/>
      <c r="C217" s="85"/>
      <c r="D217" s="85"/>
      <c r="E217" s="45" t="str">
        <f t="shared" si="157"/>
        <v xml:space="preserve">  </v>
      </c>
      <c r="F217" s="85"/>
      <c r="G217" s="85"/>
      <c r="H217" s="85"/>
      <c r="I217" s="85"/>
      <c r="J217" s="85"/>
      <c r="K217" s="85"/>
      <c r="L217" s="85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  <c r="AA217" s="170" t="str">
        <f t="shared" si="142"/>
        <v>"</v>
      </c>
    </row>
    <row r="218" spans="1:27" x14ac:dyDescent="0.3">
      <c r="A218" s="85"/>
      <c r="B218" s="85"/>
      <c r="C218" s="85"/>
      <c r="D218" s="85"/>
      <c r="E218" s="45" t="str">
        <f t="shared" si="157"/>
        <v xml:space="preserve">  </v>
      </c>
      <c r="F218" s="85"/>
      <c r="G218" s="85"/>
      <c r="H218" s="85"/>
      <c r="I218" s="85"/>
      <c r="J218" s="85"/>
      <c r="K218" s="85"/>
      <c r="L218" s="85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  <c r="AA218" s="170" t="str">
        <f t="shared" si="142"/>
        <v>"</v>
      </c>
    </row>
    <row r="219" spans="1:27" x14ac:dyDescent="0.3">
      <c r="A219" s="85">
        <v>300</v>
      </c>
      <c r="B219" s="87">
        <v>0.5</v>
      </c>
      <c r="C219" s="45">
        <v>0.5</v>
      </c>
      <c r="D219" s="45" t="s">
        <v>46</v>
      </c>
      <c r="E219" s="45" t="str">
        <f t="shared" si="157"/>
        <v>0.5 300 SS316-SS16/FG-SS16</v>
      </c>
      <c r="F219" s="28">
        <v>14.22</v>
      </c>
      <c r="G219" s="28">
        <v>19.05</v>
      </c>
      <c r="H219" s="165" t="s">
        <v>536</v>
      </c>
      <c r="I219" s="165" t="s">
        <v>538</v>
      </c>
      <c r="J219" s="143">
        <f>(H219+G219)/2/1000</f>
        <v>2.5425E-2</v>
      </c>
      <c r="K219" s="146">
        <f>ROUND((H219-G219)/2*1.2,)</f>
        <v>8</v>
      </c>
      <c r="L219" s="146">
        <f>K219+6</f>
        <v>14</v>
      </c>
      <c r="M219" s="143">
        <f>3.142*(0.0008*0.0055)*1000</f>
        <v>1.38248E-2</v>
      </c>
      <c r="N219" s="143">
        <f>3.142*(0.0002*0.0048)*7900</f>
        <v>2.3828927999999996E-2</v>
      </c>
      <c r="O219" s="143">
        <f>(J219*K219)*M219</f>
        <v>2.8119643200000002E-3</v>
      </c>
      <c r="P219" s="143">
        <f>J219*L219*N219</f>
        <v>8.4819069215999986E-3</v>
      </c>
      <c r="Q219" s="143">
        <v>1</v>
      </c>
      <c r="R219" s="143">
        <f>(P219*Q219)</f>
        <v>8.4819069215999986E-3</v>
      </c>
      <c r="S219" s="143">
        <f>(O219*Q219)</f>
        <v>2.8119643200000002E-3</v>
      </c>
      <c r="T219" s="154">
        <f t="shared" ref="T219:T237" si="159">R219*Q219*475</f>
        <v>4.0289057877599994</v>
      </c>
      <c r="U219" s="155">
        <f t="shared" ref="U219:U237" si="160">S219*Q219*500</f>
        <v>1.40598216</v>
      </c>
      <c r="V219" s="143">
        <f>((I219/1000)*3.14)*1.15*0.003*((I219-H219)/2/1000)*8000*Q219</f>
        <v>5.2277024759999999E-2</v>
      </c>
      <c r="W219" s="154">
        <v>34</v>
      </c>
      <c r="X219" s="143">
        <f>((G219/1000)*3.14)*1.15*0.003*((G219-F219)/2/1000)*8000*Q219</f>
        <v>3.9870423179999993E-3</v>
      </c>
      <c r="Y219" s="154">
        <v>2</v>
      </c>
      <c r="Z219" s="143">
        <f>Y219+W219+U219+T219</f>
        <v>41.434887947760004</v>
      </c>
      <c r="AA219" s="170" t="str">
        <f t="shared" si="142"/>
        <v>0.5"300</v>
      </c>
    </row>
    <row r="220" spans="1:27" x14ac:dyDescent="0.3">
      <c r="A220" s="85">
        <v>300</v>
      </c>
      <c r="B220" s="87">
        <v>0.75</v>
      </c>
      <c r="C220" s="45">
        <v>0.75</v>
      </c>
      <c r="D220" s="45" t="s">
        <v>46</v>
      </c>
      <c r="E220" s="45" t="str">
        <f t="shared" si="157"/>
        <v>0.75 300 SS316-SS16/FG-SS16</v>
      </c>
      <c r="F220" s="28">
        <v>20.57</v>
      </c>
      <c r="G220" s="28">
        <v>25.4</v>
      </c>
      <c r="H220" s="46">
        <v>39.6</v>
      </c>
      <c r="I220" s="46">
        <v>66.8</v>
      </c>
      <c r="J220" s="143">
        <f t="shared" ref="J220:J237" si="161">(H220+G220)/2/1000</f>
        <v>3.2500000000000001E-2</v>
      </c>
      <c r="K220" s="146">
        <f t="shared" ref="K220:K237" si="162">ROUND((H220-G220)/2*1.2,)</f>
        <v>9</v>
      </c>
      <c r="L220" s="146">
        <f t="shared" ref="L220:L237" si="163">K220+6</f>
        <v>15</v>
      </c>
      <c r="M220" s="143">
        <f t="shared" ref="M220:M237" si="164">3.142*(0.0008*0.0055)*1000</f>
        <v>1.38248E-2</v>
      </c>
      <c r="N220" s="143">
        <f t="shared" ref="N220:N237" si="165">3.142*(0.0002*0.0048)*7900</f>
        <v>2.3828927999999996E-2</v>
      </c>
      <c r="O220" s="143">
        <f t="shared" ref="O220:O237" si="166">(J220*K220)*M220</f>
        <v>4.0437540000000001E-3</v>
      </c>
      <c r="P220" s="143">
        <f t="shared" ref="P220:P237" si="167">J220*L220*N220</f>
        <v>1.1616602399999999E-2</v>
      </c>
      <c r="Q220" s="143">
        <v>1</v>
      </c>
      <c r="R220" s="143">
        <f t="shared" ref="R220:R237" si="168">(P220*Q220)</f>
        <v>1.1616602399999999E-2</v>
      </c>
      <c r="S220" s="143">
        <f t="shared" ref="S220:S237" si="169">(O220*Q220)</f>
        <v>4.0437540000000001E-3</v>
      </c>
      <c r="T220" s="154">
        <f t="shared" si="159"/>
        <v>5.517886139999999</v>
      </c>
      <c r="U220" s="155">
        <f t="shared" si="160"/>
        <v>2.0218769999999999</v>
      </c>
      <c r="V220" s="143">
        <f t="shared" ref="V220:V237" si="170">((I220/1000)*3.14)*1.15*0.003*((I220-H220)/2/1000)*8000*Q220</f>
        <v>7.8732510719999982E-2</v>
      </c>
      <c r="W220" s="154">
        <v>34</v>
      </c>
      <c r="X220" s="143">
        <f t="shared" ref="X220:X237" si="171">((G220/1000)*3.14)*1.15*0.003*((G220-F220)/2/1000)*8000*Q220</f>
        <v>5.316056423999997E-3</v>
      </c>
      <c r="Y220" s="154">
        <v>3</v>
      </c>
      <c r="Z220" s="143">
        <f t="shared" ref="Z220:Z237" si="172">Y220+W220+U220+T220</f>
        <v>44.539763140000005</v>
      </c>
      <c r="AA220" s="170" t="str">
        <f t="shared" si="142"/>
        <v>0.75"300</v>
      </c>
    </row>
    <row r="221" spans="1:27" x14ac:dyDescent="0.3">
      <c r="A221" s="85">
        <v>300</v>
      </c>
      <c r="B221" s="88">
        <v>1</v>
      </c>
      <c r="C221" s="88">
        <f>B221</f>
        <v>1</v>
      </c>
      <c r="D221" s="45" t="s">
        <v>46</v>
      </c>
      <c r="E221" s="45" t="str">
        <f t="shared" si="157"/>
        <v>1 300 SS316-SS16/FG-SS16</v>
      </c>
      <c r="F221" s="28">
        <v>26.92</v>
      </c>
      <c r="G221" s="28">
        <v>31.75</v>
      </c>
      <c r="H221" s="46">
        <v>47.8</v>
      </c>
      <c r="I221" s="46">
        <v>73.2</v>
      </c>
      <c r="J221" s="143">
        <f t="shared" si="161"/>
        <v>3.9774999999999998E-2</v>
      </c>
      <c r="K221" s="146">
        <f t="shared" si="162"/>
        <v>10</v>
      </c>
      <c r="L221" s="146">
        <f t="shared" si="163"/>
        <v>16</v>
      </c>
      <c r="M221" s="143">
        <f t="shared" si="164"/>
        <v>1.38248E-2</v>
      </c>
      <c r="N221" s="143">
        <f t="shared" si="165"/>
        <v>2.3828927999999996E-2</v>
      </c>
      <c r="O221" s="143">
        <f t="shared" si="166"/>
        <v>5.4988141999999995E-3</v>
      </c>
      <c r="P221" s="143">
        <f t="shared" si="167"/>
        <v>1.5164729779199996E-2</v>
      </c>
      <c r="Q221" s="143">
        <v>1</v>
      </c>
      <c r="R221" s="143">
        <f t="shared" si="168"/>
        <v>1.5164729779199996E-2</v>
      </c>
      <c r="S221" s="143">
        <f t="shared" si="169"/>
        <v>5.4988141999999995E-3</v>
      </c>
      <c r="T221" s="154">
        <f t="shared" si="159"/>
        <v>7.2032466451199983</v>
      </c>
      <c r="U221" s="155">
        <f t="shared" si="160"/>
        <v>2.7494070999999995</v>
      </c>
      <c r="V221" s="143">
        <f t="shared" si="170"/>
        <v>8.0566320960000021E-2</v>
      </c>
      <c r="W221" s="154">
        <v>71</v>
      </c>
      <c r="X221" s="143">
        <f t="shared" si="171"/>
        <v>6.6450705299999973E-3</v>
      </c>
      <c r="Y221" s="154">
        <v>3</v>
      </c>
      <c r="Z221" s="143">
        <f t="shared" si="172"/>
        <v>83.952653745120003</v>
      </c>
      <c r="AA221" s="170" t="str">
        <f t="shared" si="142"/>
        <v>1"300</v>
      </c>
    </row>
    <row r="222" spans="1:27" x14ac:dyDescent="0.3">
      <c r="A222" s="85">
        <v>300</v>
      </c>
      <c r="B222" s="89" t="s">
        <v>6</v>
      </c>
      <c r="C222" s="89">
        <v>1.25</v>
      </c>
      <c r="D222" s="45" t="s">
        <v>46</v>
      </c>
      <c r="E222" s="45" t="str">
        <f t="shared" si="157"/>
        <v>1.25 300 SS316-SS16/FG-SS16</v>
      </c>
      <c r="F222" s="28">
        <v>38.1</v>
      </c>
      <c r="G222" s="28">
        <v>47.75</v>
      </c>
      <c r="H222" s="46">
        <v>60.5</v>
      </c>
      <c r="I222" s="45">
        <v>82.6</v>
      </c>
      <c r="J222" s="143">
        <f t="shared" si="161"/>
        <v>5.4125E-2</v>
      </c>
      <c r="K222" s="146">
        <f t="shared" si="162"/>
        <v>8</v>
      </c>
      <c r="L222" s="146">
        <f t="shared" si="163"/>
        <v>14</v>
      </c>
      <c r="M222" s="143">
        <f t="shared" si="164"/>
        <v>1.38248E-2</v>
      </c>
      <c r="N222" s="143">
        <f t="shared" si="165"/>
        <v>2.3828927999999996E-2</v>
      </c>
      <c r="O222" s="143">
        <f t="shared" si="166"/>
        <v>5.9861383999999995E-3</v>
      </c>
      <c r="P222" s="143">
        <f t="shared" si="167"/>
        <v>1.8056370191999998E-2</v>
      </c>
      <c r="Q222" s="143">
        <v>1</v>
      </c>
      <c r="R222" s="143">
        <f t="shared" si="168"/>
        <v>1.8056370191999998E-2</v>
      </c>
      <c r="S222" s="143">
        <f t="shared" si="169"/>
        <v>5.9861383999999995E-3</v>
      </c>
      <c r="T222" s="154">
        <f t="shared" si="159"/>
        <v>8.5767758411999981</v>
      </c>
      <c r="U222" s="155">
        <f t="shared" si="160"/>
        <v>2.9930691999999999</v>
      </c>
      <c r="V222" s="143">
        <f t="shared" si="170"/>
        <v>7.9100832719999972E-2</v>
      </c>
      <c r="W222" s="154">
        <v>71</v>
      </c>
      <c r="X222" s="143">
        <f t="shared" si="171"/>
        <v>1.9966843949999997E-2</v>
      </c>
      <c r="Y222" s="154">
        <v>35</v>
      </c>
      <c r="Z222" s="143">
        <f t="shared" si="172"/>
        <v>117.5698450412</v>
      </c>
      <c r="AA222" s="170" t="str">
        <f t="shared" si="142"/>
        <v>1  1/4"300</v>
      </c>
    </row>
    <row r="223" spans="1:27" x14ac:dyDescent="0.3">
      <c r="A223" s="85">
        <v>300</v>
      </c>
      <c r="B223" s="89" t="s">
        <v>8</v>
      </c>
      <c r="C223" s="28">
        <v>1.5</v>
      </c>
      <c r="D223" s="45" t="s">
        <v>46</v>
      </c>
      <c r="E223" s="45" t="str">
        <f t="shared" si="157"/>
        <v>1.5 300 SS316-SS16/FG-SS16</v>
      </c>
      <c r="F223" s="28">
        <v>44.45</v>
      </c>
      <c r="G223" s="28">
        <v>54.1</v>
      </c>
      <c r="H223" s="46">
        <v>69.900000000000006</v>
      </c>
      <c r="I223" s="45">
        <v>95.3</v>
      </c>
      <c r="J223" s="143">
        <f t="shared" si="161"/>
        <v>6.2E-2</v>
      </c>
      <c r="K223" s="146">
        <f t="shared" si="162"/>
        <v>9</v>
      </c>
      <c r="L223" s="146">
        <f t="shared" si="163"/>
        <v>15</v>
      </c>
      <c r="M223" s="143">
        <f t="shared" si="164"/>
        <v>1.38248E-2</v>
      </c>
      <c r="N223" s="143">
        <f t="shared" si="165"/>
        <v>2.3828927999999996E-2</v>
      </c>
      <c r="O223" s="143">
        <f t="shared" si="166"/>
        <v>7.714238400000001E-3</v>
      </c>
      <c r="P223" s="143">
        <f t="shared" si="167"/>
        <v>2.2160903039999996E-2</v>
      </c>
      <c r="Q223" s="143">
        <v>1</v>
      </c>
      <c r="R223" s="143">
        <f t="shared" si="168"/>
        <v>2.2160903039999996E-2</v>
      </c>
      <c r="S223" s="143">
        <f t="shared" si="169"/>
        <v>7.714238400000001E-3</v>
      </c>
      <c r="T223" s="154">
        <f t="shared" si="159"/>
        <v>10.526428943999997</v>
      </c>
      <c r="U223" s="155">
        <f t="shared" si="160"/>
        <v>3.8571192000000005</v>
      </c>
      <c r="V223" s="143">
        <f t="shared" si="170"/>
        <v>0.10489030583999996</v>
      </c>
      <c r="W223" s="154">
        <v>74</v>
      </c>
      <c r="X223" s="143">
        <f t="shared" si="171"/>
        <v>2.2622120579999995E-2</v>
      </c>
      <c r="Y223" s="154">
        <v>12</v>
      </c>
      <c r="Z223" s="143">
        <f t="shared" si="172"/>
        <v>100.383548144</v>
      </c>
      <c r="AA223" s="170" t="str">
        <f t="shared" si="142"/>
        <v>1  1/2"300</v>
      </c>
    </row>
    <row r="224" spans="1:27" x14ac:dyDescent="0.3">
      <c r="A224" s="85">
        <v>300</v>
      </c>
      <c r="B224" s="88">
        <v>2</v>
      </c>
      <c r="C224" s="88">
        <f>B224</f>
        <v>2</v>
      </c>
      <c r="D224" s="45" t="s">
        <v>46</v>
      </c>
      <c r="E224" s="45" t="str">
        <f t="shared" si="157"/>
        <v>2 300 SS316-SS16/FG-SS16</v>
      </c>
      <c r="F224" s="28">
        <v>55.62</v>
      </c>
      <c r="G224" s="28">
        <v>69.849999999999994</v>
      </c>
      <c r="H224" s="46">
        <v>85.9</v>
      </c>
      <c r="I224" s="46">
        <v>111.3</v>
      </c>
      <c r="J224" s="143">
        <f t="shared" si="161"/>
        <v>7.7875E-2</v>
      </c>
      <c r="K224" s="146">
        <f t="shared" si="162"/>
        <v>10</v>
      </c>
      <c r="L224" s="146">
        <f t="shared" si="163"/>
        <v>16</v>
      </c>
      <c r="M224" s="143">
        <f t="shared" si="164"/>
        <v>1.38248E-2</v>
      </c>
      <c r="N224" s="143">
        <f t="shared" si="165"/>
        <v>2.3828927999999996E-2</v>
      </c>
      <c r="O224" s="143">
        <f t="shared" si="166"/>
        <v>1.0766063000000001E-2</v>
      </c>
      <c r="P224" s="143">
        <f t="shared" si="167"/>
        <v>2.9690844287999996E-2</v>
      </c>
      <c r="Q224" s="143">
        <v>1</v>
      </c>
      <c r="R224" s="143">
        <f t="shared" si="168"/>
        <v>2.9690844287999996E-2</v>
      </c>
      <c r="S224" s="143">
        <f t="shared" si="169"/>
        <v>1.0766063000000001E-2</v>
      </c>
      <c r="T224" s="154">
        <f t="shared" si="159"/>
        <v>14.103151036799998</v>
      </c>
      <c r="U224" s="155">
        <f t="shared" si="160"/>
        <v>5.3830315000000004</v>
      </c>
      <c r="V224" s="143">
        <f t="shared" si="170"/>
        <v>0.12250043063999995</v>
      </c>
      <c r="W224" s="154">
        <v>76</v>
      </c>
      <c r="X224" s="143">
        <f t="shared" si="171"/>
        <v>4.3070513045999993E-2</v>
      </c>
      <c r="Y224" s="154">
        <v>22</v>
      </c>
      <c r="Z224" s="143">
        <f t="shared" si="172"/>
        <v>117.4861825368</v>
      </c>
      <c r="AA224" s="170" t="str">
        <f t="shared" si="142"/>
        <v>2"300</v>
      </c>
    </row>
    <row r="225" spans="1:27" x14ac:dyDescent="0.3">
      <c r="A225" s="85">
        <v>300</v>
      </c>
      <c r="B225" s="89" t="s">
        <v>11</v>
      </c>
      <c r="C225" s="28">
        <v>2.5</v>
      </c>
      <c r="D225" s="45" t="s">
        <v>46</v>
      </c>
      <c r="E225" s="45" t="str">
        <f t="shared" si="157"/>
        <v>2.5 300 SS316-SS16/FG-SS16</v>
      </c>
      <c r="F225" s="28">
        <v>66.540000000000006</v>
      </c>
      <c r="G225" s="28">
        <v>82.55</v>
      </c>
      <c r="H225" s="166">
        <v>98.6</v>
      </c>
      <c r="I225" s="46">
        <v>130.30000000000001</v>
      </c>
      <c r="J225" s="143">
        <f t="shared" si="161"/>
        <v>9.0574999999999989E-2</v>
      </c>
      <c r="K225" s="146">
        <f t="shared" si="162"/>
        <v>10</v>
      </c>
      <c r="L225" s="146">
        <f t="shared" si="163"/>
        <v>16</v>
      </c>
      <c r="M225" s="143">
        <f t="shared" si="164"/>
        <v>1.38248E-2</v>
      </c>
      <c r="N225" s="143">
        <f t="shared" si="165"/>
        <v>2.3828927999999996E-2</v>
      </c>
      <c r="O225" s="143">
        <f t="shared" si="166"/>
        <v>1.2521812599999998E-2</v>
      </c>
      <c r="P225" s="143">
        <f t="shared" si="167"/>
        <v>3.4532882457599987E-2</v>
      </c>
      <c r="Q225" s="143">
        <v>1</v>
      </c>
      <c r="R225" s="143">
        <f t="shared" si="168"/>
        <v>3.4532882457599987E-2</v>
      </c>
      <c r="S225" s="143">
        <f t="shared" si="169"/>
        <v>1.2521812599999998E-2</v>
      </c>
      <c r="T225" s="154">
        <f t="shared" si="159"/>
        <v>16.403119167359993</v>
      </c>
      <c r="U225" s="155">
        <f t="shared" si="160"/>
        <v>6.2609062999999985</v>
      </c>
      <c r="V225" s="143">
        <f t="shared" si="170"/>
        <v>0.17898325932000012</v>
      </c>
      <c r="W225" s="154">
        <v>110</v>
      </c>
      <c r="X225" s="143">
        <f t="shared" si="171"/>
        <v>5.7268676165999961E-2</v>
      </c>
      <c r="Y225" s="154">
        <v>45</v>
      </c>
      <c r="Z225" s="143">
        <f t="shared" si="172"/>
        <v>177.66402546735998</v>
      </c>
      <c r="AA225" s="170" t="str">
        <f t="shared" si="142"/>
        <v>2  1/2"300</v>
      </c>
    </row>
    <row r="226" spans="1:27" x14ac:dyDescent="0.3">
      <c r="A226" s="85">
        <v>300</v>
      </c>
      <c r="B226" s="88">
        <v>3</v>
      </c>
      <c r="C226" s="88">
        <f t="shared" ref="C226:C237" si="173">B226</f>
        <v>3</v>
      </c>
      <c r="D226" s="45" t="s">
        <v>46</v>
      </c>
      <c r="E226" s="45" t="str">
        <f t="shared" si="157"/>
        <v>3 300 SS316-SS16/FG-SS16</v>
      </c>
      <c r="F226" s="28">
        <v>81</v>
      </c>
      <c r="G226" s="28">
        <v>101.6</v>
      </c>
      <c r="H226" s="46">
        <v>120.7</v>
      </c>
      <c r="I226" s="46">
        <v>149.4</v>
      </c>
      <c r="J226" s="143">
        <f t="shared" si="161"/>
        <v>0.11115</v>
      </c>
      <c r="K226" s="146">
        <f t="shared" si="162"/>
        <v>11</v>
      </c>
      <c r="L226" s="146">
        <f t="shared" si="163"/>
        <v>17</v>
      </c>
      <c r="M226" s="143">
        <f t="shared" si="164"/>
        <v>1.38248E-2</v>
      </c>
      <c r="N226" s="143">
        <f t="shared" si="165"/>
        <v>2.3828927999999996E-2</v>
      </c>
      <c r="O226" s="143">
        <f t="shared" si="166"/>
        <v>1.690289172E-2</v>
      </c>
      <c r="P226" s="143">
        <f t="shared" si="167"/>
        <v>4.502595090239999E-2</v>
      </c>
      <c r="Q226" s="143">
        <v>1</v>
      </c>
      <c r="R226" s="143">
        <f t="shared" si="168"/>
        <v>4.502595090239999E-2</v>
      </c>
      <c r="S226" s="143">
        <f t="shared" si="169"/>
        <v>1.690289172E-2</v>
      </c>
      <c r="T226" s="154">
        <f t="shared" si="159"/>
        <v>21.387326678639994</v>
      </c>
      <c r="U226" s="155">
        <f t="shared" si="160"/>
        <v>8.4514458599999998</v>
      </c>
      <c r="V226" s="143">
        <f t="shared" si="170"/>
        <v>0.18579808296</v>
      </c>
      <c r="W226" s="154">
        <v>112</v>
      </c>
      <c r="X226" s="143">
        <f t="shared" si="171"/>
        <v>9.0692142719999938E-2</v>
      </c>
      <c r="Y226" s="154">
        <v>47</v>
      </c>
      <c r="Z226" s="143">
        <f t="shared" si="172"/>
        <v>188.83877253864</v>
      </c>
      <c r="AA226" s="170" t="str">
        <f t="shared" si="142"/>
        <v>3"300</v>
      </c>
    </row>
    <row r="227" spans="1:27" x14ac:dyDescent="0.3">
      <c r="A227" s="85">
        <v>300</v>
      </c>
      <c r="B227" s="88">
        <v>4</v>
      </c>
      <c r="C227" s="88">
        <f t="shared" si="173"/>
        <v>4</v>
      </c>
      <c r="D227" s="45" t="s">
        <v>46</v>
      </c>
      <c r="E227" s="45" t="str">
        <f t="shared" si="157"/>
        <v>4 300 SS316-SS16/FG-SS16</v>
      </c>
      <c r="F227" s="28">
        <v>106.42</v>
      </c>
      <c r="G227" s="28">
        <v>127</v>
      </c>
      <c r="H227" s="46">
        <v>149.4</v>
      </c>
      <c r="I227" s="46">
        <v>181.1</v>
      </c>
      <c r="J227" s="143">
        <f t="shared" si="161"/>
        <v>0.13819999999999999</v>
      </c>
      <c r="K227" s="146">
        <f t="shared" si="162"/>
        <v>13</v>
      </c>
      <c r="L227" s="146">
        <f t="shared" si="163"/>
        <v>19</v>
      </c>
      <c r="M227" s="143">
        <f t="shared" si="164"/>
        <v>1.38248E-2</v>
      </c>
      <c r="N227" s="143">
        <f t="shared" si="165"/>
        <v>2.3828927999999996E-2</v>
      </c>
      <c r="O227" s="143">
        <f t="shared" si="166"/>
        <v>2.4837635679999998E-2</v>
      </c>
      <c r="P227" s="143">
        <f t="shared" si="167"/>
        <v>6.2569999142399982E-2</v>
      </c>
      <c r="Q227" s="143">
        <v>1</v>
      </c>
      <c r="R227" s="143">
        <f t="shared" si="168"/>
        <v>6.2569999142399982E-2</v>
      </c>
      <c r="S227" s="143">
        <f t="shared" si="169"/>
        <v>2.4837635679999998E-2</v>
      </c>
      <c r="T227" s="154">
        <f t="shared" si="159"/>
        <v>29.72074959263999</v>
      </c>
      <c r="U227" s="155">
        <f t="shared" si="160"/>
        <v>12.418817839999999</v>
      </c>
      <c r="V227" s="143">
        <f t="shared" si="170"/>
        <v>0.24876337883999988</v>
      </c>
      <c r="W227" s="154">
        <v>148</v>
      </c>
      <c r="X227" s="143">
        <f t="shared" si="171"/>
        <v>0.11325511511999999</v>
      </c>
      <c r="Y227" s="154">
        <v>58</v>
      </c>
      <c r="Z227" s="143">
        <f t="shared" si="172"/>
        <v>248.13956743263998</v>
      </c>
      <c r="AA227" s="170" t="str">
        <f t="shared" si="142"/>
        <v>4"300</v>
      </c>
    </row>
    <row r="228" spans="1:27" x14ac:dyDescent="0.3">
      <c r="A228" s="85">
        <v>300</v>
      </c>
      <c r="B228" s="88">
        <v>5</v>
      </c>
      <c r="C228" s="88">
        <f t="shared" si="173"/>
        <v>5</v>
      </c>
      <c r="D228" s="45" t="s">
        <v>46</v>
      </c>
      <c r="E228" s="45" t="str">
        <f t="shared" si="157"/>
        <v>5 300 SS316-SS16/FG-SS16</v>
      </c>
      <c r="F228" s="28">
        <v>131.82</v>
      </c>
      <c r="G228" s="28">
        <v>155.69999999999999</v>
      </c>
      <c r="H228" s="46">
        <v>177.8</v>
      </c>
      <c r="I228" s="46">
        <v>215.9</v>
      </c>
      <c r="J228" s="143">
        <f t="shared" si="161"/>
        <v>0.16675000000000001</v>
      </c>
      <c r="K228" s="146">
        <f t="shared" si="162"/>
        <v>13</v>
      </c>
      <c r="L228" s="146">
        <f t="shared" si="163"/>
        <v>19</v>
      </c>
      <c r="M228" s="143">
        <f t="shared" si="164"/>
        <v>1.38248E-2</v>
      </c>
      <c r="N228" s="143">
        <f t="shared" si="165"/>
        <v>2.3828927999999996E-2</v>
      </c>
      <c r="O228" s="143">
        <f t="shared" si="166"/>
        <v>2.9968710200000005E-2</v>
      </c>
      <c r="P228" s="143">
        <f t="shared" si="167"/>
        <v>7.5496001135999982E-2</v>
      </c>
      <c r="Q228" s="143">
        <v>1</v>
      </c>
      <c r="R228" s="143">
        <f t="shared" si="168"/>
        <v>7.5496001135999982E-2</v>
      </c>
      <c r="S228" s="143">
        <f t="shared" si="169"/>
        <v>2.9968710200000005E-2</v>
      </c>
      <c r="T228" s="154">
        <f t="shared" si="159"/>
        <v>35.860600539599993</v>
      </c>
      <c r="U228" s="155">
        <f t="shared" si="160"/>
        <v>14.984355100000002</v>
      </c>
      <c r="V228" s="143">
        <f t="shared" si="170"/>
        <v>0.35643993227999993</v>
      </c>
      <c r="W228" s="154">
        <v>192.61006228266663</v>
      </c>
      <c r="X228" s="143">
        <f t="shared" si="171"/>
        <v>0.16111340251199993</v>
      </c>
      <c r="Y228" s="154">
        <v>92.706272732320002</v>
      </c>
      <c r="Z228" s="143">
        <f>Y228+W228+U228+T228</f>
        <v>336.16129065458665</v>
      </c>
      <c r="AA228" s="170" t="str">
        <f t="shared" si="142"/>
        <v>5"300</v>
      </c>
    </row>
    <row r="229" spans="1:27" x14ac:dyDescent="0.3">
      <c r="A229" s="85">
        <v>300</v>
      </c>
      <c r="B229" s="88">
        <v>6</v>
      </c>
      <c r="C229" s="88">
        <f t="shared" si="173"/>
        <v>6</v>
      </c>
      <c r="D229" s="45" t="s">
        <v>46</v>
      </c>
      <c r="E229" s="45" t="str">
        <f t="shared" si="157"/>
        <v>6 300 SS316-SS16/FG-SS16</v>
      </c>
      <c r="F229" s="28">
        <v>157.22</v>
      </c>
      <c r="G229" s="28">
        <v>182.62</v>
      </c>
      <c r="H229" s="46">
        <v>209.6</v>
      </c>
      <c r="I229" s="46">
        <v>251</v>
      </c>
      <c r="J229" s="143">
        <f t="shared" si="161"/>
        <v>0.19611000000000001</v>
      </c>
      <c r="K229" s="146">
        <f t="shared" si="162"/>
        <v>16</v>
      </c>
      <c r="L229" s="146">
        <f t="shared" si="163"/>
        <v>22</v>
      </c>
      <c r="M229" s="143">
        <f t="shared" si="164"/>
        <v>1.38248E-2</v>
      </c>
      <c r="N229" s="143">
        <f t="shared" si="165"/>
        <v>2.3828927999999996E-2</v>
      </c>
      <c r="O229" s="143">
        <f t="shared" si="166"/>
        <v>4.3378904448000001E-2</v>
      </c>
      <c r="P229" s="143">
        <f t="shared" si="167"/>
        <v>0.10280800354175998</v>
      </c>
      <c r="Q229" s="143">
        <v>1</v>
      </c>
      <c r="R229" s="143">
        <f t="shared" si="168"/>
        <v>0.10280800354175998</v>
      </c>
      <c r="S229" s="143">
        <f t="shared" si="169"/>
        <v>4.3378904448000001E-2</v>
      </c>
      <c r="T229" s="154">
        <f t="shared" si="159"/>
        <v>48.833801682335988</v>
      </c>
      <c r="U229" s="155">
        <f t="shared" si="160"/>
        <v>21.689452224</v>
      </c>
      <c r="V229" s="143">
        <f t="shared" si="170"/>
        <v>0.45028014480000011</v>
      </c>
      <c r="W229" s="154">
        <v>210</v>
      </c>
      <c r="X229" s="143">
        <f t="shared" si="171"/>
        <v>0.20099756193600002</v>
      </c>
      <c r="Y229" s="154">
        <v>102</v>
      </c>
      <c r="Z229" s="143">
        <f t="shared" si="172"/>
        <v>382.52325390633598</v>
      </c>
      <c r="AA229" s="170" t="str">
        <f t="shared" si="142"/>
        <v>6"300</v>
      </c>
    </row>
    <row r="230" spans="1:27" x14ac:dyDescent="0.3">
      <c r="A230" s="85">
        <v>300</v>
      </c>
      <c r="B230" s="88">
        <v>8</v>
      </c>
      <c r="C230" s="88">
        <f t="shared" si="173"/>
        <v>8</v>
      </c>
      <c r="D230" s="45" t="s">
        <v>46</v>
      </c>
      <c r="E230" s="45" t="str">
        <f t="shared" si="157"/>
        <v>8 300 SS316-SS16/FG-SS16</v>
      </c>
      <c r="F230" s="28">
        <v>215.9</v>
      </c>
      <c r="G230" s="28">
        <v>233.42</v>
      </c>
      <c r="H230" s="46">
        <v>263.7</v>
      </c>
      <c r="I230" s="46">
        <v>308.10000000000002</v>
      </c>
      <c r="J230" s="143">
        <f t="shared" si="161"/>
        <v>0.24856</v>
      </c>
      <c r="K230" s="146">
        <f t="shared" si="162"/>
        <v>18</v>
      </c>
      <c r="L230" s="146">
        <f t="shared" si="163"/>
        <v>24</v>
      </c>
      <c r="M230" s="143">
        <f t="shared" si="164"/>
        <v>1.38248E-2</v>
      </c>
      <c r="N230" s="143">
        <f t="shared" si="165"/>
        <v>2.3828927999999996E-2</v>
      </c>
      <c r="O230" s="143">
        <f t="shared" si="166"/>
        <v>6.1853261183999995E-2</v>
      </c>
      <c r="P230" s="143">
        <f t="shared" si="167"/>
        <v>0.14215004024831998</v>
      </c>
      <c r="Q230" s="143">
        <v>1</v>
      </c>
      <c r="R230" s="143">
        <f t="shared" si="168"/>
        <v>0.14215004024831998</v>
      </c>
      <c r="S230" s="143">
        <f t="shared" si="169"/>
        <v>6.1853261183999995E-2</v>
      </c>
      <c r="T230" s="154">
        <f t="shared" si="159"/>
        <v>67.521269117951988</v>
      </c>
      <c r="U230" s="155">
        <f t="shared" si="160"/>
        <v>30.926630591999999</v>
      </c>
      <c r="V230" s="143">
        <f t="shared" si="170"/>
        <v>0.59276616048000053</v>
      </c>
      <c r="W230" s="154">
        <v>262</v>
      </c>
      <c r="X230" s="143">
        <f t="shared" si="171"/>
        <v>0.17720701130879982</v>
      </c>
      <c r="Y230" s="154">
        <v>97</v>
      </c>
      <c r="Z230" s="143">
        <f t="shared" si="172"/>
        <v>457.44789970995197</v>
      </c>
      <c r="AA230" s="170" t="str">
        <f t="shared" si="142"/>
        <v>8"300</v>
      </c>
    </row>
    <row r="231" spans="1:27" x14ac:dyDescent="0.3">
      <c r="A231" s="85">
        <v>300</v>
      </c>
      <c r="B231" s="88">
        <v>10</v>
      </c>
      <c r="C231" s="88">
        <f t="shared" si="173"/>
        <v>10</v>
      </c>
      <c r="D231" s="45" t="s">
        <v>46</v>
      </c>
      <c r="E231" s="45" t="str">
        <f t="shared" si="157"/>
        <v>10 300 SS316-SS16/FG-SS16</v>
      </c>
      <c r="F231" s="28">
        <v>268.22000000000003</v>
      </c>
      <c r="G231" s="28">
        <v>287.27</v>
      </c>
      <c r="H231" s="46">
        <v>317.5</v>
      </c>
      <c r="I231" s="46">
        <v>362</v>
      </c>
      <c r="J231" s="143">
        <f t="shared" si="161"/>
        <v>0.30238500000000001</v>
      </c>
      <c r="K231" s="146">
        <f t="shared" si="162"/>
        <v>18</v>
      </c>
      <c r="L231" s="146">
        <f t="shared" si="163"/>
        <v>24</v>
      </c>
      <c r="M231" s="143">
        <f t="shared" si="164"/>
        <v>1.38248E-2</v>
      </c>
      <c r="N231" s="143">
        <f t="shared" si="165"/>
        <v>2.3828927999999996E-2</v>
      </c>
      <c r="O231" s="143">
        <f t="shared" si="166"/>
        <v>7.5247418664000004E-2</v>
      </c>
      <c r="P231" s="143">
        <f t="shared" si="167"/>
        <v>0.17293224943871999</v>
      </c>
      <c r="Q231" s="143">
        <v>1</v>
      </c>
      <c r="R231" s="143">
        <f t="shared" si="168"/>
        <v>0.17293224943871999</v>
      </c>
      <c r="S231" s="143">
        <f t="shared" si="169"/>
        <v>7.5247418664000004E-2</v>
      </c>
      <c r="T231" s="154">
        <f t="shared" si="159"/>
        <v>82.142818483391991</v>
      </c>
      <c r="U231" s="155">
        <f t="shared" si="160"/>
        <v>37.623709332000004</v>
      </c>
      <c r="V231" s="143">
        <f t="shared" si="170"/>
        <v>0.69803518799999997</v>
      </c>
      <c r="W231" s="154">
        <v>304</v>
      </c>
      <c r="X231" s="143">
        <f t="shared" si="171"/>
        <v>0.23713408834199942</v>
      </c>
      <c r="Y231" s="154">
        <v>120</v>
      </c>
      <c r="Z231" s="143">
        <f t="shared" si="172"/>
        <v>543.76652781539201</v>
      </c>
      <c r="AA231" s="170" t="str">
        <f t="shared" si="142"/>
        <v>10"300</v>
      </c>
    </row>
    <row r="232" spans="1:27" x14ac:dyDescent="0.3">
      <c r="A232" s="85">
        <v>300</v>
      </c>
      <c r="B232" s="88">
        <v>12</v>
      </c>
      <c r="C232" s="88">
        <f t="shared" si="173"/>
        <v>12</v>
      </c>
      <c r="D232" s="45" t="s">
        <v>46</v>
      </c>
      <c r="E232" s="45" t="str">
        <f t="shared" si="157"/>
        <v>12 300 SS316-SS16/FG-SS16</v>
      </c>
      <c r="F232" s="28">
        <v>317.5</v>
      </c>
      <c r="G232" s="28">
        <v>339.85</v>
      </c>
      <c r="H232" s="46">
        <v>374.7</v>
      </c>
      <c r="I232" s="46">
        <v>422.4</v>
      </c>
      <c r="J232" s="143">
        <f t="shared" si="161"/>
        <v>0.35727499999999995</v>
      </c>
      <c r="K232" s="146">
        <f t="shared" si="162"/>
        <v>21</v>
      </c>
      <c r="L232" s="146">
        <f t="shared" si="163"/>
        <v>27</v>
      </c>
      <c r="M232" s="143">
        <f t="shared" si="164"/>
        <v>1.38248E-2</v>
      </c>
      <c r="N232" s="143">
        <f t="shared" si="165"/>
        <v>2.3828927999999996E-2</v>
      </c>
      <c r="O232" s="143">
        <f t="shared" si="166"/>
        <v>0.10372436381999998</v>
      </c>
      <c r="P232" s="143">
        <f t="shared" si="167"/>
        <v>0.22986396678239993</v>
      </c>
      <c r="Q232" s="143">
        <v>1</v>
      </c>
      <c r="R232" s="143">
        <f t="shared" si="168"/>
        <v>0.22986396678239993</v>
      </c>
      <c r="S232" s="143">
        <f t="shared" si="169"/>
        <v>0.10372436381999998</v>
      </c>
      <c r="T232" s="154">
        <f t="shared" si="159"/>
        <v>109.18538422163996</v>
      </c>
      <c r="U232" s="155">
        <f t="shared" si="160"/>
        <v>51.86218190999999</v>
      </c>
      <c r="V232" s="143">
        <f t="shared" si="170"/>
        <v>0.87307393535999966</v>
      </c>
      <c r="W232" s="154">
        <v>367</v>
      </c>
      <c r="X232" s="143">
        <f t="shared" si="171"/>
        <v>0.32913459747000035</v>
      </c>
      <c r="Y232" s="154">
        <v>151</v>
      </c>
      <c r="Z232" s="143">
        <f t="shared" si="172"/>
        <v>679.04756613164</v>
      </c>
      <c r="AA232" s="170" t="str">
        <f t="shared" si="142"/>
        <v>12"300</v>
      </c>
    </row>
    <row r="233" spans="1:27" x14ac:dyDescent="0.3">
      <c r="A233" s="85">
        <v>300</v>
      </c>
      <c r="B233" s="88">
        <v>14</v>
      </c>
      <c r="C233" s="88">
        <f t="shared" si="173"/>
        <v>14</v>
      </c>
      <c r="D233" s="45" t="s">
        <v>46</v>
      </c>
      <c r="E233" s="45" t="str">
        <f t="shared" si="157"/>
        <v>14 300 SS316-SS16/FG-SS16</v>
      </c>
      <c r="F233" s="28">
        <v>349.25</v>
      </c>
      <c r="G233" s="28">
        <v>371.6</v>
      </c>
      <c r="H233" s="46">
        <v>406.4</v>
      </c>
      <c r="I233" s="46">
        <v>485.9</v>
      </c>
      <c r="J233" s="143">
        <f t="shared" si="161"/>
        <v>0.38900000000000001</v>
      </c>
      <c r="K233" s="146">
        <f t="shared" si="162"/>
        <v>21</v>
      </c>
      <c r="L233" s="146">
        <f t="shared" si="163"/>
        <v>27</v>
      </c>
      <c r="M233" s="143">
        <f t="shared" si="164"/>
        <v>1.38248E-2</v>
      </c>
      <c r="N233" s="143">
        <f t="shared" si="165"/>
        <v>2.3828927999999996E-2</v>
      </c>
      <c r="O233" s="143">
        <f t="shared" si="166"/>
        <v>0.11293479120000001</v>
      </c>
      <c r="P233" s="143">
        <f t="shared" si="167"/>
        <v>0.25027523078399994</v>
      </c>
      <c r="Q233" s="143">
        <v>1</v>
      </c>
      <c r="R233" s="143">
        <f t="shared" si="168"/>
        <v>0.25027523078399994</v>
      </c>
      <c r="S233" s="143">
        <f t="shared" si="169"/>
        <v>0.11293479120000001</v>
      </c>
      <c r="T233" s="154">
        <f t="shared" si="159"/>
        <v>118.88073462239997</v>
      </c>
      <c r="U233" s="155">
        <f t="shared" si="160"/>
        <v>56.467395600000003</v>
      </c>
      <c r="V233" s="143">
        <f t="shared" si="170"/>
        <v>1.6738739946000003</v>
      </c>
      <c r="W233" s="154">
        <v>675</v>
      </c>
      <c r="X233" s="143">
        <f t="shared" si="171"/>
        <v>0.35988352632000031</v>
      </c>
      <c r="Y233" s="154">
        <v>162</v>
      </c>
      <c r="Z233" s="143">
        <f t="shared" si="172"/>
        <v>1012.3481302224</v>
      </c>
      <c r="AA233" s="170" t="str">
        <f t="shared" si="142"/>
        <v>14"300</v>
      </c>
    </row>
    <row r="234" spans="1:27" x14ac:dyDescent="0.3">
      <c r="A234" s="85">
        <v>300</v>
      </c>
      <c r="B234" s="88">
        <v>16</v>
      </c>
      <c r="C234" s="88">
        <f t="shared" si="173"/>
        <v>16</v>
      </c>
      <c r="D234" s="45" t="s">
        <v>46</v>
      </c>
      <c r="E234" s="45" t="str">
        <f t="shared" si="157"/>
        <v>16 300 SS316-SS16/FG-SS16</v>
      </c>
      <c r="F234" s="28">
        <v>400.05</v>
      </c>
      <c r="G234" s="28">
        <v>422.4</v>
      </c>
      <c r="H234" s="46">
        <v>463.6</v>
      </c>
      <c r="I234" s="46">
        <v>539.79999999999995</v>
      </c>
      <c r="J234" s="143">
        <f t="shared" si="161"/>
        <v>0.443</v>
      </c>
      <c r="K234" s="146">
        <f t="shared" si="162"/>
        <v>25</v>
      </c>
      <c r="L234" s="146">
        <f t="shared" si="163"/>
        <v>31</v>
      </c>
      <c r="M234" s="143">
        <f t="shared" si="164"/>
        <v>1.38248E-2</v>
      </c>
      <c r="N234" s="143">
        <f t="shared" si="165"/>
        <v>2.3828927999999996E-2</v>
      </c>
      <c r="O234" s="143">
        <f t="shared" si="166"/>
        <v>0.15310965999999998</v>
      </c>
      <c r="P234" s="143">
        <f t="shared" si="167"/>
        <v>0.32724266822399994</v>
      </c>
      <c r="Q234" s="143">
        <v>1</v>
      </c>
      <c r="R234" s="143">
        <f t="shared" si="168"/>
        <v>0.32724266822399994</v>
      </c>
      <c r="S234" s="143">
        <f t="shared" si="169"/>
        <v>0.15310965999999998</v>
      </c>
      <c r="T234" s="154">
        <f t="shared" si="159"/>
        <v>155.44026740639998</v>
      </c>
      <c r="U234" s="155">
        <f t="shared" si="160"/>
        <v>76.554829999999995</v>
      </c>
      <c r="V234" s="143">
        <f t="shared" si="170"/>
        <v>1.7823647563199985</v>
      </c>
      <c r="W234" s="154">
        <v>714</v>
      </c>
      <c r="X234" s="143">
        <f t="shared" si="171"/>
        <v>0.40908181247999942</v>
      </c>
      <c r="Y234" s="154">
        <v>181</v>
      </c>
      <c r="Z234" s="143">
        <f t="shared" si="172"/>
        <v>1126.9950974064</v>
      </c>
      <c r="AA234" s="170" t="str">
        <f t="shared" si="142"/>
        <v>16"300</v>
      </c>
    </row>
    <row r="235" spans="1:27" x14ac:dyDescent="0.3">
      <c r="A235" s="85">
        <v>300</v>
      </c>
      <c r="B235" s="88">
        <v>18</v>
      </c>
      <c r="C235" s="88">
        <f t="shared" si="173"/>
        <v>18</v>
      </c>
      <c r="D235" s="45" t="s">
        <v>46</v>
      </c>
      <c r="E235" s="45" t="str">
        <f t="shared" si="157"/>
        <v>18 300 SS316-SS16/FG-SS16</v>
      </c>
      <c r="F235" s="28">
        <v>449.33</v>
      </c>
      <c r="G235" s="28">
        <v>474.72</v>
      </c>
      <c r="H235" s="46">
        <v>527.1</v>
      </c>
      <c r="I235" s="46">
        <v>596.9</v>
      </c>
      <c r="J235" s="143">
        <f t="shared" si="161"/>
        <v>0.50091000000000008</v>
      </c>
      <c r="K235" s="146">
        <f t="shared" si="162"/>
        <v>31</v>
      </c>
      <c r="L235" s="146">
        <f t="shared" si="163"/>
        <v>37</v>
      </c>
      <c r="M235" s="143">
        <f t="shared" si="164"/>
        <v>1.38248E-2</v>
      </c>
      <c r="N235" s="143">
        <f t="shared" si="165"/>
        <v>2.3828927999999996E-2</v>
      </c>
      <c r="O235" s="143">
        <f t="shared" si="166"/>
        <v>0.21467439760800006</v>
      </c>
      <c r="P235" s="143">
        <f t="shared" si="167"/>
        <v>0.44163748800576003</v>
      </c>
      <c r="Q235" s="143">
        <v>1</v>
      </c>
      <c r="R235" s="143">
        <f t="shared" si="168"/>
        <v>0.44163748800576003</v>
      </c>
      <c r="S235" s="143">
        <f t="shared" si="169"/>
        <v>0.21467439760800006</v>
      </c>
      <c r="T235" s="154">
        <f t="shared" si="159"/>
        <v>209.77780680273602</v>
      </c>
      <c r="U235" s="155">
        <f t="shared" si="160"/>
        <v>107.33719880400002</v>
      </c>
      <c r="V235" s="143">
        <f t="shared" si="170"/>
        <v>1.8053679818399988</v>
      </c>
      <c r="W235" s="154">
        <v>725</v>
      </c>
      <c r="X235" s="143">
        <f t="shared" si="171"/>
        <v>0.52228669714560094</v>
      </c>
      <c r="Y235" s="154">
        <v>220</v>
      </c>
      <c r="Z235" s="143">
        <f t="shared" si="172"/>
        <v>1262.1150056067361</v>
      </c>
      <c r="AA235" s="170" t="str">
        <f t="shared" si="142"/>
        <v>18"300</v>
      </c>
    </row>
    <row r="236" spans="1:27" x14ac:dyDescent="0.3">
      <c r="A236" s="85">
        <v>300</v>
      </c>
      <c r="B236" s="88">
        <v>20</v>
      </c>
      <c r="C236" s="88">
        <f t="shared" si="173"/>
        <v>20</v>
      </c>
      <c r="D236" s="45" t="s">
        <v>46</v>
      </c>
      <c r="E236" s="45" t="str">
        <f t="shared" si="157"/>
        <v>20 300 SS316-SS16/FG-SS16</v>
      </c>
      <c r="F236" s="28">
        <v>500.13</v>
      </c>
      <c r="G236" s="28">
        <v>525.52</v>
      </c>
      <c r="H236" s="46">
        <v>577.9</v>
      </c>
      <c r="I236" s="46">
        <v>654.1</v>
      </c>
      <c r="J236" s="143">
        <f t="shared" si="161"/>
        <v>0.55171000000000003</v>
      </c>
      <c r="K236" s="146">
        <f t="shared" si="162"/>
        <v>31</v>
      </c>
      <c r="L236" s="146">
        <f t="shared" si="163"/>
        <v>37</v>
      </c>
      <c r="M236" s="143">
        <f t="shared" si="164"/>
        <v>1.38248E-2</v>
      </c>
      <c r="N236" s="143">
        <f t="shared" si="165"/>
        <v>2.3828927999999996E-2</v>
      </c>
      <c r="O236" s="143">
        <f t="shared" si="166"/>
        <v>0.23644569264800003</v>
      </c>
      <c r="P236" s="143">
        <f t="shared" si="167"/>
        <v>0.48642634107455995</v>
      </c>
      <c r="Q236" s="143">
        <v>1</v>
      </c>
      <c r="R236" s="143">
        <f t="shared" si="168"/>
        <v>0.48642634107455995</v>
      </c>
      <c r="S236" s="143">
        <f t="shared" si="169"/>
        <v>0.23644569264800003</v>
      </c>
      <c r="T236" s="154">
        <f t="shared" si="159"/>
        <v>231.05251201041597</v>
      </c>
      <c r="U236" s="155">
        <f t="shared" si="160"/>
        <v>118.22284632400002</v>
      </c>
      <c r="V236" s="143">
        <f t="shared" si="170"/>
        <v>2.1597717434400012</v>
      </c>
      <c r="W236" s="154">
        <v>853</v>
      </c>
      <c r="X236" s="143">
        <f t="shared" si="171"/>
        <v>0.57817683072959958</v>
      </c>
      <c r="Y236" s="154">
        <v>244</v>
      </c>
      <c r="Z236" s="143">
        <f t="shared" si="172"/>
        <v>1446.2753583344161</v>
      </c>
      <c r="AA236" s="170" t="str">
        <f t="shared" si="142"/>
        <v>20"300</v>
      </c>
    </row>
    <row r="237" spans="1:27" x14ac:dyDescent="0.3">
      <c r="A237" s="85">
        <v>300</v>
      </c>
      <c r="B237" s="88">
        <v>24</v>
      </c>
      <c r="C237" s="88">
        <f t="shared" si="173"/>
        <v>24</v>
      </c>
      <c r="D237" s="45" t="s">
        <v>46</v>
      </c>
      <c r="E237" s="45" t="str">
        <f t="shared" si="157"/>
        <v>24 300 SS316-SS16/FG-SS16</v>
      </c>
      <c r="F237" s="28">
        <v>603.25</v>
      </c>
      <c r="G237" s="28">
        <v>628.65</v>
      </c>
      <c r="H237" s="46">
        <v>685.8</v>
      </c>
      <c r="I237" s="46">
        <v>774.7</v>
      </c>
      <c r="J237" s="143">
        <f t="shared" si="161"/>
        <v>0.65722499999999995</v>
      </c>
      <c r="K237" s="146">
        <f t="shared" si="162"/>
        <v>34</v>
      </c>
      <c r="L237" s="146">
        <f t="shared" si="163"/>
        <v>40</v>
      </c>
      <c r="M237" s="143">
        <f t="shared" si="164"/>
        <v>1.38248E-2</v>
      </c>
      <c r="N237" s="143">
        <f t="shared" si="165"/>
        <v>2.3828927999999996E-2</v>
      </c>
      <c r="O237" s="143">
        <f t="shared" si="166"/>
        <v>0.30892414211999997</v>
      </c>
      <c r="P237" s="143">
        <f t="shared" si="167"/>
        <v>0.62643868819199988</v>
      </c>
      <c r="Q237" s="143">
        <v>1</v>
      </c>
      <c r="R237" s="143">
        <f t="shared" si="168"/>
        <v>0.62643868819199988</v>
      </c>
      <c r="S237" s="143">
        <f t="shared" si="169"/>
        <v>0.30892414211999997</v>
      </c>
      <c r="T237" s="154">
        <f t="shared" si="159"/>
        <v>297.55837689119994</v>
      </c>
      <c r="U237" s="155">
        <f t="shared" si="160"/>
        <v>154.46207105999997</v>
      </c>
      <c r="V237" s="143">
        <f t="shared" si="170"/>
        <v>2.9843108055600034</v>
      </c>
      <c r="W237" s="154">
        <v>1148</v>
      </c>
      <c r="X237" s="143">
        <f t="shared" si="171"/>
        <v>0.69191280971999936</v>
      </c>
      <c r="Y237" s="154">
        <v>283</v>
      </c>
      <c r="Z237" s="143">
        <f t="shared" si="172"/>
        <v>1883.0204479511999</v>
      </c>
      <c r="AA237" s="170" t="str">
        <f t="shared" si="142"/>
        <v>24"300</v>
      </c>
    </row>
    <row r="238" spans="1:27" x14ac:dyDescent="0.3">
      <c r="A238" s="85"/>
      <c r="B238" s="85"/>
      <c r="C238" s="85"/>
      <c r="D238" s="85"/>
      <c r="E238" s="45" t="str">
        <f t="shared" si="157"/>
        <v xml:space="preserve">  </v>
      </c>
      <c r="F238" s="85"/>
      <c r="G238" s="85"/>
      <c r="H238" s="85"/>
      <c r="I238" s="85"/>
      <c r="J238" s="85"/>
      <c r="K238" s="85"/>
      <c r="L238" s="85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  <c r="AA238" s="170" t="str">
        <f t="shared" si="142"/>
        <v>"</v>
      </c>
    </row>
    <row r="239" spans="1:27" x14ac:dyDescent="0.3">
      <c r="A239" s="85"/>
      <c r="B239" s="85"/>
      <c r="C239" s="85"/>
      <c r="D239" s="85"/>
      <c r="E239" s="45" t="str">
        <f t="shared" si="157"/>
        <v xml:space="preserve">  </v>
      </c>
      <c r="F239" s="85"/>
      <c r="G239" s="85"/>
      <c r="H239" s="85"/>
      <c r="I239" s="85"/>
      <c r="J239" s="85"/>
      <c r="K239" s="85"/>
      <c r="L239" s="85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  <c r="AA239" s="170" t="str">
        <f t="shared" si="142"/>
        <v>"</v>
      </c>
    </row>
    <row r="240" spans="1:27" x14ac:dyDescent="0.3">
      <c r="A240" s="85"/>
      <c r="B240" s="85"/>
      <c r="C240" s="85"/>
      <c r="D240" s="85"/>
      <c r="E240" s="45" t="str">
        <f t="shared" si="157"/>
        <v xml:space="preserve">  </v>
      </c>
      <c r="F240" s="85"/>
      <c r="G240" s="85"/>
      <c r="H240" s="85"/>
      <c r="I240" s="85"/>
      <c r="J240" s="85"/>
      <c r="K240" s="85"/>
      <c r="L240" s="85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70" t="str">
        <f t="shared" si="142"/>
        <v>"</v>
      </c>
    </row>
    <row r="241" spans="1:27" x14ac:dyDescent="0.3">
      <c r="A241" s="85">
        <v>300</v>
      </c>
      <c r="B241" s="45">
        <v>0.5</v>
      </c>
      <c r="C241" s="45">
        <v>0.5</v>
      </c>
      <c r="D241" s="45" t="s">
        <v>66</v>
      </c>
      <c r="E241" s="45" t="str">
        <f t="shared" si="157"/>
        <v>0.5 300 CS-SS304/FG-SS304</v>
      </c>
      <c r="F241" s="45">
        <v>14.22</v>
      </c>
      <c r="G241" s="45">
        <v>19.05</v>
      </c>
      <c r="H241" s="45" t="s">
        <v>536</v>
      </c>
      <c r="I241" s="45" t="s">
        <v>538</v>
      </c>
      <c r="J241" s="146">
        <f>(H241+G241)/2/1000</f>
        <v>2.5425E-2</v>
      </c>
      <c r="K241" s="146">
        <f>ROUND((H241-G241)/2*1.2,)</f>
        <v>8</v>
      </c>
      <c r="L241" s="146">
        <f>K241+6</f>
        <v>14</v>
      </c>
      <c r="M241" s="143">
        <f>3.142*(0.0008*0.0055)*1000</f>
        <v>1.38248E-2</v>
      </c>
      <c r="N241" s="143">
        <f>3.142*(0.0002*0.0048)*7900</f>
        <v>2.3828927999999996E-2</v>
      </c>
      <c r="O241" s="143">
        <f>(J241*K241)*M241</f>
        <v>2.8119643200000002E-3</v>
      </c>
      <c r="P241" s="143">
        <f>J241*L241*N241</f>
        <v>8.4819069215999986E-3</v>
      </c>
      <c r="Q241" s="143">
        <v>1</v>
      </c>
      <c r="R241" s="143">
        <f>(P241*Q241)</f>
        <v>8.4819069215999986E-3</v>
      </c>
      <c r="S241" s="143">
        <f>(O241*Q241)</f>
        <v>2.8119643200000002E-3</v>
      </c>
      <c r="T241" s="156">
        <f t="shared" ref="T241:T259" si="174">R241*Q241*350</f>
        <v>2.9686674225599994</v>
      </c>
      <c r="U241" s="155">
        <f t="shared" ref="U241:U259" si="175">S241*Q241*500</f>
        <v>1.40598216</v>
      </c>
      <c r="V241" s="143">
        <f>((I241/1000)*3.14)*1.15*0.003*((I241-H241)/2/1000)*8000*Q241</f>
        <v>5.2277024759999999E-2</v>
      </c>
      <c r="W241" s="155">
        <v>12</v>
      </c>
      <c r="X241" s="143">
        <f>((G241/1000)*3.14)*1.15*0.003*((G241-F241)/2/1000)*8000*Q241</f>
        <v>3.9870423179999993E-3</v>
      </c>
      <c r="Y241" s="156">
        <v>1</v>
      </c>
      <c r="Z241" s="143">
        <f>Y241+W241+U241+T241</f>
        <v>17.37464958256</v>
      </c>
      <c r="AA241" s="170" t="str">
        <f t="shared" si="142"/>
        <v>0.5"300</v>
      </c>
    </row>
    <row r="242" spans="1:27" x14ac:dyDescent="0.3">
      <c r="A242" s="85">
        <v>300</v>
      </c>
      <c r="B242" s="45">
        <v>0.75</v>
      </c>
      <c r="C242" s="45">
        <v>0.75</v>
      </c>
      <c r="D242" s="45" t="s">
        <v>66</v>
      </c>
      <c r="E242" s="45" t="str">
        <f t="shared" si="157"/>
        <v>0.75 300 CS-SS304/FG-SS304</v>
      </c>
      <c r="F242" s="45">
        <v>20.57</v>
      </c>
      <c r="G242" s="45">
        <v>25.4</v>
      </c>
      <c r="H242" s="45">
        <v>39.6</v>
      </c>
      <c r="I242" s="45">
        <v>66.8</v>
      </c>
      <c r="J242" s="146">
        <f t="shared" ref="J242:J259" si="176">(H242+G242)/2/1000</f>
        <v>3.2500000000000001E-2</v>
      </c>
      <c r="K242" s="146">
        <f t="shared" ref="K242:K259" si="177">ROUND((H242-G242)/2*1.2,)</f>
        <v>9</v>
      </c>
      <c r="L242" s="146">
        <f t="shared" ref="L242:L259" si="178">K242+6</f>
        <v>15</v>
      </c>
      <c r="M242" s="143">
        <f t="shared" ref="M242:M259" si="179">3.142*(0.0008*0.0055)*1000</f>
        <v>1.38248E-2</v>
      </c>
      <c r="N242" s="143">
        <f t="shared" ref="N242:N259" si="180">3.142*(0.0002*0.0048)*7900</f>
        <v>2.3828927999999996E-2</v>
      </c>
      <c r="O242" s="143">
        <f t="shared" ref="O242:O259" si="181">(J242*K242)*M242</f>
        <v>4.0437540000000001E-3</v>
      </c>
      <c r="P242" s="143">
        <f t="shared" ref="P242:P259" si="182">J242*L242*N242</f>
        <v>1.1616602399999999E-2</v>
      </c>
      <c r="Q242" s="143">
        <v>1</v>
      </c>
      <c r="R242" s="143">
        <f t="shared" ref="R242:R259" si="183">(P242*Q242)</f>
        <v>1.1616602399999999E-2</v>
      </c>
      <c r="S242" s="143">
        <f t="shared" ref="S242:S259" si="184">(O242*Q242)</f>
        <v>4.0437540000000001E-3</v>
      </c>
      <c r="T242" s="156">
        <f t="shared" si="174"/>
        <v>4.0658108399999993</v>
      </c>
      <c r="U242" s="155">
        <f t="shared" si="175"/>
        <v>2.0218769999999999</v>
      </c>
      <c r="V242" s="143">
        <f t="shared" ref="V242:V259" si="185">((I242/1000)*3.14)*1.15*0.003*((I242-H242)/2/1000)*8000*Q242</f>
        <v>7.8732510719999982E-2</v>
      </c>
      <c r="W242" s="155">
        <v>14</v>
      </c>
      <c r="X242" s="143">
        <f t="shared" ref="X242:X259" si="186">((G242/1000)*3.14)*1.15*0.003*((G242-F242)/2/1000)*8000*Q242</f>
        <v>5.316056423999997E-3</v>
      </c>
      <c r="Y242" s="156">
        <v>2</v>
      </c>
      <c r="Z242" s="143">
        <f t="shared" ref="Z242:Z259" si="187">Y242+W242+U242+T242</f>
        <v>22.087687840000001</v>
      </c>
      <c r="AA242" s="170" t="str">
        <f t="shared" si="142"/>
        <v>0.75"300</v>
      </c>
    </row>
    <row r="243" spans="1:27" x14ac:dyDescent="0.3">
      <c r="A243" s="85">
        <v>300</v>
      </c>
      <c r="B243" s="45">
        <v>1</v>
      </c>
      <c r="C243" s="45">
        <f>B243</f>
        <v>1</v>
      </c>
      <c r="D243" s="45" t="s">
        <v>66</v>
      </c>
      <c r="E243" s="45" t="str">
        <f t="shared" si="157"/>
        <v>1 300 CS-SS304/FG-SS304</v>
      </c>
      <c r="F243" s="45">
        <v>26.92</v>
      </c>
      <c r="G243" s="45">
        <v>31.75</v>
      </c>
      <c r="H243" s="45">
        <v>47.8</v>
      </c>
      <c r="I243" s="45">
        <v>73.2</v>
      </c>
      <c r="J243" s="146">
        <f t="shared" si="176"/>
        <v>3.9774999999999998E-2</v>
      </c>
      <c r="K243" s="146">
        <f t="shared" si="177"/>
        <v>10</v>
      </c>
      <c r="L243" s="146">
        <f t="shared" si="178"/>
        <v>16</v>
      </c>
      <c r="M243" s="143">
        <f t="shared" si="179"/>
        <v>1.38248E-2</v>
      </c>
      <c r="N243" s="143">
        <f t="shared" si="180"/>
        <v>2.3828927999999996E-2</v>
      </c>
      <c r="O243" s="143">
        <f t="shared" si="181"/>
        <v>5.4988141999999995E-3</v>
      </c>
      <c r="P243" s="143">
        <f t="shared" si="182"/>
        <v>1.5164729779199996E-2</v>
      </c>
      <c r="Q243" s="143">
        <v>1</v>
      </c>
      <c r="R243" s="143">
        <f t="shared" si="183"/>
        <v>1.5164729779199996E-2</v>
      </c>
      <c r="S243" s="143">
        <f t="shared" si="184"/>
        <v>5.4988141999999995E-3</v>
      </c>
      <c r="T243" s="156">
        <f t="shared" si="174"/>
        <v>5.307655422719999</v>
      </c>
      <c r="U243" s="155">
        <f t="shared" si="175"/>
        <v>2.7494070999999995</v>
      </c>
      <c r="V243" s="143">
        <f t="shared" si="185"/>
        <v>8.0566320960000021E-2</v>
      </c>
      <c r="W243" s="158">
        <v>11</v>
      </c>
      <c r="X243" s="143">
        <f t="shared" si="186"/>
        <v>6.6450705299999973E-3</v>
      </c>
      <c r="Y243" s="156">
        <v>2</v>
      </c>
      <c r="Z243" s="143">
        <f t="shared" si="187"/>
        <v>21.057062522719999</v>
      </c>
      <c r="AA243" s="170" t="str">
        <f t="shared" si="142"/>
        <v>1"300</v>
      </c>
    </row>
    <row r="244" spans="1:27" x14ac:dyDescent="0.3">
      <c r="A244" s="85">
        <v>300</v>
      </c>
      <c r="B244" s="45" t="s">
        <v>6</v>
      </c>
      <c r="C244" s="45">
        <v>1.25</v>
      </c>
      <c r="D244" s="45" t="s">
        <v>66</v>
      </c>
      <c r="E244" s="45" t="str">
        <f t="shared" si="157"/>
        <v>1.25 300 CS-SS304/FG-SS304</v>
      </c>
      <c r="F244" s="45">
        <v>38.1</v>
      </c>
      <c r="G244" s="45">
        <v>47.75</v>
      </c>
      <c r="H244" s="45">
        <v>60.5</v>
      </c>
      <c r="I244" s="45">
        <v>82.6</v>
      </c>
      <c r="J244" s="146">
        <f t="shared" si="176"/>
        <v>5.4125E-2</v>
      </c>
      <c r="K244" s="146">
        <f t="shared" si="177"/>
        <v>8</v>
      </c>
      <c r="L244" s="146">
        <f t="shared" si="178"/>
        <v>14</v>
      </c>
      <c r="M244" s="143">
        <f t="shared" si="179"/>
        <v>1.38248E-2</v>
      </c>
      <c r="N244" s="143">
        <f t="shared" si="180"/>
        <v>2.3828927999999996E-2</v>
      </c>
      <c r="O244" s="143">
        <f t="shared" si="181"/>
        <v>5.9861383999999995E-3</v>
      </c>
      <c r="P244" s="143">
        <f t="shared" si="182"/>
        <v>1.8056370191999998E-2</v>
      </c>
      <c r="Q244" s="143">
        <v>1</v>
      </c>
      <c r="R244" s="143">
        <f t="shared" si="183"/>
        <v>1.8056370191999998E-2</v>
      </c>
      <c r="S244" s="143">
        <f t="shared" si="184"/>
        <v>5.9861383999999995E-3</v>
      </c>
      <c r="T244" s="156">
        <f t="shared" si="174"/>
        <v>6.3197295671999996</v>
      </c>
      <c r="U244" s="155">
        <f t="shared" si="175"/>
        <v>2.9930691999999999</v>
      </c>
      <c r="V244" s="143">
        <f t="shared" si="185"/>
        <v>7.9100832719999972E-2</v>
      </c>
      <c r="W244" s="155">
        <v>25</v>
      </c>
      <c r="X244" s="143">
        <f t="shared" si="186"/>
        <v>1.9966843949999997E-2</v>
      </c>
      <c r="Y244" s="156">
        <v>20</v>
      </c>
      <c r="Z244" s="143">
        <f t="shared" si="187"/>
        <v>54.3127987672</v>
      </c>
      <c r="AA244" s="170" t="str">
        <f t="shared" si="142"/>
        <v>1  1/4"300</v>
      </c>
    </row>
    <row r="245" spans="1:27" x14ac:dyDescent="0.3">
      <c r="A245" s="85">
        <v>300</v>
      </c>
      <c r="B245" s="45" t="s">
        <v>8</v>
      </c>
      <c r="C245" s="45">
        <v>1.5</v>
      </c>
      <c r="D245" s="45" t="s">
        <v>66</v>
      </c>
      <c r="E245" s="45" t="str">
        <f t="shared" si="157"/>
        <v>1.5 300 CS-SS304/FG-SS304</v>
      </c>
      <c r="F245" s="45">
        <v>44.45</v>
      </c>
      <c r="G245" s="45">
        <v>54.1</v>
      </c>
      <c r="H245" s="45">
        <v>69.900000000000006</v>
      </c>
      <c r="I245" s="45">
        <v>95.3</v>
      </c>
      <c r="J245" s="146">
        <f t="shared" si="176"/>
        <v>6.2E-2</v>
      </c>
      <c r="K245" s="146">
        <f t="shared" si="177"/>
        <v>9</v>
      </c>
      <c r="L245" s="146">
        <f t="shared" si="178"/>
        <v>15</v>
      </c>
      <c r="M245" s="143">
        <f t="shared" si="179"/>
        <v>1.38248E-2</v>
      </c>
      <c r="N245" s="143">
        <f t="shared" si="180"/>
        <v>2.3828927999999996E-2</v>
      </c>
      <c r="O245" s="143">
        <f t="shared" si="181"/>
        <v>7.714238400000001E-3</v>
      </c>
      <c r="P245" s="143">
        <f t="shared" si="182"/>
        <v>2.2160903039999996E-2</v>
      </c>
      <c r="Q245" s="143">
        <v>1</v>
      </c>
      <c r="R245" s="143">
        <f t="shared" si="183"/>
        <v>2.2160903039999996E-2</v>
      </c>
      <c r="S245" s="143">
        <f t="shared" si="184"/>
        <v>7.714238400000001E-3</v>
      </c>
      <c r="T245" s="156">
        <f t="shared" si="174"/>
        <v>7.7563160639999982</v>
      </c>
      <c r="U245" s="155">
        <f t="shared" si="175"/>
        <v>3.8571192000000005</v>
      </c>
      <c r="V245" s="143">
        <f t="shared" si="185"/>
        <v>0.10489030583999996</v>
      </c>
      <c r="W245" s="155">
        <v>17</v>
      </c>
      <c r="X245" s="143">
        <f t="shared" si="186"/>
        <v>2.2622120579999995E-2</v>
      </c>
      <c r="Y245" s="156">
        <v>8</v>
      </c>
      <c r="Z245" s="143">
        <f t="shared" si="187"/>
        <v>36.613435263999996</v>
      </c>
      <c r="AA245" s="170" t="str">
        <f t="shared" si="142"/>
        <v>1  1/2"300</v>
      </c>
    </row>
    <row r="246" spans="1:27" x14ac:dyDescent="0.3">
      <c r="A246" s="85">
        <v>300</v>
      </c>
      <c r="B246" s="45">
        <v>2</v>
      </c>
      <c r="C246" s="45">
        <f>B246</f>
        <v>2</v>
      </c>
      <c r="D246" s="45" t="s">
        <v>66</v>
      </c>
      <c r="E246" s="45" t="str">
        <f t="shared" si="157"/>
        <v>2 300 CS-SS304/FG-SS304</v>
      </c>
      <c r="F246" s="45">
        <v>55.62</v>
      </c>
      <c r="G246" s="45">
        <v>69.849999999999994</v>
      </c>
      <c r="H246" s="45">
        <v>85.9</v>
      </c>
      <c r="I246" s="45">
        <v>111.3</v>
      </c>
      <c r="J246" s="146">
        <f t="shared" si="176"/>
        <v>7.7875E-2</v>
      </c>
      <c r="K246" s="146">
        <f t="shared" si="177"/>
        <v>10</v>
      </c>
      <c r="L246" s="146">
        <f t="shared" si="178"/>
        <v>16</v>
      </c>
      <c r="M246" s="143">
        <f t="shared" si="179"/>
        <v>1.38248E-2</v>
      </c>
      <c r="N246" s="143">
        <f t="shared" si="180"/>
        <v>2.3828927999999996E-2</v>
      </c>
      <c r="O246" s="143">
        <f t="shared" si="181"/>
        <v>1.0766063000000001E-2</v>
      </c>
      <c r="P246" s="143">
        <f t="shared" si="182"/>
        <v>2.9690844287999996E-2</v>
      </c>
      <c r="Q246" s="143">
        <v>1</v>
      </c>
      <c r="R246" s="143">
        <f t="shared" si="183"/>
        <v>2.9690844287999996E-2</v>
      </c>
      <c r="S246" s="143">
        <f t="shared" si="184"/>
        <v>1.0766063000000001E-2</v>
      </c>
      <c r="T246" s="156">
        <f t="shared" si="174"/>
        <v>10.391795500799999</v>
      </c>
      <c r="U246" s="155">
        <f t="shared" si="175"/>
        <v>5.3830315000000004</v>
      </c>
      <c r="V246" s="143">
        <f t="shared" si="185"/>
        <v>0.12250043063999995</v>
      </c>
      <c r="W246" s="155">
        <v>17</v>
      </c>
      <c r="X246" s="143">
        <f t="shared" si="186"/>
        <v>4.3070513045999993E-2</v>
      </c>
      <c r="Y246" s="156">
        <v>15</v>
      </c>
      <c r="Z246" s="143">
        <f t="shared" si="187"/>
        <v>47.774827000800002</v>
      </c>
      <c r="AA246" s="170" t="str">
        <f t="shared" si="142"/>
        <v>2"300</v>
      </c>
    </row>
    <row r="247" spans="1:27" x14ac:dyDescent="0.3">
      <c r="A247" s="85">
        <v>300</v>
      </c>
      <c r="B247" s="45" t="s">
        <v>11</v>
      </c>
      <c r="C247" s="45">
        <v>2.5</v>
      </c>
      <c r="D247" s="45" t="s">
        <v>66</v>
      </c>
      <c r="E247" s="45" t="str">
        <f t="shared" si="157"/>
        <v>2.5 300 CS-SS304/FG-SS304</v>
      </c>
      <c r="F247" s="45">
        <v>66.540000000000006</v>
      </c>
      <c r="G247" s="45">
        <v>82.55</v>
      </c>
      <c r="H247" s="145">
        <v>98.6</v>
      </c>
      <c r="I247" s="45">
        <v>130.30000000000001</v>
      </c>
      <c r="J247" s="146">
        <f t="shared" si="176"/>
        <v>9.0574999999999989E-2</v>
      </c>
      <c r="K247" s="146">
        <f t="shared" si="177"/>
        <v>10</v>
      </c>
      <c r="L247" s="146">
        <f t="shared" si="178"/>
        <v>16</v>
      </c>
      <c r="M247" s="143">
        <f t="shared" si="179"/>
        <v>1.38248E-2</v>
      </c>
      <c r="N247" s="143">
        <f t="shared" si="180"/>
        <v>2.3828927999999996E-2</v>
      </c>
      <c r="O247" s="143">
        <f t="shared" si="181"/>
        <v>1.2521812599999998E-2</v>
      </c>
      <c r="P247" s="143">
        <f t="shared" si="182"/>
        <v>3.4532882457599987E-2</v>
      </c>
      <c r="Q247" s="143">
        <v>1</v>
      </c>
      <c r="R247" s="143">
        <f t="shared" si="183"/>
        <v>3.4532882457599987E-2</v>
      </c>
      <c r="S247" s="143">
        <f t="shared" si="184"/>
        <v>1.2521812599999998E-2</v>
      </c>
      <c r="T247" s="156">
        <f t="shared" si="174"/>
        <v>12.086508860159995</v>
      </c>
      <c r="U247" s="155">
        <f t="shared" si="175"/>
        <v>6.2609062999999985</v>
      </c>
      <c r="V247" s="143">
        <f t="shared" si="185"/>
        <v>0.17898325932000012</v>
      </c>
      <c r="W247" s="155">
        <v>40</v>
      </c>
      <c r="X247" s="143">
        <f t="shared" si="186"/>
        <v>5.7268676165999961E-2</v>
      </c>
      <c r="Y247" s="156">
        <v>40</v>
      </c>
      <c r="Z247" s="143">
        <f t="shared" si="187"/>
        <v>98.347415160159997</v>
      </c>
      <c r="AA247" s="170" t="str">
        <f t="shared" si="142"/>
        <v>2  1/2"300</v>
      </c>
    </row>
    <row r="248" spans="1:27" x14ac:dyDescent="0.3">
      <c r="A248" s="85">
        <v>300</v>
      </c>
      <c r="B248" s="45">
        <v>3</v>
      </c>
      <c r="C248" s="45">
        <f t="shared" ref="C248:C259" si="188">B248</f>
        <v>3</v>
      </c>
      <c r="D248" s="45" t="s">
        <v>66</v>
      </c>
      <c r="E248" s="45" t="str">
        <f t="shared" si="157"/>
        <v>3 300 CS-SS304/FG-SS304</v>
      </c>
      <c r="F248" s="45">
        <v>81</v>
      </c>
      <c r="G248" s="45">
        <v>101.6</v>
      </c>
      <c r="H248" s="45">
        <v>120.7</v>
      </c>
      <c r="I248" s="45">
        <v>149.4</v>
      </c>
      <c r="J248" s="146">
        <f t="shared" si="176"/>
        <v>0.11115</v>
      </c>
      <c r="K248" s="146">
        <f t="shared" si="177"/>
        <v>11</v>
      </c>
      <c r="L248" s="146">
        <f t="shared" si="178"/>
        <v>17</v>
      </c>
      <c r="M248" s="143">
        <f t="shared" si="179"/>
        <v>1.38248E-2</v>
      </c>
      <c r="N248" s="143">
        <f t="shared" si="180"/>
        <v>2.3828927999999996E-2</v>
      </c>
      <c r="O248" s="143">
        <f t="shared" si="181"/>
        <v>1.690289172E-2</v>
      </c>
      <c r="P248" s="143">
        <f t="shared" si="182"/>
        <v>4.502595090239999E-2</v>
      </c>
      <c r="Q248" s="143">
        <v>1</v>
      </c>
      <c r="R248" s="143">
        <f t="shared" si="183"/>
        <v>4.502595090239999E-2</v>
      </c>
      <c r="S248" s="143">
        <f t="shared" si="184"/>
        <v>1.690289172E-2</v>
      </c>
      <c r="T248" s="156">
        <f t="shared" si="174"/>
        <v>15.759082815839996</v>
      </c>
      <c r="U248" s="155">
        <f t="shared" si="175"/>
        <v>8.4514458599999998</v>
      </c>
      <c r="V248" s="143">
        <f t="shared" si="185"/>
        <v>0.18579808296</v>
      </c>
      <c r="W248" s="155">
        <v>25</v>
      </c>
      <c r="X248" s="143">
        <f t="shared" si="186"/>
        <v>9.0692142719999938E-2</v>
      </c>
      <c r="Y248" s="156">
        <v>32</v>
      </c>
      <c r="Z248" s="143">
        <f t="shared" si="187"/>
        <v>81.21052867584001</v>
      </c>
      <c r="AA248" s="170" t="str">
        <f t="shared" si="142"/>
        <v>3"300</v>
      </c>
    </row>
    <row r="249" spans="1:27" x14ac:dyDescent="0.3">
      <c r="A249" s="85">
        <v>300</v>
      </c>
      <c r="B249" s="45">
        <v>4</v>
      </c>
      <c r="C249" s="45">
        <f t="shared" si="188"/>
        <v>4</v>
      </c>
      <c r="D249" s="45" t="s">
        <v>66</v>
      </c>
      <c r="E249" s="45" t="str">
        <f t="shared" si="157"/>
        <v>4 300 CS-SS304/FG-SS304</v>
      </c>
      <c r="F249" s="45">
        <v>106.42</v>
      </c>
      <c r="G249" s="45">
        <v>127</v>
      </c>
      <c r="H249" s="45">
        <v>149.4</v>
      </c>
      <c r="I249" s="45">
        <v>181.1</v>
      </c>
      <c r="J249" s="146">
        <f t="shared" si="176"/>
        <v>0.13819999999999999</v>
      </c>
      <c r="K249" s="146">
        <f t="shared" si="177"/>
        <v>13</v>
      </c>
      <c r="L249" s="146">
        <f t="shared" si="178"/>
        <v>19</v>
      </c>
      <c r="M249" s="143">
        <f t="shared" si="179"/>
        <v>1.38248E-2</v>
      </c>
      <c r="N249" s="143">
        <f t="shared" si="180"/>
        <v>2.3828927999999996E-2</v>
      </c>
      <c r="O249" s="143">
        <f t="shared" si="181"/>
        <v>2.4837635679999998E-2</v>
      </c>
      <c r="P249" s="143">
        <f t="shared" si="182"/>
        <v>6.2569999142399982E-2</v>
      </c>
      <c r="Q249" s="143">
        <v>1</v>
      </c>
      <c r="R249" s="143">
        <f t="shared" si="183"/>
        <v>6.2569999142399982E-2</v>
      </c>
      <c r="S249" s="143">
        <f t="shared" si="184"/>
        <v>2.4837635679999998E-2</v>
      </c>
      <c r="T249" s="156">
        <f t="shared" si="174"/>
        <v>21.899499699839993</v>
      </c>
      <c r="U249" s="155">
        <f t="shared" si="175"/>
        <v>12.418817839999999</v>
      </c>
      <c r="V249" s="143">
        <f t="shared" si="185"/>
        <v>0.24876337883999988</v>
      </c>
      <c r="W249" s="155">
        <v>34</v>
      </c>
      <c r="X249" s="143">
        <f t="shared" si="186"/>
        <v>0.11325511511999999</v>
      </c>
      <c r="Y249" s="156">
        <v>40</v>
      </c>
      <c r="Z249" s="143">
        <f t="shared" si="187"/>
        <v>108.31831753984</v>
      </c>
      <c r="AA249" s="170" t="str">
        <f t="shared" si="142"/>
        <v>4"300</v>
      </c>
    </row>
    <row r="250" spans="1:27" x14ac:dyDescent="0.3">
      <c r="A250" s="85">
        <v>300</v>
      </c>
      <c r="B250" s="45">
        <v>5</v>
      </c>
      <c r="C250" s="45">
        <f t="shared" si="188"/>
        <v>5</v>
      </c>
      <c r="D250" s="45" t="s">
        <v>66</v>
      </c>
      <c r="E250" s="45" t="str">
        <f t="shared" si="157"/>
        <v>5 300 CS-SS304/FG-SS304</v>
      </c>
      <c r="F250" s="45">
        <v>131.82</v>
      </c>
      <c r="G250" s="45">
        <v>155.69999999999999</v>
      </c>
      <c r="H250" s="45">
        <v>177.8</v>
      </c>
      <c r="I250" s="45">
        <v>215.9</v>
      </c>
      <c r="J250" s="146">
        <f t="shared" si="176"/>
        <v>0.16675000000000001</v>
      </c>
      <c r="K250" s="146">
        <f t="shared" si="177"/>
        <v>13</v>
      </c>
      <c r="L250" s="146">
        <f t="shared" si="178"/>
        <v>19</v>
      </c>
      <c r="M250" s="143">
        <f t="shared" si="179"/>
        <v>1.38248E-2</v>
      </c>
      <c r="N250" s="143">
        <f t="shared" si="180"/>
        <v>2.3828927999999996E-2</v>
      </c>
      <c r="O250" s="143">
        <f t="shared" si="181"/>
        <v>2.9968710200000005E-2</v>
      </c>
      <c r="P250" s="143">
        <f t="shared" si="182"/>
        <v>7.5496001135999982E-2</v>
      </c>
      <c r="Q250" s="143">
        <v>1</v>
      </c>
      <c r="R250" s="143">
        <f t="shared" si="183"/>
        <v>7.5496001135999982E-2</v>
      </c>
      <c r="S250" s="143">
        <f t="shared" si="184"/>
        <v>2.9968710200000005E-2</v>
      </c>
      <c r="T250" s="156">
        <f t="shared" si="174"/>
        <v>26.423600397599994</v>
      </c>
      <c r="U250" s="155">
        <f t="shared" si="175"/>
        <v>14.984355100000002</v>
      </c>
      <c r="V250" s="143">
        <f t="shared" si="185"/>
        <v>0.35643993227999993</v>
      </c>
      <c r="W250" s="155">
        <v>55.910027189333327</v>
      </c>
      <c r="X250" s="143">
        <f t="shared" si="186"/>
        <v>0.16111340251199993</v>
      </c>
      <c r="Y250" s="156">
        <v>73.767728140320003</v>
      </c>
      <c r="Z250" s="143">
        <f t="shared" si="187"/>
        <v>171.08571082725334</v>
      </c>
      <c r="AA250" s="170" t="str">
        <f t="shared" si="142"/>
        <v>5"300</v>
      </c>
    </row>
    <row r="251" spans="1:27" x14ac:dyDescent="0.3">
      <c r="A251" s="85">
        <v>300</v>
      </c>
      <c r="B251" s="45">
        <v>6</v>
      </c>
      <c r="C251" s="45">
        <f t="shared" si="188"/>
        <v>6</v>
      </c>
      <c r="D251" s="45" t="s">
        <v>66</v>
      </c>
      <c r="E251" s="45" t="str">
        <f t="shared" si="157"/>
        <v>6 300 CS-SS304/FG-SS304</v>
      </c>
      <c r="F251" s="45">
        <v>157.22</v>
      </c>
      <c r="G251" s="45">
        <v>182.62</v>
      </c>
      <c r="H251" s="45">
        <v>209.6</v>
      </c>
      <c r="I251" s="45">
        <v>251</v>
      </c>
      <c r="J251" s="146">
        <f t="shared" si="176"/>
        <v>0.19611000000000001</v>
      </c>
      <c r="K251" s="146">
        <f t="shared" si="177"/>
        <v>16</v>
      </c>
      <c r="L251" s="146">
        <f t="shared" si="178"/>
        <v>22</v>
      </c>
      <c r="M251" s="143">
        <f t="shared" si="179"/>
        <v>1.38248E-2</v>
      </c>
      <c r="N251" s="143">
        <f t="shared" si="180"/>
        <v>2.3828927999999996E-2</v>
      </c>
      <c r="O251" s="143">
        <f t="shared" si="181"/>
        <v>4.3378904448000001E-2</v>
      </c>
      <c r="P251" s="143">
        <f t="shared" si="182"/>
        <v>0.10280800354175998</v>
      </c>
      <c r="Q251" s="143">
        <v>1</v>
      </c>
      <c r="R251" s="143">
        <f t="shared" si="183"/>
        <v>0.10280800354175998</v>
      </c>
      <c r="S251" s="143">
        <f t="shared" si="184"/>
        <v>4.3378904448000001E-2</v>
      </c>
      <c r="T251" s="156">
        <f t="shared" si="174"/>
        <v>35.982801239615995</v>
      </c>
      <c r="U251" s="155">
        <f t="shared" si="175"/>
        <v>21.689452224</v>
      </c>
      <c r="V251" s="143">
        <f t="shared" si="185"/>
        <v>0.45028014480000011</v>
      </c>
      <c r="W251" s="155">
        <v>62</v>
      </c>
      <c r="X251" s="143">
        <f t="shared" si="186"/>
        <v>0.20099756193600002</v>
      </c>
      <c r="Y251" s="156">
        <v>75</v>
      </c>
      <c r="Z251" s="143">
        <f t="shared" si="187"/>
        <v>194.67225346361602</v>
      </c>
      <c r="AA251" s="170" t="str">
        <f t="shared" si="142"/>
        <v>6"300</v>
      </c>
    </row>
    <row r="252" spans="1:27" x14ac:dyDescent="0.3">
      <c r="A252" s="85">
        <v>300</v>
      </c>
      <c r="B252" s="45">
        <v>8</v>
      </c>
      <c r="C252" s="45">
        <f t="shared" si="188"/>
        <v>8</v>
      </c>
      <c r="D252" s="45" t="s">
        <v>66</v>
      </c>
      <c r="E252" s="45" t="str">
        <f t="shared" si="157"/>
        <v>8 300 CS-SS304/FG-SS304</v>
      </c>
      <c r="F252" s="45">
        <v>215.9</v>
      </c>
      <c r="G252" s="45">
        <v>233.42</v>
      </c>
      <c r="H252" s="45">
        <v>263.7</v>
      </c>
      <c r="I252" s="45">
        <v>308.10000000000002</v>
      </c>
      <c r="J252" s="146">
        <f t="shared" si="176"/>
        <v>0.24856</v>
      </c>
      <c r="K252" s="146">
        <f t="shared" si="177"/>
        <v>18</v>
      </c>
      <c r="L252" s="146">
        <f t="shared" si="178"/>
        <v>24</v>
      </c>
      <c r="M252" s="143">
        <f t="shared" si="179"/>
        <v>1.38248E-2</v>
      </c>
      <c r="N252" s="143">
        <f t="shared" si="180"/>
        <v>2.3828927999999996E-2</v>
      </c>
      <c r="O252" s="143">
        <f t="shared" si="181"/>
        <v>6.1853261183999995E-2</v>
      </c>
      <c r="P252" s="143">
        <f t="shared" si="182"/>
        <v>0.14215004024831998</v>
      </c>
      <c r="Q252" s="143">
        <v>1</v>
      </c>
      <c r="R252" s="143">
        <f t="shared" si="183"/>
        <v>0.14215004024831998</v>
      </c>
      <c r="S252" s="143">
        <f t="shared" si="184"/>
        <v>6.1853261183999995E-2</v>
      </c>
      <c r="T252" s="156">
        <f t="shared" si="174"/>
        <v>49.752514086911994</v>
      </c>
      <c r="U252" s="155">
        <f t="shared" si="175"/>
        <v>30.926630591999999</v>
      </c>
      <c r="V252" s="143">
        <f t="shared" si="185"/>
        <v>0.59276616048000053</v>
      </c>
      <c r="W252" s="155">
        <v>76</v>
      </c>
      <c r="X252" s="143">
        <f t="shared" si="186"/>
        <v>0.17720701130879982</v>
      </c>
      <c r="Y252" s="156">
        <v>72</v>
      </c>
      <c r="Z252" s="143">
        <f t="shared" si="187"/>
        <v>228.679144678912</v>
      </c>
      <c r="AA252" s="170" t="str">
        <f t="shared" si="142"/>
        <v>8"300</v>
      </c>
    </row>
    <row r="253" spans="1:27" x14ac:dyDescent="0.3">
      <c r="A253" s="85">
        <v>300</v>
      </c>
      <c r="B253" s="45">
        <v>10</v>
      </c>
      <c r="C253" s="45">
        <f t="shared" si="188"/>
        <v>10</v>
      </c>
      <c r="D253" s="45" t="s">
        <v>66</v>
      </c>
      <c r="E253" s="45" t="str">
        <f t="shared" si="157"/>
        <v>10 300 CS-SS304/FG-SS304</v>
      </c>
      <c r="F253" s="45">
        <v>268.22000000000003</v>
      </c>
      <c r="G253" s="45">
        <v>287.27</v>
      </c>
      <c r="H253" s="45">
        <v>317.5</v>
      </c>
      <c r="I253" s="45">
        <v>362</v>
      </c>
      <c r="J253" s="146">
        <f t="shared" si="176"/>
        <v>0.30238500000000001</v>
      </c>
      <c r="K253" s="146">
        <f t="shared" si="177"/>
        <v>18</v>
      </c>
      <c r="L253" s="146">
        <f t="shared" si="178"/>
        <v>24</v>
      </c>
      <c r="M253" s="143">
        <f t="shared" si="179"/>
        <v>1.38248E-2</v>
      </c>
      <c r="N253" s="143">
        <f t="shared" si="180"/>
        <v>2.3828927999999996E-2</v>
      </c>
      <c r="O253" s="143">
        <f t="shared" si="181"/>
        <v>7.5247418664000004E-2</v>
      </c>
      <c r="P253" s="143">
        <f t="shared" si="182"/>
        <v>0.17293224943871999</v>
      </c>
      <c r="Q253" s="143">
        <v>1</v>
      </c>
      <c r="R253" s="143">
        <f t="shared" si="183"/>
        <v>0.17293224943871999</v>
      </c>
      <c r="S253" s="143">
        <f t="shared" si="184"/>
        <v>7.5247418664000004E-2</v>
      </c>
      <c r="T253" s="156">
        <f t="shared" si="174"/>
        <v>60.526287303551996</v>
      </c>
      <c r="U253" s="155">
        <f t="shared" si="175"/>
        <v>37.623709332000004</v>
      </c>
      <c r="V253" s="143">
        <f t="shared" si="185"/>
        <v>0.69803518799999997</v>
      </c>
      <c r="W253" s="155">
        <v>85</v>
      </c>
      <c r="X253" s="143">
        <f t="shared" si="186"/>
        <v>0.23713408834199942</v>
      </c>
      <c r="Y253" s="156">
        <v>87</v>
      </c>
      <c r="Z253" s="143">
        <f t="shared" si="187"/>
        <v>270.14999663555199</v>
      </c>
      <c r="AA253" s="170" t="str">
        <f t="shared" si="142"/>
        <v>10"300</v>
      </c>
    </row>
    <row r="254" spans="1:27" x14ac:dyDescent="0.3">
      <c r="A254" s="85">
        <v>300</v>
      </c>
      <c r="B254" s="45">
        <v>12</v>
      </c>
      <c r="C254" s="45">
        <f t="shared" si="188"/>
        <v>12</v>
      </c>
      <c r="D254" s="45" t="s">
        <v>66</v>
      </c>
      <c r="E254" s="45" t="str">
        <f t="shared" si="157"/>
        <v>12 300 CS-SS304/FG-SS304</v>
      </c>
      <c r="F254" s="45">
        <v>317.5</v>
      </c>
      <c r="G254" s="45">
        <v>339.85</v>
      </c>
      <c r="H254" s="45">
        <v>374.7</v>
      </c>
      <c r="I254" s="45">
        <v>422.4</v>
      </c>
      <c r="J254" s="146">
        <f t="shared" si="176"/>
        <v>0.35727499999999995</v>
      </c>
      <c r="K254" s="146">
        <f t="shared" si="177"/>
        <v>21</v>
      </c>
      <c r="L254" s="146">
        <f t="shared" si="178"/>
        <v>27</v>
      </c>
      <c r="M254" s="143">
        <f t="shared" si="179"/>
        <v>1.38248E-2</v>
      </c>
      <c r="N254" s="143">
        <f t="shared" si="180"/>
        <v>2.3828927999999996E-2</v>
      </c>
      <c r="O254" s="143">
        <f t="shared" si="181"/>
        <v>0.10372436381999998</v>
      </c>
      <c r="P254" s="143">
        <f t="shared" si="182"/>
        <v>0.22986396678239993</v>
      </c>
      <c r="Q254" s="143">
        <v>1</v>
      </c>
      <c r="R254" s="143">
        <f t="shared" si="183"/>
        <v>0.22986396678239993</v>
      </c>
      <c r="S254" s="143">
        <f t="shared" si="184"/>
        <v>0.10372436381999998</v>
      </c>
      <c r="T254" s="156">
        <f t="shared" si="174"/>
        <v>80.45238837383998</v>
      </c>
      <c r="U254" s="155">
        <f t="shared" si="175"/>
        <v>51.86218190999999</v>
      </c>
      <c r="V254" s="143">
        <f t="shared" si="185"/>
        <v>0.87307393535999966</v>
      </c>
      <c r="W254" s="155">
        <v>103</v>
      </c>
      <c r="X254" s="143">
        <f t="shared" si="186"/>
        <v>0.32913459747000035</v>
      </c>
      <c r="Y254" s="156">
        <v>108</v>
      </c>
      <c r="Z254" s="143">
        <f t="shared" si="187"/>
        <v>343.31457028384</v>
      </c>
      <c r="AA254" s="170" t="str">
        <f t="shared" si="142"/>
        <v>12"300</v>
      </c>
    </row>
    <row r="255" spans="1:27" x14ac:dyDescent="0.3">
      <c r="A255" s="85">
        <v>300</v>
      </c>
      <c r="B255" s="45">
        <v>14</v>
      </c>
      <c r="C255" s="45">
        <f t="shared" si="188"/>
        <v>14</v>
      </c>
      <c r="D255" s="45" t="s">
        <v>66</v>
      </c>
      <c r="E255" s="45" t="str">
        <f t="shared" si="157"/>
        <v>14 300 CS-SS304/FG-SS304</v>
      </c>
      <c r="F255" s="45">
        <v>349.25</v>
      </c>
      <c r="G255" s="45">
        <v>371.6</v>
      </c>
      <c r="H255" s="45">
        <v>406.4</v>
      </c>
      <c r="I255" s="45">
        <v>485.9</v>
      </c>
      <c r="J255" s="146">
        <f t="shared" si="176"/>
        <v>0.38900000000000001</v>
      </c>
      <c r="K255" s="146">
        <f t="shared" si="177"/>
        <v>21</v>
      </c>
      <c r="L255" s="146">
        <f t="shared" si="178"/>
        <v>27</v>
      </c>
      <c r="M255" s="143">
        <f t="shared" si="179"/>
        <v>1.38248E-2</v>
      </c>
      <c r="N255" s="143">
        <f t="shared" si="180"/>
        <v>2.3828927999999996E-2</v>
      </c>
      <c r="O255" s="143">
        <f t="shared" si="181"/>
        <v>0.11293479120000001</v>
      </c>
      <c r="P255" s="143">
        <f t="shared" si="182"/>
        <v>0.25027523078399994</v>
      </c>
      <c r="Q255" s="143">
        <v>1</v>
      </c>
      <c r="R255" s="143">
        <f t="shared" si="183"/>
        <v>0.25027523078399994</v>
      </c>
      <c r="S255" s="143">
        <f t="shared" si="184"/>
        <v>0.11293479120000001</v>
      </c>
      <c r="T255" s="156">
        <f t="shared" si="174"/>
        <v>87.596330774399974</v>
      </c>
      <c r="U255" s="155">
        <f t="shared" si="175"/>
        <v>56.467395600000003</v>
      </c>
      <c r="V255" s="143">
        <f t="shared" si="185"/>
        <v>1.6738739946000003</v>
      </c>
      <c r="W255" s="155">
        <v>178</v>
      </c>
      <c r="X255" s="143">
        <f t="shared" si="186"/>
        <v>0.35988352632000031</v>
      </c>
      <c r="Y255" s="156">
        <v>116</v>
      </c>
      <c r="Z255" s="143">
        <f t="shared" si="187"/>
        <v>438.06372637440001</v>
      </c>
      <c r="AA255" s="170" t="str">
        <f t="shared" si="142"/>
        <v>14"300</v>
      </c>
    </row>
    <row r="256" spans="1:27" x14ac:dyDescent="0.3">
      <c r="A256" s="85">
        <v>300</v>
      </c>
      <c r="B256" s="45">
        <v>16</v>
      </c>
      <c r="C256" s="45">
        <f t="shared" si="188"/>
        <v>16</v>
      </c>
      <c r="D256" s="45" t="s">
        <v>66</v>
      </c>
      <c r="E256" s="45" t="str">
        <f t="shared" si="157"/>
        <v>16 300 CS-SS304/FG-SS304</v>
      </c>
      <c r="F256" s="45">
        <v>400.05</v>
      </c>
      <c r="G256" s="45">
        <v>422.4</v>
      </c>
      <c r="H256" s="45">
        <v>463.6</v>
      </c>
      <c r="I256" s="45">
        <v>539.79999999999995</v>
      </c>
      <c r="J256" s="146">
        <f t="shared" si="176"/>
        <v>0.443</v>
      </c>
      <c r="K256" s="146">
        <f t="shared" si="177"/>
        <v>25</v>
      </c>
      <c r="L256" s="146">
        <f t="shared" si="178"/>
        <v>31</v>
      </c>
      <c r="M256" s="143">
        <f t="shared" si="179"/>
        <v>1.38248E-2</v>
      </c>
      <c r="N256" s="143">
        <f t="shared" si="180"/>
        <v>2.3828927999999996E-2</v>
      </c>
      <c r="O256" s="143">
        <f t="shared" si="181"/>
        <v>0.15310965999999998</v>
      </c>
      <c r="P256" s="143">
        <f t="shared" si="182"/>
        <v>0.32724266822399994</v>
      </c>
      <c r="Q256" s="143">
        <v>1</v>
      </c>
      <c r="R256" s="143">
        <f t="shared" si="183"/>
        <v>0.32724266822399994</v>
      </c>
      <c r="S256" s="143">
        <f t="shared" si="184"/>
        <v>0.15310965999999998</v>
      </c>
      <c r="T256" s="156">
        <f t="shared" si="174"/>
        <v>114.53493387839998</v>
      </c>
      <c r="U256" s="155">
        <f t="shared" si="175"/>
        <v>76.554829999999995</v>
      </c>
      <c r="V256" s="143">
        <f t="shared" si="185"/>
        <v>1.7823647563199985</v>
      </c>
      <c r="W256" s="155">
        <v>190</v>
      </c>
      <c r="X256" s="143">
        <f t="shared" si="186"/>
        <v>0.40908181247999942</v>
      </c>
      <c r="Y256" s="156">
        <v>129</v>
      </c>
      <c r="Z256" s="143">
        <f t="shared" si="187"/>
        <v>510.08976387839994</v>
      </c>
      <c r="AA256" s="170" t="str">
        <f t="shared" si="142"/>
        <v>16"300</v>
      </c>
    </row>
    <row r="257" spans="1:27" x14ac:dyDescent="0.3">
      <c r="A257" s="85">
        <v>300</v>
      </c>
      <c r="B257" s="45">
        <v>18</v>
      </c>
      <c r="C257" s="45">
        <f t="shared" si="188"/>
        <v>18</v>
      </c>
      <c r="D257" s="45" t="s">
        <v>66</v>
      </c>
      <c r="E257" s="45" t="str">
        <f t="shared" si="157"/>
        <v>18 300 CS-SS304/FG-SS304</v>
      </c>
      <c r="F257" s="45">
        <v>449.33</v>
      </c>
      <c r="G257" s="45">
        <v>474.72</v>
      </c>
      <c r="H257" s="45">
        <v>527.1</v>
      </c>
      <c r="I257" s="45">
        <v>596.9</v>
      </c>
      <c r="J257" s="146">
        <f t="shared" si="176"/>
        <v>0.50091000000000008</v>
      </c>
      <c r="K257" s="146">
        <f t="shared" si="177"/>
        <v>31</v>
      </c>
      <c r="L257" s="146">
        <f t="shared" si="178"/>
        <v>37</v>
      </c>
      <c r="M257" s="143">
        <f t="shared" si="179"/>
        <v>1.38248E-2</v>
      </c>
      <c r="N257" s="143">
        <f t="shared" si="180"/>
        <v>2.3828927999999996E-2</v>
      </c>
      <c r="O257" s="143">
        <f t="shared" si="181"/>
        <v>0.21467439760800006</v>
      </c>
      <c r="P257" s="143">
        <f t="shared" si="182"/>
        <v>0.44163748800576003</v>
      </c>
      <c r="Q257" s="143">
        <v>1</v>
      </c>
      <c r="R257" s="143">
        <f t="shared" si="183"/>
        <v>0.44163748800576003</v>
      </c>
      <c r="S257" s="143">
        <f t="shared" si="184"/>
        <v>0.21467439760800006</v>
      </c>
      <c r="T257" s="156">
        <f t="shared" si="174"/>
        <v>154.57312080201601</v>
      </c>
      <c r="U257" s="155">
        <f t="shared" si="175"/>
        <v>107.33719880400002</v>
      </c>
      <c r="V257" s="143">
        <f t="shared" si="185"/>
        <v>1.8053679818399988</v>
      </c>
      <c r="W257" s="155">
        <v>192</v>
      </c>
      <c r="X257" s="143">
        <f t="shared" si="186"/>
        <v>0.52228669714560094</v>
      </c>
      <c r="Y257" s="156">
        <v>156</v>
      </c>
      <c r="Z257" s="143">
        <f t="shared" si="187"/>
        <v>609.91031960601606</v>
      </c>
      <c r="AA257" s="170" t="str">
        <f t="shared" si="142"/>
        <v>18"300</v>
      </c>
    </row>
    <row r="258" spans="1:27" x14ac:dyDescent="0.3">
      <c r="A258" s="85">
        <v>300</v>
      </c>
      <c r="B258" s="45">
        <v>20</v>
      </c>
      <c r="C258" s="45">
        <f t="shared" si="188"/>
        <v>20</v>
      </c>
      <c r="D258" s="45" t="s">
        <v>66</v>
      </c>
      <c r="E258" s="45" t="str">
        <f t="shared" si="157"/>
        <v>20 300 CS-SS304/FG-SS304</v>
      </c>
      <c r="F258" s="45">
        <v>500.13</v>
      </c>
      <c r="G258" s="45">
        <v>525.52</v>
      </c>
      <c r="H258" s="45">
        <v>577.9</v>
      </c>
      <c r="I258" s="45">
        <v>654.1</v>
      </c>
      <c r="J258" s="146">
        <f t="shared" si="176"/>
        <v>0.55171000000000003</v>
      </c>
      <c r="K258" s="146">
        <f t="shared" si="177"/>
        <v>31</v>
      </c>
      <c r="L258" s="146">
        <f t="shared" si="178"/>
        <v>37</v>
      </c>
      <c r="M258" s="143">
        <f t="shared" si="179"/>
        <v>1.38248E-2</v>
      </c>
      <c r="N258" s="143">
        <f t="shared" si="180"/>
        <v>2.3828927999999996E-2</v>
      </c>
      <c r="O258" s="143">
        <f t="shared" si="181"/>
        <v>0.23644569264800003</v>
      </c>
      <c r="P258" s="143">
        <f t="shared" si="182"/>
        <v>0.48642634107455995</v>
      </c>
      <c r="Q258" s="143">
        <v>1</v>
      </c>
      <c r="R258" s="143">
        <f t="shared" si="183"/>
        <v>0.48642634107455995</v>
      </c>
      <c r="S258" s="143">
        <f t="shared" si="184"/>
        <v>0.23644569264800003</v>
      </c>
      <c r="T258" s="156">
        <f t="shared" si="174"/>
        <v>170.24921937609599</v>
      </c>
      <c r="U258" s="155">
        <f t="shared" si="175"/>
        <v>118.22284632400002</v>
      </c>
      <c r="V258" s="143">
        <f t="shared" si="185"/>
        <v>2.1597717434400012</v>
      </c>
      <c r="W258" s="155">
        <v>226</v>
      </c>
      <c r="X258" s="143">
        <f t="shared" si="186"/>
        <v>0.57817683072959958</v>
      </c>
      <c r="Y258" s="156">
        <v>170</v>
      </c>
      <c r="Z258" s="143">
        <f t="shared" si="187"/>
        <v>684.47206570009598</v>
      </c>
      <c r="AA258" s="170" t="str">
        <f t="shared" si="142"/>
        <v>20"300</v>
      </c>
    </row>
    <row r="259" spans="1:27" x14ac:dyDescent="0.3">
      <c r="A259" s="85">
        <v>300</v>
      </c>
      <c r="B259" s="45">
        <v>24</v>
      </c>
      <c r="C259" s="45">
        <f t="shared" si="188"/>
        <v>24</v>
      </c>
      <c r="D259" s="45" t="s">
        <v>66</v>
      </c>
      <c r="E259" s="45" t="str">
        <f t="shared" si="157"/>
        <v>24 300 CS-SS304/FG-SS304</v>
      </c>
      <c r="F259" s="45">
        <v>603.25</v>
      </c>
      <c r="G259" s="45">
        <v>628.65</v>
      </c>
      <c r="H259" s="45">
        <v>685.8</v>
      </c>
      <c r="I259" s="45">
        <v>774.7</v>
      </c>
      <c r="J259" s="146">
        <f t="shared" si="176"/>
        <v>0.65722499999999995</v>
      </c>
      <c r="K259" s="146">
        <f t="shared" si="177"/>
        <v>34</v>
      </c>
      <c r="L259" s="146">
        <f t="shared" si="178"/>
        <v>40</v>
      </c>
      <c r="M259" s="143">
        <f t="shared" si="179"/>
        <v>1.38248E-2</v>
      </c>
      <c r="N259" s="143">
        <f t="shared" si="180"/>
        <v>2.3828927999999996E-2</v>
      </c>
      <c r="O259" s="143">
        <f t="shared" si="181"/>
        <v>0.30892414211999997</v>
      </c>
      <c r="P259" s="143">
        <f t="shared" si="182"/>
        <v>0.62643868819199988</v>
      </c>
      <c r="Q259" s="143">
        <v>1</v>
      </c>
      <c r="R259" s="143">
        <f t="shared" si="183"/>
        <v>0.62643868819199988</v>
      </c>
      <c r="S259" s="143">
        <f t="shared" si="184"/>
        <v>0.30892414211999997</v>
      </c>
      <c r="T259" s="156">
        <f t="shared" si="174"/>
        <v>219.25354086719994</v>
      </c>
      <c r="U259" s="155">
        <f t="shared" si="175"/>
        <v>154.46207105999997</v>
      </c>
      <c r="V259" s="143">
        <f t="shared" si="185"/>
        <v>2.9843108055600034</v>
      </c>
      <c r="W259" s="155">
        <v>306</v>
      </c>
      <c r="X259" s="143">
        <f t="shared" si="186"/>
        <v>0.69191280971999936</v>
      </c>
      <c r="Y259" s="156">
        <v>199</v>
      </c>
      <c r="Z259" s="143">
        <f t="shared" si="187"/>
        <v>878.71561192719992</v>
      </c>
      <c r="AA259" s="170" t="str">
        <f t="shared" si="142"/>
        <v>24"300</v>
      </c>
    </row>
    <row r="260" spans="1:27" x14ac:dyDescent="0.3">
      <c r="A260" s="85"/>
      <c r="B260" s="85"/>
      <c r="C260" s="85"/>
      <c r="D260" s="85"/>
      <c r="E260" s="45" t="str">
        <f t="shared" si="157"/>
        <v xml:space="preserve">  </v>
      </c>
      <c r="F260" s="85"/>
      <c r="G260" s="85"/>
      <c r="H260" s="85"/>
      <c r="I260" s="85"/>
      <c r="J260" s="85"/>
      <c r="K260" s="85"/>
      <c r="L260" s="85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70" t="str">
        <f t="shared" ref="AA260:AA323" si="189">CONCATENATE(B260,"""",A260)</f>
        <v>"</v>
      </c>
    </row>
    <row r="261" spans="1:27" x14ac:dyDescent="0.3">
      <c r="A261" s="85"/>
      <c r="B261" s="85"/>
      <c r="C261" s="85"/>
      <c r="D261" s="85"/>
      <c r="E261" s="45" t="str">
        <f t="shared" si="157"/>
        <v xml:space="preserve">  </v>
      </c>
      <c r="F261" s="85"/>
      <c r="G261" s="85"/>
      <c r="H261" s="85"/>
      <c r="I261" s="85"/>
      <c r="J261" s="85"/>
      <c r="K261" s="85"/>
      <c r="L261" s="85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 t="s">
        <v>561</v>
      </c>
      <c r="Z261" s="158"/>
      <c r="AA261" s="170" t="str">
        <f t="shared" si="189"/>
        <v>"</v>
      </c>
    </row>
    <row r="262" spans="1:27" x14ac:dyDescent="0.3">
      <c r="A262" s="85">
        <v>300</v>
      </c>
      <c r="B262" s="45">
        <v>0.5</v>
      </c>
      <c r="C262" s="45">
        <v>0.5</v>
      </c>
      <c r="D262" s="45" t="s">
        <v>86</v>
      </c>
      <c r="E262" s="45" t="str">
        <f t="shared" ref="E262:E280" si="190">CONCATENATE(C262," ",A262," ",D262)</f>
        <v>0.5 300 CS-SS304/FG</v>
      </c>
      <c r="F262" s="45">
        <v>14.22</v>
      </c>
      <c r="G262" s="45">
        <v>19.05</v>
      </c>
      <c r="H262" s="45" t="s">
        <v>536</v>
      </c>
      <c r="I262" s="45" t="s">
        <v>538</v>
      </c>
      <c r="J262" s="146">
        <f>(H262+G262)/2/1000</f>
        <v>2.5425E-2</v>
      </c>
      <c r="K262" s="146">
        <f>ROUND((H262-G262)/2*1.2,)</f>
        <v>8</v>
      </c>
      <c r="L262" s="146">
        <f>K262+6</f>
        <v>14</v>
      </c>
      <c r="M262" s="143">
        <f>3.142*(0.0008*0.0055)*1000</f>
        <v>1.38248E-2</v>
      </c>
      <c r="N262" s="143">
        <f>3.142*(0.0002*0.0048)*7900</f>
        <v>2.3828927999999996E-2</v>
      </c>
      <c r="O262" s="143">
        <f>(J262*K262)*M262</f>
        <v>2.8119643200000002E-3</v>
      </c>
      <c r="P262" s="143">
        <f>J262*L262*N262</f>
        <v>8.4819069215999986E-3</v>
      </c>
      <c r="Q262" s="143">
        <v>1</v>
      </c>
      <c r="R262" s="143">
        <f>(P262*Q262)</f>
        <v>8.4819069215999986E-3</v>
      </c>
      <c r="S262" s="143">
        <f>(O262*Q262)</f>
        <v>2.8119643200000002E-3</v>
      </c>
      <c r="T262" s="156">
        <f t="shared" ref="T262:T280" si="191">R262*Q262*350</f>
        <v>2.9686674225599994</v>
      </c>
      <c r="U262" s="155">
        <f t="shared" ref="U262:U280" si="192">S262*Q262*500</f>
        <v>1.40598216</v>
      </c>
      <c r="V262" s="143">
        <f>((I262/1000)*3.14)*1.15*0.003*((I262-H262)/2/1000)*8000*Q262</f>
        <v>5.2277024759999999E-2</v>
      </c>
      <c r="W262" s="155">
        <v>12</v>
      </c>
      <c r="X262" s="143">
        <f>((G262/1000)*3.14)*1.15*0.003*((G262-F262)/2/1000)*8000*Q262</f>
        <v>3.9870423179999993E-3</v>
      </c>
      <c r="Y262" s="156"/>
      <c r="Z262" s="143">
        <f>Y262+W262+U262+T262</f>
        <v>16.37464958256</v>
      </c>
      <c r="AA262" s="170" t="str">
        <f t="shared" si="189"/>
        <v>0.5"300</v>
      </c>
    </row>
    <row r="263" spans="1:27" x14ac:dyDescent="0.3">
      <c r="A263" s="85">
        <v>300</v>
      </c>
      <c r="B263" s="45">
        <v>0.75</v>
      </c>
      <c r="C263" s="45">
        <v>0.75</v>
      </c>
      <c r="D263" s="45" t="s">
        <v>86</v>
      </c>
      <c r="E263" s="45" t="str">
        <f t="shared" si="190"/>
        <v>0.75 300 CS-SS304/FG</v>
      </c>
      <c r="F263" s="45">
        <v>20.57</v>
      </c>
      <c r="G263" s="45">
        <v>25.4</v>
      </c>
      <c r="H263" s="45">
        <v>39.6</v>
      </c>
      <c r="I263" s="45">
        <v>66.8</v>
      </c>
      <c r="J263" s="146">
        <f t="shared" ref="J263:J280" si="193">(H263+G263)/2/1000</f>
        <v>3.2500000000000001E-2</v>
      </c>
      <c r="K263" s="146">
        <f t="shared" ref="K263:K280" si="194">ROUND((H263-G263)/2*1.2,)</f>
        <v>9</v>
      </c>
      <c r="L263" s="146">
        <f t="shared" ref="L263:L280" si="195">K263+6</f>
        <v>15</v>
      </c>
      <c r="M263" s="143">
        <f t="shared" ref="M263:M280" si="196">3.142*(0.0008*0.0055)*1000</f>
        <v>1.38248E-2</v>
      </c>
      <c r="N263" s="143">
        <f t="shared" ref="N263:N280" si="197">3.142*(0.0002*0.0048)*7900</f>
        <v>2.3828927999999996E-2</v>
      </c>
      <c r="O263" s="143">
        <f t="shared" ref="O263:O280" si="198">(J263*K263)*M263</f>
        <v>4.0437540000000001E-3</v>
      </c>
      <c r="P263" s="143">
        <f t="shared" ref="P263:P280" si="199">J263*L263*N263</f>
        <v>1.1616602399999999E-2</v>
      </c>
      <c r="Q263" s="143">
        <v>1</v>
      </c>
      <c r="R263" s="143">
        <f t="shared" ref="R263:R280" si="200">(P263*Q263)</f>
        <v>1.1616602399999999E-2</v>
      </c>
      <c r="S263" s="143">
        <f t="shared" ref="S263:S280" si="201">(O263*Q263)</f>
        <v>4.0437540000000001E-3</v>
      </c>
      <c r="T263" s="156">
        <f t="shared" si="191"/>
        <v>4.0658108399999993</v>
      </c>
      <c r="U263" s="155">
        <f t="shared" si="192"/>
        <v>2.0218769999999999</v>
      </c>
      <c r="V263" s="143">
        <f t="shared" ref="V263:V280" si="202">((I263/1000)*3.14)*1.15*0.003*((I263-H263)/2/1000)*8000*Q263</f>
        <v>7.8732510719999982E-2</v>
      </c>
      <c r="W263" s="155">
        <v>14</v>
      </c>
      <c r="X263" s="143">
        <f t="shared" ref="X263:X280" si="203">((G263/1000)*3.14)*1.15*0.003*((G263-F263)/2/1000)*8000*Q263</f>
        <v>5.316056423999997E-3</v>
      </c>
      <c r="Y263" s="156"/>
      <c r="Z263" s="143">
        <f t="shared" ref="Z263:Z280" si="204">Y263+W263+U263+T263</f>
        <v>20.087687840000001</v>
      </c>
      <c r="AA263" s="170" t="str">
        <f t="shared" si="189"/>
        <v>0.75"300</v>
      </c>
    </row>
    <row r="264" spans="1:27" x14ac:dyDescent="0.3">
      <c r="A264" s="85">
        <v>300</v>
      </c>
      <c r="B264" s="45">
        <v>1</v>
      </c>
      <c r="C264" s="45">
        <f>B264</f>
        <v>1</v>
      </c>
      <c r="D264" s="45" t="s">
        <v>86</v>
      </c>
      <c r="E264" s="45" t="str">
        <f t="shared" si="190"/>
        <v>1 300 CS-SS304/FG</v>
      </c>
      <c r="F264" s="45">
        <v>26.92</v>
      </c>
      <c r="G264" s="45">
        <v>31.75</v>
      </c>
      <c r="H264" s="45">
        <v>47.8</v>
      </c>
      <c r="I264" s="45">
        <v>73.2</v>
      </c>
      <c r="J264" s="146">
        <f t="shared" si="193"/>
        <v>3.9774999999999998E-2</v>
      </c>
      <c r="K264" s="146">
        <f t="shared" si="194"/>
        <v>10</v>
      </c>
      <c r="L264" s="146">
        <f t="shared" si="195"/>
        <v>16</v>
      </c>
      <c r="M264" s="143">
        <f t="shared" si="196"/>
        <v>1.38248E-2</v>
      </c>
      <c r="N264" s="143">
        <f t="shared" si="197"/>
        <v>2.3828927999999996E-2</v>
      </c>
      <c r="O264" s="143">
        <f t="shared" si="198"/>
        <v>5.4988141999999995E-3</v>
      </c>
      <c r="P264" s="143">
        <f t="shared" si="199"/>
        <v>1.5164729779199996E-2</v>
      </c>
      <c r="Q264" s="143">
        <v>1</v>
      </c>
      <c r="R264" s="143">
        <f t="shared" si="200"/>
        <v>1.5164729779199996E-2</v>
      </c>
      <c r="S264" s="143">
        <f t="shared" si="201"/>
        <v>5.4988141999999995E-3</v>
      </c>
      <c r="T264" s="156">
        <f t="shared" si="191"/>
        <v>5.307655422719999</v>
      </c>
      <c r="U264" s="155">
        <f t="shared" si="192"/>
        <v>2.7494070999999995</v>
      </c>
      <c r="V264" s="143">
        <f t="shared" si="202"/>
        <v>8.0566320960000021E-2</v>
      </c>
      <c r="W264" s="158">
        <v>11</v>
      </c>
      <c r="X264" s="143">
        <f t="shared" si="203"/>
        <v>6.6450705299999973E-3</v>
      </c>
      <c r="Y264" s="156"/>
      <c r="Z264" s="143">
        <f t="shared" si="204"/>
        <v>19.057062522719999</v>
      </c>
      <c r="AA264" s="170" t="str">
        <f t="shared" si="189"/>
        <v>1"300</v>
      </c>
    </row>
    <row r="265" spans="1:27" x14ac:dyDescent="0.3">
      <c r="A265" s="85">
        <v>300</v>
      </c>
      <c r="B265" s="45" t="s">
        <v>6</v>
      </c>
      <c r="C265" s="45">
        <v>1.25</v>
      </c>
      <c r="D265" s="45" t="s">
        <v>86</v>
      </c>
      <c r="E265" s="45" t="str">
        <f t="shared" si="190"/>
        <v>1.25 300 CS-SS304/FG</v>
      </c>
      <c r="F265" s="45">
        <v>38.1</v>
      </c>
      <c r="G265" s="45">
        <v>47.75</v>
      </c>
      <c r="H265" s="45">
        <v>60.5</v>
      </c>
      <c r="I265" s="45">
        <v>82.6</v>
      </c>
      <c r="J265" s="146">
        <f t="shared" si="193"/>
        <v>5.4125E-2</v>
      </c>
      <c r="K265" s="146">
        <f t="shared" si="194"/>
        <v>8</v>
      </c>
      <c r="L265" s="146">
        <f t="shared" si="195"/>
        <v>14</v>
      </c>
      <c r="M265" s="143">
        <f t="shared" si="196"/>
        <v>1.38248E-2</v>
      </c>
      <c r="N265" s="143">
        <f t="shared" si="197"/>
        <v>2.3828927999999996E-2</v>
      </c>
      <c r="O265" s="143">
        <f t="shared" si="198"/>
        <v>5.9861383999999995E-3</v>
      </c>
      <c r="P265" s="143">
        <f t="shared" si="199"/>
        <v>1.8056370191999998E-2</v>
      </c>
      <c r="Q265" s="143">
        <v>1</v>
      </c>
      <c r="R265" s="143">
        <f t="shared" si="200"/>
        <v>1.8056370191999998E-2</v>
      </c>
      <c r="S265" s="143">
        <f t="shared" si="201"/>
        <v>5.9861383999999995E-3</v>
      </c>
      <c r="T265" s="156">
        <f t="shared" si="191"/>
        <v>6.3197295671999996</v>
      </c>
      <c r="U265" s="155">
        <f t="shared" si="192"/>
        <v>2.9930691999999999</v>
      </c>
      <c r="V265" s="143">
        <f t="shared" si="202"/>
        <v>7.9100832719999972E-2</v>
      </c>
      <c r="W265" s="155">
        <v>25</v>
      </c>
      <c r="X265" s="143">
        <f t="shared" si="203"/>
        <v>1.9966843949999997E-2</v>
      </c>
      <c r="Y265" s="156"/>
      <c r="Z265" s="143">
        <f t="shared" si="204"/>
        <v>34.3127987672</v>
      </c>
      <c r="AA265" s="170" t="str">
        <f t="shared" si="189"/>
        <v>1  1/4"300</v>
      </c>
    </row>
    <row r="266" spans="1:27" x14ac:dyDescent="0.3">
      <c r="A266" s="85">
        <v>300</v>
      </c>
      <c r="B266" s="45" t="s">
        <v>8</v>
      </c>
      <c r="C266" s="45">
        <v>1.5</v>
      </c>
      <c r="D266" s="45" t="s">
        <v>86</v>
      </c>
      <c r="E266" s="45" t="str">
        <f t="shared" si="190"/>
        <v>1.5 300 CS-SS304/FG</v>
      </c>
      <c r="F266" s="45">
        <v>44.45</v>
      </c>
      <c r="G266" s="45">
        <v>54.1</v>
      </c>
      <c r="H266" s="45">
        <v>69.900000000000006</v>
      </c>
      <c r="I266" s="45">
        <v>95.3</v>
      </c>
      <c r="J266" s="146">
        <f t="shared" si="193"/>
        <v>6.2E-2</v>
      </c>
      <c r="K266" s="146">
        <f t="shared" si="194"/>
        <v>9</v>
      </c>
      <c r="L266" s="146">
        <f t="shared" si="195"/>
        <v>15</v>
      </c>
      <c r="M266" s="143">
        <f t="shared" si="196"/>
        <v>1.38248E-2</v>
      </c>
      <c r="N266" s="143">
        <f t="shared" si="197"/>
        <v>2.3828927999999996E-2</v>
      </c>
      <c r="O266" s="143">
        <f t="shared" si="198"/>
        <v>7.714238400000001E-3</v>
      </c>
      <c r="P266" s="143">
        <f t="shared" si="199"/>
        <v>2.2160903039999996E-2</v>
      </c>
      <c r="Q266" s="143">
        <v>1</v>
      </c>
      <c r="R266" s="143">
        <f t="shared" si="200"/>
        <v>2.2160903039999996E-2</v>
      </c>
      <c r="S266" s="143">
        <f t="shared" si="201"/>
        <v>7.714238400000001E-3</v>
      </c>
      <c r="T266" s="156">
        <f t="shared" si="191"/>
        <v>7.7563160639999982</v>
      </c>
      <c r="U266" s="155">
        <f t="shared" si="192"/>
        <v>3.8571192000000005</v>
      </c>
      <c r="V266" s="143">
        <f t="shared" si="202"/>
        <v>0.10489030583999996</v>
      </c>
      <c r="W266" s="155">
        <v>17</v>
      </c>
      <c r="X266" s="143">
        <f t="shared" si="203"/>
        <v>2.2622120579999995E-2</v>
      </c>
      <c r="Y266" s="156"/>
      <c r="Z266" s="143">
        <f t="shared" si="204"/>
        <v>28.613435263999996</v>
      </c>
      <c r="AA266" s="170" t="str">
        <f t="shared" si="189"/>
        <v>1  1/2"300</v>
      </c>
    </row>
    <row r="267" spans="1:27" x14ac:dyDescent="0.3">
      <c r="A267" s="85">
        <v>300</v>
      </c>
      <c r="B267" s="45">
        <v>2</v>
      </c>
      <c r="C267" s="45">
        <f>B267</f>
        <v>2</v>
      </c>
      <c r="D267" s="45" t="s">
        <v>86</v>
      </c>
      <c r="E267" s="45" t="str">
        <f t="shared" si="190"/>
        <v>2 300 CS-SS304/FG</v>
      </c>
      <c r="F267" s="45">
        <v>55.62</v>
      </c>
      <c r="G267" s="45">
        <v>69.849999999999994</v>
      </c>
      <c r="H267" s="45">
        <v>85.9</v>
      </c>
      <c r="I267" s="45">
        <v>111.3</v>
      </c>
      <c r="J267" s="146">
        <f t="shared" si="193"/>
        <v>7.7875E-2</v>
      </c>
      <c r="K267" s="146">
        <f t="shared" si="194"/>
        <v>10</v>
      </c>
      <c r="L267" s="146">
        <f t="shared" si="195"/>
        <v>16</v>
      </c>
      <c r="M267" s="143">
        <f t="shared" si="196"/>
        <v>1.38248E-2</v>
      </c>
      <c r="N267" s="143">
        <f t="shared" si="197"/>
        <v>2.3828927999999996E-2</v>
      </c>
      <c r="O267" s="143">
        <f t="shared" si="198"/>
        <v>1.0766063000000001E-2</v>
      </c>
      <c r="P267" s="143">
        <f t="shared" si="199"/>
        <v>2.9690844287999996E-2</v>
      </c>
      <c r="Q267" s="143">
        <v>1</v>
      </c>
      <c r="R267" s="143">
        <f t="shared" si="200"/>
        <v>2.9690844287999996E-2</v>
      </c>
      <c r="S267" s="143">
        <f t="shared" si="201"/>
        <v>1.0766063000000001E-2</v>
      </c>
      <c r="T267" s="156">
        <f t="shared" si="191"/>
        <v>10.391795500799999</v>
      </c>
      <c r="U267" s="155">
        <f t="shared" si="192"/>
        <v>5.3830315000000004</v>
      </c>
      <c r="V267" s="143">
        <f t="shared" si="202"/>
        <v>0.12250043063999995</v>
      </c>
      <c r="W267" s="155">
        <v>17</v>
      </c>
      <c r="X267" s="143">
        <f t="shared" si="203"/>
        <v>4.3070513045999993E-2</v>
      </c>
      <c r="Y267" s="156"/>
      <c r="Z267" s="143">
        <f t="shared" si="204"/>
        <v>32.774827000800002</v>
      </c>
      <c r="AA267" s="170" t="str">
        <f t="shared" si="189"/>
        <v>2"300</v>
      </c>
    </row>
    <row r="268" spans="1:27" x14ac:dyDescent="0.3">
      <c r="A268" s="85">
        <v>300</v>
      </c>
      <c r="B268" s="45" t="s">
        <v>11</v>
      </c>
      <c r="C268" s="45">
        <v>2.5</v>
      </c>
      <c r="D268" s="45" t="s">
        <v>86</v>
      </c>
      <c r="E268" s="45" t="str">
        <f t="shared" si="190"/>
        <v>2.5 300 CS-SS304/FG</v>
      </c>
      <c r="F268" s="45">
        <v>66.540000000000006</v>
      </c>
      <c r="G268" s="45">
        <v>82.55</v>
      </c>
      <c r="H268" s="145">
        <v>98.6</v>
      </c>
      <c r="I268" s="45">
        <v>130.30000000000001</v>
      </c>
      <c r="J268" s="146">
        <f t="shared" si="193"/>
        <v>9.0574999999999989E-2</v>
      </c>
      <c r="K268" s="146">
        <f t="shared" si="194"/>
        <v>10</v>
      </c>
      <c r="L268" s="146">
        <f t="shared" si="195"/>
        <v>16</v>
      </c>
      <c r="M268" s="143">
        <f t="shared" si="196"/>
        <v>1.38248E-2</v>
      </c>
      <c r="N268" s="143">
        <f t="shared" si="197"/>
        <v>2.3828927999999996E-2</v>
      </c>
      <c r="O268" s="143">
        <f t="shared" si="198"/>
        <v>1.2521812599999998E-2</v>
      </c>
      <c r="P268" s="143">
        <f t="shared" si="199"/>
        <v>3.4532882457599987E-2</v>
      </c>
      <c r="Q268" s="143">
        <v>1</v>
      </c>
      <c r="R268" s="143">
        <f t="shared" si="200"/>
        <v>3.4532882457599987E-2</v>
      </c>
      <c r="S268" s="143">
        <f t="shared" si="201"/>
        <v>1.2521812599999998E-2</v>
      </c>
      <c r="T268" s="156">
        <f t="shared" si="191"/>
        <v>12.086508860159995</v>
      </c>
      <c r="U268" s="155">
        <f t="shared" si="192"/>
        <v>6.2609062999999985</v>
      </c>
      <c r="V268" s="143">
        <f t="shared" si="202"/>
        <v>0.17898325932000012</v>
      </c>
      <c r="W268" s="155">
        <v>40</v>
      </c>
      <c r="X268" s="143">
        <f t="shared" si="203"/>
        <v>5.7268676165999961E-2</v>
      </c>
      <c r="Y268" s="156"/>
      <c r="Z268" s="143">
        <f t="shared" si="204"/>
        <v>58.347415160159997</v>
      </c>
      <c r="AA268" s="170" t="str">
        <f t="shared" si="189"/>
        <v>2  1/2"300</v>
      </c>
    </row>
    <row r="269" spans="1:27" x14ac:dyDescent="0.3">
      <c r="A269" s="85">
        <v>300</v>
      </c>
      <c r="B269" s="45">
        <v>3</v>
      </c>
      <c r="C269" s="45">
        <f t="shared" ref="C269:C280" si="205">B269</f>
        <v>3</v>
      </c>
      <c r="D269" s="45" t="s">
        <v>86</v>
      </c>
      <c r="E269" s="45" t="str">
        <f t="shared" si="190"/>
        <v>3 300 CS-SS304/FG</v>
      </c>
      <c r="F269" s="45">
        <v>81</v>
      </c>
      <c r="G269" s="45">
        <v>101.6</v>
      </c>
      <c r="H269" s="45">
        <v>120.7</v>
      </c>
      <c r="I269" s="45">
        <v>149.4</v>
      </c>
      <c r="J269" s="146">
        <f t="shared" si="193"/>
        <v>0.11115</v>
      </c>
      <c r="K269" s="146">
        <f t="shared" si="194"/>
        <v>11</v>
      </c>
      <c r="L269" s="146">
        <f t="shared" si="195"/>
        <v>17</v>
      </c>
      <c r="M269" s="143">
        <f t="shared" si="196"/>
        <v>1.38248E-2</v>
      </c>
      <c r="N269" s="143">
        <f t="shared" si="197"/>
        <v>2.3828927999999996E-2</v>
      </c>
      <c r="O269" s="143">
        <f t="shared" si="198"/>
        <v>1.690289172E-2</v>
      </c>
      <c r="P269" s="143">
        <f t="shared" si="199"/>
        <v>4.502595090239999E-2</v>
      </c>
      <c r="Q269" s="143">
        <v>1</v>
      </c>
      <c r="R269" s="143">
        <f t="shared" si="200"/>
        <v>4.502595090239999E-2</v>
      </c>
      <c r="S269" s="143">
        <f t="shared" si="201"/>
        <v>1.690289172E-2</v>
      </c>
      <c r="T269" s="156">
        <f t="shared" si="191"/>
        <v>15.759082815839996</v>
      </c>
      <c r="U269" s="155">
        <f t="shared" si="192"/>
        <v>8.4514458599999998</v>
      </c>
      <c r="V269" s="143">
        <f t="shared" si="202"/>
        <v>0.18579808296</v>
      </c>
      <c r="W269" s="155">
        <v>25</v>
      </c>
      <c r="X269" s="143">
        <f t="shared" si="203"/>
        <v>9.0692142719999938E-2</v>
      </c>
      <c r="Y269" s="156"/>
      <c r="Z269" s="143">
        <f t="shared" si="204"/>
        <v>49.210528675839996</v>
      </c>
      <c r="AA269" s="170" t="str">
        <f t="shared" si="189"/>
        <v>3"300</v>
      </c>
    </row>
    <row r="270" spans="1:27" x14ac:dyDescent="0.3">
      <c r="A270" s="85">
        <v>300</v>
      </c>
      <c r="B270" s="45">
        <v>4</v>
      </c>
      <c r="C270" s="45">
        <f t="shared" si="205"/>
        <v>4</v>
      </c>
      <c r="D270" s="45" t="s">
        <v>86</v>
      </c>
      <c r="E270" s="45" t="str">
        <f t="shared" si="190"/>
        <v>4 300 CS-SS304/FG</v>
      </c>
      <c r="F270" s="45">
        <v>106.42</v>
      </c>
      <c r="G270" s="45">
        <v>127</v>
      </c>
      <c r="H270" s="45">
        <v>149.4</v>
      </c>
      <c r="I270" s="45">
        <v>181.1</v>
      </c>
      <c r="J270" s="146">
        <f t="shared" si="193"/>
        <v>0.13819999999999999</v>
      </c>
      <c r="K270" s="146">
        <f t="shared" si="194"/>
        <v>13</v>
      </c>
      <c r="L270" s="146">
        <f t="shared" si="195"/>
        <v>19</v>
      </c>
      <c r="M270" s="143">
        <f t="shared" si="196"/>
        <v>1.38248E-2</v>
      </c>
      <c r="N270" s="143">
        <f t="shared" si="197"/>
        <v>2.3828927999999996E-2</v>
      </c>
      <c r="O270" s="143">
        <f t="shared" si="198"/>
        <v>2.4837635679999998E-2</v>
      </c>
      <c r="P270" s="143">
        <f t="shared" si="199"/>
        <v>6.2569999142399982E-2</v>
      </c>
      <c r="Q270" s="143">
        <v>1</v>
      </c>
      <c r="R270" s="143">
        <f t="shared" si="200"/>
        <v>6.2569999142399982E-2</v>
      </c>
      <c r="S270" s="143">
        <f t="shared" si="201"/>
        <v>2.4837635679999998E-2</v>
      </c>
      <c r="T270" s="156">
        <f t="shared" si="191"/>
        <v>21.899499699839993</v>
      </c>
      <c r="U270" s="155">
        <f t="shared" si="192"/>
        <v>12.418817839999999</v>
      </c>
      <c r="V270" s="143">
        <f t="shared" si="202"/>
        <v>0.24876337883999988</v>
      </c>
      <c r="W270" s="155">
        <v>34</v>
      </c>
      <c r="X270" s="143">
        <f t="shared" si="203"/>
        <v>0.11325511511999999</v>
      </c>
      <c r="Y270" s="156"/>
      <c r="Z270" s="143">
        <f t="shared" si="204"/>
        <v>68.318317539839995</v>
      </c>
      <c r="AA270" s="170" t="str">
        <f t="shared" si="189"/>
        <v>4"300</v>
      </c>
    </row>
    <row r="271" spans="1:27" x14ac:dyDescent="0.3">
      <c r="A271" s="85">
        <v>300</v>
      </c>
      <c r="B271" s="45">
        <v>5</v>
      </c>
      <c r="C271" s="45">
        <f t="shared" si="205"/>
        <v>5</v>
      </c>
      <c r="D271" s="45" t="s">
        <v>86</v>
      </c>
      <c r="E271" s="45" t="str">
        <f t="shared" si="190"/>
        <v>5 300 CS-SS304/FG</v>
      </c>
      <c r="F271" s="45">
        <v>131.82</v>
      </c>
      <c r="G271" s="45">
        <v>155.69999999999999</v>
      </c>
      <c r="H271" s="45">
        <v>177.8</v>
      </c>
      <c r="I271" s="45">
        <v>215.9</v>
      </c>
      <c r="J271" s="146">
        <f t="shared" si="193"/>
        <v>0.16675000000000001</v>
      </c>
      <c r="K271" s="146">
        <f t="shared" si="194"/>
        <v>13</v>
      </c>
      <c r="L271" s="146">
        <f t="shared" si="195"/>
        <v>19</v>
      </c>
      <c r="M271" s="143">
        <f t="shared" si="196"/>
        <v>1.38248E-2</v>
      </c>
      <c r="N271" s="143">
        <f t="shared" si="197"/>
        <v>2.3828927999999996E-2</v>
      </c>
      <c r="O271" s="143">
        <f t="shared" si="198"/>
        <v>2.9968710200000005E-2</v>
      </c>
      <c r="P271" s="143">
        <f t="shared" si="199"/>
        <v>7.5496001135999982E-2</v>
      </c>
      <c r="Q271" s="143">
        <v>1</v>
      </c>
      <c r="R271" s="143">
        <f t="shared" si="200"/>
        <v>7.5496001135999982E-2</v>
      </c>
      <c r="S271" s="143">
        <f t="shared" si="201"/>
        <v>2.9968710200000005E-2</v>
      </c>
      <c r="T271" s="156">
        <f t="shared" si="191"/>
        <v>26.423600397599994</v>
      </c>
      <c r="U271" s="155">
        <f t="shared" si="192"/>
        <v>14.984355100000002</v>
      </c>
      <c r="V271" s="143">
        <f t="shared" si="202"/>
        <v>0.35643993227999993</v>
      </c>
      <c r="W271" s="155">
        <v>55.910027189333327</v>
      </c>
      <c r="X271" s="143">
        <f t="shared" si="203"/>
        <v>0.16111340251199993</v>
      </c>
      <c r="Y271" s="156"/>
      <c r="Z271" s="143">
        <f t="shared" si="204"/>
        <v>97.31798268693332</v>
      </c>
      <c r="AA271" s="170" t="str">
        <f t="shared" si="189"/>
        <v>5"300</v>
      </c>
    </row>
    <row r="272" spans="1:27" x14ac:dyDescent="0.3">
      <c r="A272" s="85">
        <v>300</v>
      </c>
      <c r="B272" s="45">
        <v>6</v>
      </c>
      <c r="C272" s="45">
        <f t="shared" si="205"/>
        <v>6</v>
      </c>
      <c r="D272" s="45" t="s">
        <v>86</v>
      </c>
      <c r="E272" s="45" t="str">
        <f t="shared" si="190"/>
        <v>6 300 CS-SS304/FG</v>
      </c>
      <c r="F272" s="45">
        <v>157.22</v>
      </c>
      <c r="G272" s="45">
        <v>182.62</v>
      </c>
      <c r="H272" s="45">
        <v>209.6</v>
      </c>
      <c r="I272" s="45">
        <v>251</v>
      </c>
      <c r="J272" s="146">
        <f t="shared" si="193"/>
        <v>0.19611000000000001</v>
      </c>
      <c r="K272" s="146">
        <f t="shared" si="194"/>
        <v>16</v>
      </c>
      <c r="L272" s="146">
        <f t="shared" si="195"/>
        <v>22</v>
      </c>
      <c r="M272" s="143">
        <f t="shared" si="196"/>
        <v>1.38248E-2</v>
      </c>
      <c r="N272" s="143">
        <f t="shared" si="197"/>
        <v>2.3828927999999996E-2</v>
      </c>
      <c r="O272" s="143">
        <f t="shared" si="198"/>
        <v>4.3378904448000001E-2</v>
      </c>
      <c r="P272" s="143">
        <f t="shared" si="199"/>
        <v>0.10280800354175998</v>
      </c>
      <c r="Q272" s="143">
        <v>1</v>
      </c>
      <c r="R272" s="143">
        <f t="shared" si="200"/>
        <v>0.10280800354175998</v>
      </c>
      <c r="S272" s="143">
        <f t="shared" si="201"/>
        <v>4.3378904448000001E-2</v>
      </c>
      <c r="T272" s="156">
        <f t="shared" si="191"/>
        <v>35.982801239615995</v>
      </c>
      <c r="U272" s="155">
        <f t="shared" si="192"/>
        <v>21.689452224</v>
      </c>
      <c r="V272" s="143">
        <f t="shared" si="202"/>
        <v>0.45028014480000011</v>
      </c>
      <c r="W272" s="155">
        <v>62</v>
      </c>
      <c r="X272" s="143">
        <f t="shared" si="203"/>
        <v>0.20099756193600002</v>
      </c>
      <c r="Y272" s="156"/>
      <c r="Z272" s="143">
        <f t="shared" si="204"/>
        <v>119.672253463616</v>
      </c>
      <c r="AA272" s="170" t="str">
        <f t="shared" si="189"/>
        <v>6"300</v>
      </c>
    </row>
    <row r="273" spans="1:27" x14ac:dyDescent="0.3">
      <c r="A273" s="85">
        <v>300</v>
      </c>
      <c r="B273" s="45">
        <v>8</v>
      </c>
      <c r="C273" s="45">
        <f t="shared" si="205"/>
        <v>8</v>
      </c>
      <c r="D273" s="45" t="s">
        <v>86</v>
      </c>
      <c r="E273" s="45" t="str">
        <f t="shared" si="190"/>
        <v>8 300 CS-SS304/FG</v>
      </c>
      <c r="F273" s="45">
        <v>215.9</v>
      </c>
      <c r="G273" s="45">
        <v>233.42</v>
      </c>
      <c r="H273" s="45">
        <v>263.7</v>
      </c>
      <c r="I273" s="45">
        <v>308.10000000000002</v>
      </c>
      <c r="J273" s="146">
        <f t="shared" si="193"/>
        <v>0.24856</v>
      </c>
      <c r="K273" s="146">
        <f t="shared" si="194"/>
        <v>18</v>
      </c>
      <c r="L273" s="146">
        <f t="shared" si="195"/>
        <v>24</v>
      </c>
      <c r="M273" s="143">
        <f t="shared" si="196"/>
        <v>1.38248E-2</v>
      </c>
      <c r="N273" s="143">
        <f t="shared" si="197"/>
        <v>2.3828927999999996E-2</v>
      </c>
      <c r="O273" s="143">
        <f t="shared" si="198"/>
        <v>6.1853261183999995E-2</v>
      </c>
      <c r="P273" s="143">
        <f t="shared" si="199"/>
        <v>0.14215004024831998</v>
      </c>
      <c r="Q273" s="143">
        <v>1</v>
      </c>
      <c r="R273" s="143">
        <f t="shared" si="200"/>
        <v>0.14215004024831998</v>
      </c>
      <c r="S273" s="143">
        <f t="shared" si="201"/>
        <v>6.1853261183999995E-2</v>
      </c>
      <c r="T273" s="156">
        <f t="shared" si="191"/>
        <v>49.752514086911994</v>
      </c>
      <c r="U273" s="155">
        <f t="shared" si="192"/>
        <v>30.926630591999999</v>
      </c>
      <c r="V273" s="143">
        <f t="shared" si="202"/>
        <v>0.59276616048000053</v>
      </c>
      <c r="W273" s="155">
        <v>76</v>
      </c>
      <c r="X273" s="143">
        <f t="shared" si="203"/>
        <v>0.17720701130879982</v>
      </c>
      <c r="Y273" s="156"/>
      <c r="Z273" s="143">
        <f t="shared" si="204"/>
        <v>156.679144678912</v>
      </c>
      <c r="AA273" s="170" t="str">
        <f t="shared" si="189"/>
        <v>8"300</v>
      </c>
    </row>
    <row r="274" spans="1:27" x14ac:dyDescent="0.3">
      <c r="A274" s="85">
        <v>300</v>
      </c>
      <c r="B274" s="45">
        <v>10</v>
      </c>
      <c r="C274" s="45">
        <f t="shared" si="205"/>
        <v>10</v>
      </c>
      <c r="D274" s="45" t="s">
        <v>86</v>
      </c>
      <c r="E274" s="45" t="str">
        <f t="shared" si="190"/>
        <v>10 300 CS-SS304/FG</v>
      </c>
      <c r="F274" s="45">
        <v>268.22000000000003</v>
      </c>
      <c r="G274" s="45">
        <v>287.27</v>
      </c>
      <c r="H274" s="45">
        <v>317.5</v>
      </c>
      <c r="I274" s="45">
        <v>362</v>
      </c>
      <c r="J274" s="146">
        <f t="shared" si="193"/>
        <v>0.30238500000000001</v>
      </c>
      <c r="K274" s="146">
        <f t="shared" si="194"/>
        <v>18</v>
      </c>
      <c r="L274" s="146">
        <f t="shared" si="195"/>
        <v>24</v>
      </c>
      <c r="M274" s="143">
        <f t="shared" si="196"/>
        <v>1.38248E-2</v>
      </c>
      <c r="N274" s="143">
        <f t="shared" si="197"/>
        <v>2.3828927999999996E-2</v>
      </c>
      <c r="O274" s="143">
        <f t="shared" si="198"/>
        <v>7.5247418664000004E-2</v>
      </c>
      <c r="P274" s="143">
        <f t="shared" si="199"/>
        <v>0.17293224943871999</v>
      </c>
      <c r="Q274" s="143">
        <v>1</v>
      </c>
      <c r="R274" s="143">
        <f t="shared" si="200"/>
        <v>0.17293224943871999</v>
      </c>
      <c r="S274" s="143">
        <f t="shared" si="201"/>
        <v>7.5247418664000004E-2</v>
      </c>
      <c r="T274" s="156">
        <f t="shared" si="191"/>
        <v>60.526287303551996</v>
      </c>
      <c r="U274" s="155">
        <f t="shared" si="192"/>
        <v>37.623709332000004</v>
      </c>
      <c r="V274" s="143">
        <f t="shared" si="202"/>
        <v>0.69803518799999997</v>
      </c>
      <c r="W274" s="155">
        <v>85</v>
      </c>
      <c r="X274" s="143">
        <f t="shared" si="203"/>
        <v>0.23713408834199942</v>
      </c>
      <c r="Y274" s="156"/>
      <c r="Z274" s="143">
        <f t="shared" si="204"/>
        <v>183.14999663555199</v>
      </c>
      <c r="AA274" s="170" t="str">
        <f t="shared" si="189"/>
        <v>10"300</v>
      </c>
    </row>
    <row r="275" spans="1:27" x14ac:dyDescent="0.3">
      <c r="A275" s="85">
        <v>300</v>
      </c>
      <c r="B275" s="45">
        <v>12</v>
      </c>
      <c r="C275" s="45">
        <f t="shared" si="205"/>
        <v>12</v>
      </c>
      <c r="D275" s="45" t="s">
        <v>86</v>
      </c>
      <c r="E275" s="45" t="str">
        <f t="shared" si="190"/>
        <v>12 300 CS-SS304/FG</v>
      </c>
      <c r="F275" s="45">
        <v>317.5</v>
      </c>
      <c r="G275" s="45">
        <v>339.85</v>
      </c>
      <c r="H275" s="45">
        <v>374.7</v>
      </c>
      <c r="I275" s="45">
        <v>422.4</v>
      </c>
      <c r="J275" s="146">
        <f t="shared" si="193"/>
        <v>0.35727499999999995</v>
      </c>
      <c r="K275" s="146">
        <f t="shared" si="194"/>
        <v>21</v>
      </c>
      <c r="L275" s="146">
        <f t="shared" si="195"/>
        <v>27</v>
      </c>
      <c r="M275" s="143">
        <f t="shared" si="196"/>
        <v>1.38248E-2</v>
      </c>
      <c r="N275" s="143">
        <f t="shared" si="197"/>
        <v>2.3828927999999996E-2</v>
      </c>
      <c r="O275" s="143">
        <f t="shared" si="198"/>
        <v>0.10372436381999998</v>
      </c>
      <c r="P275" s="143">
        <f t="shared" si="199"/>
        <v>0.22986396678239993</v>
      </c>
      <c r="Q275" s="143">
        <v>1</v>
      </c>
      <c r="R275" s="143">
        <f t="shared" si="200"/>
        <v>0.22986396678239993</v>
      </c>
      <c r="S275" s="143">
        <f t="shared" si="201"/>
        <v>0.10372436381999998</v>
      </c>
      <c r="T275" s="156">
        <f t="shared" si="191"/>
        <v>80.45238837383998</v>
      </c>
      <c r="U275" s="155">
        <f t="shared" si="192"/>
        <v>51.86218190999999</v>
      </c>
      <c r="V275" s="143">
        <f t="shared" si="202"/>
        <v>0.87307393535999966</v>
      </c>
      <c r="W275" s="155">
        <v>103</v>
      </c>
      <c r="X275" s="143">
        <f t="shared" si="203"/>
        <v>0.32913459747000035</v>
      </c>
      <c r="Y275" s="156"/>
      <c r="Z275" s="143">
        <f t="shared" si="204"/>
        <v>235.31457028384</v>
      </c>
      <c r="AA275" s="170" t="str">
        <f t="shared" si="189"/>
        <v>12"300</v>
      </c>
    </row>
    <row r="276" spans="1:27" x14ac:dyDescent="0.3">
      <c r="A276" s="85">
        <v>300</v>
      </c>
      <c r="B276" s="45">
        <v>14</v>
      </c>
      <c r="C276" s="45">
        <f t="shared" si="205"/>
        <v>14</v>
      </c>
      <c r="D276" s="45" t="s">
        <v>86</v>
      </c>
      <c r="E276" s="45" t="str">
        <f t="shared" si="190"/>
        <v>14 300 CS-SS304/FG</v>
      </c>
      <c r="F276" s="45">
        <v>349.25</v>
      </c>
      <c r="G276" s="45">
        <v>371.6</v>
      </c>
      <c r="H276" s="45">
        <v>406.4</v>
      </c>
      <c r="I276" s="45">
        <v>485.9</v>
      </c>
      <c r="J276" s="146">
        <f t="shared" si="193"/>
        <v>0.38900000000000001</v>
      </c>
      <c r="K276" s="146">
        <f t="shared" si="194"/>
        <v>21</v>
      </c>
      <c r="L276" s="146">
        <f t="shared" si="195"/>
        <v>27</v>
      </c>
      <c r="M276" s="143">
        <f t="shared" si="196"/>
        <v>1.38248E-2</v>
      </c>
      <c r="N276" s="143">
        <f t="shared" si="197"/>
        <v>2.3828927999999996E-2</v>
      </c>
      <c r="O276" s="143">
        <f t="shared" si="198"/>
        <v>0.11293479120000001</v>
      </c>
      <c r="P276" s="143">
        <f t="shared" si="199"/>
        <v>0.25027523078399994</v>
      </c>
      <c r="Q276" s="143">
        <v>1</v>
      </c>
      <c r="R276" s="143">
        <f t="shared" si="200"/>
        <v>0.25027523078399994</v>
      </c>
      <c r="S276" s="143">
        <f t="shared" si="201"/>
        <v>0.11293479120000001</v>
      </c>
      <c r="T276" s="156">
        <f t="shared" si="191"/>
        <v>87.596330774399974</v>
      </c>
      <c r="U276" s="155">
        <f t="shared" si="192"/>
        <v>56.467395600000003</v>
      </c>
      <c r="V276" s="143">
        <f t="shared" si="202"/>
        <v>1.6738739946000003</v>
      </c>
      <c r="W276" s="155">
        <v>178</v>
      </c>
      <c r="X276" s="143">
        <f t="shared" si="203"/>
        <v>0.35988352632000031</v>
      </c>
      <c r="Y276" s="156"/>
      <c r="Z276" s="143">
        <f t="shared" si="204"/>
        <v>322.06372637439995</v>
      </c>
      <c r="AA276" s="170" t="str">
        <f t="shared" si="189"/>
        <v>14"300</v>
      </c>
    </row>
    <row r="277" spans="1:27" x14ac:dyDescent="0.3">
      <c r="A277" s="85">
        <v>300</v>
      </c>
      <c r="B277" s="45">
        <v>16</v>
      </c>
      <c r="C277" s="45">
        <f t="shared" si="205"/>
        <v>16</v>
      </c>
      <c r="D277" s="45" t="s">
        <v>86</v>
      </c>
      <c r="E277" s="45" t="str">
        <f t="shared" si="190"/>
        <v>16 300 CS-SS304/FG</v>
      </c>
      <c r="F277" s="45">
        <v>400.05</v>
      </c>
      <c r="G277" s="45">
        <v>422.4</v>
      </c>
      <c r="H277" s="45">
        <v>463.6</v>
      </c>
      <c r="I277" s="45">
        <v>539.79999999999995</v>
      </c>
      <c r="J277" s="146">
        <f t="shared" si="193"/>
        <v>0.443</v>
      </c>
      <c r="K277" s="146">
        <f t="shared" si="194"/>
        <v>25</v>
      </c>
      <c r="L277" s="146">
        <f t="shared" si="195"/>
        <v>31</v>
      </c>
      <c r="M277" s="143">
        <f t="shared" si="196"/>
        <v>1.38248E-2</v>
      </c>
      <c r="N277" s="143">
        <f t="shared" si="197"/>
        <v>2.3828927999999996E-2</v>
      </c>
      <c r="O277" s="143">
        <f t="shared" si="198"/>
        <v>0.15310965999999998</v>
      </c>
      <c r="P277" s="143">
        <f t="shared" si="199"/>
        <v>0.32724266822399994</v>
      </c>
      <c r="Q277" s="143">
        <v>1</v>
      </c>
      <c r="R277" s="143">
        <f t="shared" si="200"/>
        <v>0.32724266822399994</v>
      </c>
      <c r="S277" s="143">
        <f t="shared" si="201"/>
        <v>0.15310965999999998</v>
      </c>
      <c r="T277" s="156">
        <f t="shared" si="191"/>
        <v>114.53493387839998</v>
      </c>
      <c r="U277" s="155">
        <f t="shared" si="192"/>
        <v>76.554829999999995</v>
      </c>
      <c r="V277" s="143">
        <f t="shared" si="202"/>
        <v>1.7823647563199985</v>
      </c>
      <c r="W277" s="155">
        <v>190</v>
      </c>
      <c r="X277" s="143">
        <f t="shared" si="203"/>
        <v>0.40908181247999942</v>
      </c>
      <c r="Y277" s="156"/>
      <c r="Z277" s="143">
        <f t="shared" si="204"/>
        <v>381.08976387839994</v>
      </c>
      <c r="AA277" s="170" t="str">
        <f t="shared" si="189"/>
        <v>16"300</v>
      </c>
    </row>
    <row r="278" spans="1:27" x14ac:dyDescent="0.3">
      <c r="A278" s="85">
        <v>300</v>
      </c>
      <c r="B278" s="45">
        <v>18</v>
      </c>
      <c r="C278" s="45">
        <f t="shared" si="205"/>
        <v>18</v>
      </c>
      <c r="D278" s="45" t="s">
        <v>86</v>
      </c>
      <c r="E278" s="45" t="str">
        <f t="shared" si="190"/>
        <v>18 300 CS-SS304/FG</v>
      </c>
      <c r="F278" s="45">
        <v>449.33</v>
      </c>
      <c r="G278" s="45">
        <v>474.72</v>
      </c>
      <c r="H278" s="45">
        <v>527.1</v>
      </c>
      <c r="I278" s="45">
        <v>596.9</v>
      </c>
      <c r="J278" s="146">
        <f t="shared" si="193"/>
        <v>0.50091000000000008</v>
      </c>
      <c r="K278" s="146">
        <f t="shared" si="194"/>
        <v>31</v>
      </c>
      <c r="L278" s="146">
        <f t="shared" si="195"/>
        <v>37</v>
      </c>
      <c r="M278" s="143">
        <f t="shared" si="196"/>
        <v>1.38248E-2</v>
      </c>
      <c r="N278" s="143">
        <f t="shared" si="197"/>
        <v>2.3828927999999996E-2</v>
      </c>
      <c r="O278" s="143">
        <f t="shared" si="198"/>
        <v>0.21467439760800006</v>
      </c>
      <c r="P278" s="143">
        <f t="shared" si="199"/>
        <v>0.44163748800576003</v>
      </c>
      <c r="Q278" s="143">
        <v>1</v>
      </c>
      <c r="R278" s="143">
        <f t="shared" si="200"/>
        <v>0.44163748800576003</v>
      </c>
      <c r="S278" s="143">
        <f t="shared" si="201"/>
        <v>0.21467439760800006</v>
      </c>
      <c r="T278" s="156">
        <f t="shared" si="191"/>
        <v>154.57312080201601</v>
      </c>
      <c r="U278" s="155">
        <f t="shared" si="192"/>
        <v>107.33719880400002</v>
      </c>
      <c r="V278" s="143">
        <f t="shared" si="202"/>
        <v>1.8053679818399988</v>
      </c>
      <c r="W278" s="155">
        <v>192</v>
      </c>
      <c r="X278" s="143">
        <f t="shared" si="203"/>
        <v>0.52228669714560094</v>
      </c>
      <c r="Y278" s="156"/>
      <c r="Z278" s="143">
        <f t="shared" si="204"/>
        <v>453.91031960601606</v>
      </c>
      <c r="AA278" s="170" t="str">
        <f t="shared" si="189"/>
        <v>18"300</v>
      </c>
    </row>
    <row r="279" spans="1:27" x14ac:dyDescent="0.3">
      <c r="A279" s="85">
        <v>300</v>
      </c>
      <c r="B279" s="45">
        <v>20</v>
      </c>
      <c r="C279" s="45">
        <f t="shared" si="205"/>
        <v>20</v>
      </c>
      <c r="D279" s="45" t="s">
        <v>86</v>
      </c>
      <c r="E279" s="45" t="str">
        <f t="shared" si="190"/>
        <v>20 300 CS-SS304/FG</v>
      </c>
      <c r="F279" s="45">
        <v>500.13</v>
      </c>
      <c r="G279" s="45">
        <v>525.52</v>
      </c>
      <c r="H279" s="45">
        <v>577.9</v>
      </c>
      <c r="I279" s="45">
        <v>654.1</v>
      </c>
      <c r="J279" s="146">
        <f t="shared" si="193"/>
        <v>0.55171000000000003</v>
      </c>
      <c r="K279" s="146">
        <f t="shared" si="194"/>
        <v>31</v>
      </c>
      <c r="L279" s="146">
        <f t="shared" si="195"/>
        <v>37</v>
      </c>
      <c r="M279" s="143">
        <f t="shared" si="196"/>
        <v>1.38248E-2</v>
      </c>
      <c r="N279" s="143">
        <f t="shared" si="197"/>
        <v>2.3828927999999996E-2</v>
      </c>
      <c r="O279" s="143">
        <f t="shared" si="198"/>
        <v>0.23644569264800003</v>
      </c>
      <c r="P279" s="143">
        <f t="shared" si="199"/>
        <v>0.48642634107455995</v>
      </c>
      <c r="Q279" s="143">
        <v>1</v>
      </c>
      <c r="R279" s="143">
        <f t="shared" si="200"/>
        <v>0.48642634107455995</v>
      </c>
      <c r="S279" s="143">
        <f t="shared" si="201"/>
        <v>0.23644569264800003</v>
      </c>
      <c r="T279" s="156">
        <f t="shared" si="191"/>
        <v>170.24921937609599</v>
      </c>
      <c r="U279" s="155">
        <f t="shared" si="192"/>
        <v>118.22284632400002</v>
      </c>
      <c r="V279" s="143">
        <f t="shared" si="202"/>
        <v>2.1597717434400012</v>
      </c>
      <c r="W279" s="155">
        <v>226</v>
      </c>
      <c r="X279" s="143">
        <f t="shared" si="203"/>
        <v>0.57817683072959958</v>
      </c>
      <c r="Y279" s="156"/>
      <c r="Z279" s="143">
        <f t="shared" si="204"/>
        <v>514.47206570009598</v>
      </c>
      <c r="AA279" s="170" t="str">
        <f t="shared" si="189"/>
        <v>20"300</v>
      </c>
    </row>
    <row r="280" spans="1:27" x14ac:dyDescent="0.3">
      <c r="A280" s="85">
        <v>300</v>
      </c>
      <c r="B280" s="45">
        <v>24</v>
      </c>
      <c r="C280" s="45">
        <f t="shared" si="205"/>
        <v>24</v>
      </c>
      <c r="D280" s="45" t="s">
        <v>86</v>
      </c>
      <c r="E280" s="45" t="str">
        <f t="shared" si="190"/>
        <v>24 300 CS-SS304/FG</v>
      </c>
      <c r="F280" s="45">
        <v>603.25</v>
      </c>
      <c r="G280" s="45">
        <v>628.65</v>
      </c>
      <c r="H280" s="45">
        <v>685.8</v>
      </c>
      <c r="I280" s="45">
        <v>774.7</v>
      </c>
      <c r="J280" s="146">
        <f t="shared" si="193"/>
        <v>0.65722499999999995</v>
      </c>
      <c r="K280" s="146">
        <f t="shared" si="194"/>
        <v>34</v>
      </c>
      <c r="L280" s="146">
        <f t="shared" si="195"/>
        <v>40</v>
      </c>
      <c r="M280" s="143">
        <f t="shared" si="196"/>
        <v>1.38248E-2</v>
      </c>
      <c r="N280" s="143">
        <f t="shared" si="197"/>
        <v>2.3828927999999996E-2</v>
      </c>
      <c r="O280" s="143">
        <f t="shared" si="198"/>
        <v>0.30892414211999997</v>
      </c>
      <c r="P280" s="143">
        <f t="shared" si="199"/>
        <v>0.62643868819199988</v>
      </c>
      <c r="Q280" s="143">
        <v>1</v>
      </c>
      <c r="R280" s="143">
        <f t="shared" si="200"/>
        <v>0.62643868819199988</v>
      </c>
      <c r="S280" s="143">
        <f t="shared" si="201"/>
        <v>0.30892414211999997</v>
      </c>
      <c r="T280" s="156">
        <f t="shared" si="191"/>
        <v>219.25354086719994</v>
      </c>
      <c r="U280" s="155">
        <f t="shared" si="192"/>
        <v>154.46207105999997</v>
      </c>
      <c r="V280" s="143">
        <f t="shared" si="202"/>
        <v>2.9843108055600034</v>
      </c>
      <c r="W280" s="155">
        <v>306</v>
      </c>
      <c r="X280" s="143">
        <f t="shared" si="203"/>
        <v>0.69191280971999936</v>
      </c>
      <c r="Y280" s="156"/>
      <c r="Z280" s="143">
        <f t="shared" si="204"/>
        <v>679.71561192719992</v>
      </c>
      <c r="AA280" s="170" t="str">
        <f t="shared" si="189"/>
        <v>24"300</v>
      </c>
    </row>
    <row r="281" spans="1:27" x14ac:dyDescent="0.3">
      <c r="A281" s="85"/>
      <c r="B281" s="85"/>
      <c r="C281" s="85"/>
      <c r="D281" s="85"/>
      <c r="E281" s="45" t="str">
        <f t="shared" ref="E281:E328" si="206">CONCATENATE(C281," ",A281," ",D281)</f>
        <v xml:space="preserve">  </v>
      </c>
      <c r="F281" s="85"/>
      <c r="G281" s="85"/>
      <c r="H281" s="85"/>
      <c r="I281" s="85"/>
      <c r="J281" s="85"/>
      <c r="K281" s="85"/>
      <c r="L281" s="85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70" t="str">
        <f t="shared" si="189"/>
        <v>"</v>
      </c>
    </row>
    <row r="282" spans="1:27" x14ac:dyDescent="0.3">
      <c r="A282" s="85"/>
      <c r="B282" s="85"/>
      <c r="C282" s="85"/>
      <c r="D282" s="85"/>
      <c r="E282" s="45" t="str">
        <f t="shared" si="206"/>
        <v xml:space="preserve">  </v>
      </c>
      <c r="F282" s="85"/>
      <c r="G282" s="85"/>
      <c r="H282" s="85"/>
      <c r="I282" s="85"/>
      <c r="J282" s="85"/>
      <c r="K282" s="85"/>
      <c r="L282" s="85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70" t="str">
        <f t="shared" si="189"/>
        <v>"</v>
      </c>
    </row>
    <row r="283" spans="1:27" x14ac:dyDescent="0.3">
      <c r="A283" s="85">
        <v>300</v>
      </c>
      <c r="B283" s="87">
        <v>0.5</v>
      </c>
      <c r="C283" s="45">
        <v>0.5</v>
      </c>
      <c r="D283" s="45" t="s">
        <v>614</v>
      </c>
      <c r="E283" s="45" t="str">
        <f t="shared" si="206"/>
        <v>0.5 300 SS304-SS304/FG-SS304</v>
      </c>
      <c r="F283" s="28">
        <v>14.22</v>
      </c>
      <c r="G283" s="28">
        <v>19.05</v>
      </c>
      <c r="H283" s="165" t="s">
        <v>536</v>
      </c>
      <c r="I283" s="165" t="s">
        <v>538</v>
      </c>
      <c r="J283" s="143">
        <f>(H283+G283)/2/1000</f>
        <v>2.5425E-2</v>
      </c>
      <c r="K283" s="146">
        <f>ROUND((H283-G283)/2*1.2,)</f>
        <v>8</v>
      </c>
      <c r="L283" s="146">
        <f>K283+6</f>
        <v>14</v>
      </c>
      <c r="M283" s="143">
        <f>3.142*(0.0008*0.0055)*1000</f>
        <v>1.38248E-2</v>
      </c>
      <c r="N283" s="143">
        <f>3.142*(0.0002*0.0048)*7900</f>
        <v>2.3828927999999996E-2</v>
      </c>
      <c r="O283" s="143">
        <f>(J283*K283)*M283</f>
        <v>2.8119643200000002E-3</v>
      </c>
      <c r="P283" s="143">
        <f>J283*L283*N283</f>
        <v>8.4819069215999986E-3</v>
      </c>
      <c r="Q283" s="143">
        <v>1</v>
      </c>
      <c r="R283" s="143">
        <f>(P283*Q283)</f>
        <v>8.4819069215999986E-3</v>
      </c>
      <c r="S283" s="143">
        <f>(O283*Q283)</f>
        <v>2.8119643200000002E-3</v>
      </c>
      <c r="T283" s="156">
        <f t="shared" ref="T283:T301" si="207">R283*Q283*350</f>
        <v>2.9686674225599994</v>
      </c>
      <c r="U283" s="155">
        <f t="shared" ref="U283:U301" si="208">S283*Q283*500</f>
        <v>1.40598216</v>
      </c>
      <c r="V283" s="143">
        <f>((I283/1000)*3.14)*1.15*0.003*((I283-H283)/2/1000)*8000*Q283</f>
        <v>5.2277024759999999E-2</v>
      </c>
      <c r="W283" s="156">
        <v>20</v>
      </c>
      <c r="X283" s="143">
        <f>((G283/1000)*3.14)*1.15*0.003*((G283-F283)/2/1000)*8000*Q283</f>
        <v>3.9870423179999993E-3</v>
      </c>
      <c r="Y283" s="156">
        <v>1</v>
      </c>
      <c r="Z283" s="143">
        <f>Y283+W283+U283+T283</f>
        <v>25.37464958256</v>
      </c>
      <c r="AA283" s="170" t="str">
        <f t="shared" si="189"/>
        <v>0.5"300</v>
      </c>
    </row>
    <row r="284" spans="1:27" x14ac:dyDescent="0.3">
      <c r="A284" s="85">
        <v>300</v>
      </c>
      <c r="B284" s="87">
        <v>0.75</v>
      </c>
      <c r="C284" s="45">
        <v>0.75</v>
      </c>
      <c r="D284" s="45" t="s">
        <v>614</v>
      </c>
      <c r="E284" s="45" t="str">
        <f t="shared" si="206"/>
        <v>0.75 300 SS304-SS304/FG-SS304</v>
      </c>
      <c r="F284" s="28">
        <v>20.57</v>
      </c>
      <c r="G284" s="28">
        <v>25.4</v>
      </c>
      <c r="H284" s="46">
        <v>39.6</v>
      </c>
      <c r="I284" s="46">
        <v>66.8</v>
      </c>
      <c r="J284" s="143">
        <f t="shared" ref="J284:J301" si="209">(H284+G284)/2/1000</f>
        <v>3.2500000000000001E-2</v>
      </c>
      <c r="K284" s="146">
        <f t="shared" ref="K284:K301" si="210">ROUND((H284-G284)/2*1.2,)</f>
        <v>9</v>
      </c>
      <c r="L284" s="146">
        <f t="shared" ref="L284:L301" si="211">K284+6</f>
        <v>15</v>
      </c>
      <c r="M284" s="143">
        <f t="shared" ref="M284:M301" si="212">3.142*(0.0008*0.0055)*1000</f>
        <v>1.38248E-2</v>
      </c>
      <c r="N284" s="143">
        <f t="shared" ref="N284:N301" si="213">3.142*(0.0002*0.0048)*7900</f>
        <v>2.3828927999999996E-2</v>
      </c>
      <c r="O284" s="143">
        <f t="shared" ref="O284:O301" si="214">(J284*K284)*M284</f>
        <v>4.0437540000000001E-3</v>
      </c>
      <c r="P284" s="143">
        <f t="shared" ref="P284:P301" si="215">J284*L284*N284</f>
        <v>1.1616602399999999E-2</v>
      </c>
      <c r="Q284" s="143">
        <v>1</v>
      </c>
      <c r="R284" s="143">
        <f t="shared" ref="R284:R301" si="216">(P284*Q284)</f>
        <v>1.1616602399999999E-2</v>
      </c>
      <c r="S284" s="143">
        <f t="shared" ref="S284:S301" si="217">(O284*Q284)</f>
        <v>4.0437540000000001E-3</v>
      </c>
      <c r="T284" s="156">
        <f t="shared" si="207"/>
        <v>4.0658108399999993</v>
      </c>
      <c r="U284" s="155">
        <f t="shared" si="208"/>
        <v>2.0218769999999999</v>
      </c>
      <c r="V284" s="143">
        <f t="shared" ref="V284:V301" si="218">((I284/1000)*3.14)*1.15*0.003*((I284-H284)/2/1000)*8000*Q284</f>
        <v>7.8732510719999982E-2</v>
      </c>
      <c r="W284" s="156">
        <v>28</v>
      </c>
      <c r="X284" s="143">
        <f t="shared" ref="X284:X301" si="219">((G284/1000)*3.14)*1.15*0.003*((G284-F284)/2/1000)*8000*Q284</f>
        <v>5.316056423999997E-3</v>
      </c>
      <c r="Y284" s="156">
        <v>2</v>
      </c>
      <c r="Z284" s="143">
        <f t="shared" ref="Z284:Z301" si="220">Y284+W284+U284+T284</f>
        <v>36.087687840000001</v>
      </c>
      <c r="AA284" s="170" t="str">
        <f t="shared" si="189"/>
        <v>0.75"300</v>
      </c>
    </row>
    <row r="285" spans="1:27" x14ac:dyDescent="0.3">
      <c r="A285" s="85">
        <v>300</v>
      </c>
      <c r="B285" s="88">
        <v>1</v>
      </c>
      <c r="C285" s="88">
        <f>B285</f>
        <v>1</v>
      </c>
      <c r="D285" s="45" t="s">
        <v>614</v>
      </c>
      <c r="E285" s="45" t="str">
        <f t="shared" si="206"/>
        <v>1 300 SS304-SS304/FG-SS304</v>
      </c>
      <c r="F285" s="28">
        <v>26.92</v>
      </c>
      <c r="G285" s="28">
        <v>31.75</v>
      </c>
      <c r="H285" s="46">
        <v>47.8</v>
      </c>
      <c r="I285" s="46">
        <v>73.2</v>
      </c>
      <c r="J285" s="143">
        <f t="shared" si="209"/>
        <v>3.9774999999999998E-2</v>
      </c>
      <c r="K285" s="146">
        <f t="shared" si="210"/>
        <v>10</v>
      </c>
      <c r="L285" s="146">
        <f t="shared" si="211"/>
        <v>16</v>
      </c>
      <c r="M285" s="143">
        <f t="shared" si="212"/>
        <v>1.38248E-2</v>
      </c>
      <c r="N285" s="143">
        <f t="shared" si="213"/>
        <v>2.3828927999999996E-2</v>
      </c>
      <c r="O285" s="143">
        <f t="shared" si="214"/>
        <v>5.4988141999999995E-3</v>
      </c>
      <c r="P285" s="143">
        <f t="shared" si="215"/>
        <v>1.5164729779199996E-2</v>
      </c>
      <c r="Q285" s="143">
        <v>1</v>
      </c>
      <c r="R285" s="143">
        <f t="shared" si="216"/>
        <v>1.5164729779199996E-2</v>
      </c>
      <c r="S285" s="143">
        <f t="shared" si="217"/>
        <v>5.4988141999999995E-3</v>
      </c>
      <c r="T285" s="156">
        <f t="shared" si="207"/>
        <v>5.307655422719999</v>
      </c>
      <c r="U285" s="155">
        <f t="shared" si="208"/>
        <v>2.7494070999999995</v>
      </c>
      <c r="V285" s="143">
        <f t="shared" si="218"/>
        <v>8.0566320960000021E-2</v>
      </c>
      <c r="W285" s="156">
        <v>35</v>
      </c>
      <c r="X285" s="143">
        <f t="shared" si="219"/>
        <v>6.6450705299999973E-3</v>
      </c>
      <c r="Y285" s="156">
        <v>2</v>
      </c>
      <c r="Z285" s="143">
        <f t="shared" si="220"/>
        <v>45.057062522719995</v>
      </c>
      <c r="AA285" s="170" t="str">
        <f t="shared" si="189"/>
        <v>1"300</v>
      </c>
    </row>
    <row r="286" spans="1:27" x14ac:dyDescent="0.3">
      <c r="A286" s="85">
        <v>300</v>
      </c>
      <c r="B286" s="89" t="s">
        <v>6</v>
      </c>
      <c r="C286" s="89">
        <v>1.25</v>
      </c>
      <c r="D286" s="45" t="s">
        <v>614</v>
      </c>
      <c r="E286" s="45" t="str">
        <f t="shared" si="206"/>
        <v>1.25 300 SS304-SS304/FG-SS304</v>
      </c>
      <c r="F286" s="28">
        <v>38.1</v>
      </c>
      <c r="G286" s="28">
        <v>47.75</v>
      </c>
      <c r="H286" s="46">
        <v>60.5</v>
      </c>
      <c r="I286" s="45">
        <v>82.6</v>
      </c>
      <c r="J286" s="143">
        <f t="shared" si="209"/>
        <v>5.4125E-2</v>
      </c>
      <c r="K286" s="146">
        <f t="shared" si="210"/>
        <v>8</v>
      </c>
      <c r="L286" s="146">
        <f t="shared" si="211"/>
        <v>14</v>
      </c>
      <c r="M286" s="143">
        <f t="shared" si="212"/>
        <v>1.38248E-2</v>
      </c>
      <c r="N286" s="143">
        <f t="shared" si="213"/>
        <v>2.3828927999999996E-2</v>
      </c>
      <c r="O286" s="143">
        <f t="shared" si="214"/>
        <v>5.9861383999999995E-3</v>
      </c>
      <c r="P286" s="143">
        <f t="shared" si="215"/>
        <v>1.8056370191999998E-2</v>
      </c>
      <c r="Q286" s="143">
        <v>1</v>
      </c>
      <c r="R286" s="143">
        <f t="shared" si="216"/>
        <v>1.8056370191999998E-2</v>
      </c>
      <c r="S286" s="143">
        <f t="shared" si="217"/>
        <v>5.9861383999999995E-3</v>
      </c>
      <c r="T286" s="156">
        <f t="shared" si="207"/>
        <v>6.3197295671999996</v>
      </c>
      <c r="U286" s="155">
        <f t="shared" si="208"/>
        <v>2.9930691999999999</v>
      </c>
      <c r="V286" s="143">
        <f t="shared" si="218"/>
        <v>7.9100832719999972E-2</v>
      </c>
      <c r="W286" s="156">
        <v>56</v>
      </c>
      <c r="X286" s="143">
        <f t="shared" si="219"/>
        <v>1.9966843949999997E-2</v>
      </c>
      <c r="Y286" s="156">
        <v>20</v>
      </c>
      <c r="Z286" s="143">
        <f t="shared" si="220"/>
        <v>85.312798767199993</v>
      </c>
      <c r="AA286" s="170" t="str">
        <f t="shared" si="189"/>
        <v>1  1/4"300</v>
      </c>
    </row>
    <row r="287" spans="1:27" x14ac:dyDescent="0.3">
      <c r="A287" s="85">
        <v>300</v>
      </c>
      <c r="B287" s="89" t="s">
        <v>8</v>
      </c>
      <c r="C287" s="28">
        <v>1.5</v>
      </c>
      <c r="D287" s="45" t="s">
        <v>614</v>
      </c>
      <c r="E287" s="45" t="str">
        <f t="shared" si="206"/>
        <v>1.5 300 SS304-SS304/FG-SS304</v>
      </c>
      <c r="F287" s="28">
        <v>44.45</v>
      </c>
      <c r="G287" s="28">
        <v>54.1</v>
      </c>
      <c r="H287" s="46">
        <v>69.900000000000006</v>
      </c>
      <c r="I287" s="45">
        <v>95.3</v>
      </c>
      <c r="J287" s="143">
        <f t="shared" si="209"/>
        <v>6.2E-2</v>
      </c>
      <c r="K287" s="146">
        <f t="shared" si="210"/>
        <v>9</v>
      </c>
      <c r="L287" s="146">
        <f t="shared" si="211"/>
        <v>15</v>
      </c>
      <c r="M287" s="143">
        <f t="shared" si="212"/>
        <v>1.38248E-2</v>
      </c>
      <c r="N287" s="143">
        <f t="shared" si="213"/>
        <v>2.3828927999999996E-2</v>
      </c>
      <c r="O287" s="143">
        <f t="shared" si="214"/>
        <v>7.714238400000001E-3</v>
      </c>
      <c r="P287" s="143">
        <f t="shared" si="215"/>
        <v>2.2160903039999996E-2</v>
      </c>
      <c r="Q287" s="143">
        <v>1</v>
      </c>
      <c r="R287" s="143">
        <f t="shared" si="216"/>
        <v>2.2160903039999996E-2</v>
      </c>
      <c r="S287" s="143">
        <f t="shared" si="217"/>
        <v>7.714238400000001E-3</v>
      </c>
      <c r="T287" s="156">
        <f t="shared" si="207"/>
        <v>7.7563160639999982</v>
      </c>
      <c r="U287" s="155">
        <f t="shared" si="208"/>
        <v>3.8571192000000005</v>
      </c>
      <c r="V287" s="143">
        <f t="shared" si="218"/>
        <v>0.10489030583999996</v>
      </c>
      <c r="W287" s="156">
        <v>56</v>
      </c>
      <c r="X287" s="143">
        <f t="shared" si="219"/>
        <v>2.2622120579999995E-2</v>
      </c>
      <c r="Y287" s="156">
        <v>11</v>
      </c>
      <c r="Z287" s="143">
        <f t="shared" si="220"/>
        <v>78.613435264000003</v>
      </c>
      <c r="AA287" s="170" t="str">
        <f t="shared" si="189"/>
        <v>1  1/2"300</v>
      </c>
    </row>
    <row r="288" spans="1:27" x14ac:dyDescent="0.3">
      <c r="A288" s="85">
        <v>300</v>
      </c>
      <c r="B288" s="88">
        <v>2</v>
      </c>
      <c r="C288" s="88">
        <f>B288</f>
        <v>2</v>
      </c>
      <c r="D288" s="45" t="s">
        <v>614</v>
      </c>
      <c r="E288" s="45" t="str">
        <f t="shared" si="206"/>
        <v>2 300 SS304-SS304/FG-SS304</v>
      </c>
      <c r="F288" s="28">
        <v>55.62</v>
      </c>
      <c r="G288" s="28">
        <v>69.849999999999994</v>
      </c>
      <c r="H288" s="46">
        <v>85.9</v>
      </c>
      <c r="I288" s="46">
        <v>111.3</v>
      </c>
      <c r="J288" s="143">
        <f t="shared" si="209"/>
        <v>7.7875E-2</v>
      </c>
      <c r="K288" s="146">
        <f t="shared" si="210"/>
        <v>10</v>
      </c>
      <c r="L288" s="146">
        <f t="shared" si="211"/>
        <v>16</v>
      </c>
      <c r="M288" s="143">
        <f t="shared" si="212"/>
        <v>1.38248E-2</v>
      </c>
      <c r="N288" s="143">
        <f t="shared" si="213"/>
        <v>2.3828927999999996E-2</v>
      </c>
      <c r="O288" s="143">
        <f t="shared" si="214"/>
        <v>1.0766063000000001E-2</v>
      </c>
      <c r="P288" s="143">
        <f t="shared" si="215"/>
        <v>2.9690844287999996E-2</v>
      </c>
      <c r="Q288" s="143">
        <v>1</v>
      </c>
      <c r="R288" s="143">
        <f t="shared" si="216"/>
        <v>2.9690844287999996E-2</v>
      </c>
      <c r="S288" s="143">
        <f t="shared" si="217"/>
        <v>1.0766063000000001E-2</v>
      </c>
      <c r="T288" s="156">
        <f t="shared" si="207"/>
        <v>10.391795500799999</v>
      </c>
      <c r="U288" s="155">
        <f t="shared" si="208"/>
        <v>5.3830315000000004</v>
      </c>
      <c r="V288" s="143">
        <f t="shared" si="218"/>
        <v>0.12250043063999995</v>
      </c>
      <c r="W288" s="156">
        <v>53</v>
      </c>
      <c r="X288" s="143">
        <f t="shared" si="219"/>
        <v>4.3070513045999993E-2</v>
      </c>
      <c r="Y288" s="156">
        <v>8</v>
      </c>
      <c r="Z288" s="143">
        <f t="shared" si="220"/>
        <v>76.774827000800002</v>
      </c>
      <c r="AA288" s="170" t="str">
        <f t="shared" si="189"/>
        <v>2"300</v>
      </c>
    </row>
    <row r="289" spans="1:27" x14ac:dyDescent="0.3">
      <c r="A289" s="85">
        <v>300</v>
      </c>
      <c r="B289" s="89" t="s">
        <v>11</v>
      </c>
      <c r="C289" s="28">
        <v>2.5</v>
      </c>
      <c r="D289" s="45" t="s">
        <v>614</v>
      </c>
      <c r="E289" s="45" t="str">
        <f t="shared" si="206"/>
        <v>2.5 300 SS304-SS304/FG-SS304</v>
      </c>
      <c r="F289" s="28">
        <v>66.540000000000006</v>
      </c>
      <c r="G289" s="28">
        <v>82.55</v>
      </c>
      <c r="H289" s="166">
        <v>98.6</v>
      </c>
      <c r="I289" s="46">
        <v>130.30000000000001</v>
      </c>
      <c r="J289" s="143">
        <f t="shared" si="209"/>
        <v>9.0574999999999989E-2</v>
      </c>
      <c r="K289" s="146">
        <f t="shared" si="210"/>
        <v>10</v>
      </c>
      <c r="L289" s="146">
        <f t="shared" si="211"/>
        <v>16</v>
      </c>
      <c r="M289" s="143">
        <f t="shared" si="212"/>
        <v>1.38248E-2</v>
      </c>
      <c r="N289" s="143">
        <f t="shared" si="213"/>
        <v>2.3828927999999996E-2</v>
      </c>
      <c r="O289" s="143">
        <f t="shared" si="214"/>
        <v>1.2521812599999998E-2</v>
      </c>
      <c r="P289" s="143">
        <f t="shared" si="215"/>
        <v>3.4532882457599987E-2</v>
      </c>
      <c r="Q289" s="143">
        <v>1</v>
      </c>
      <c r="R289" s="143">
        <f t="shared" si="216"/>
        <v>3.4532882457599987E-2</v>
      </c>
      <c r="S289" s="143">
        <f t="shared" si="217"/>
        <v>1.2521812599999998E-2</v>
      </c>
      <c r="T289" s="156">
        <f t="shared" si="207"/>
        <v>12.086508860159995</v>
      </c>
      <c r="U289" s="155">
        <f t="shared" si="208"/>
        <v>6.2609062999999985</v>
      </c>
      <c r="V289" s="143">
        <f t="shared" si="218"/>
        <v>0.17898325932000012</v>
      </c>
      <c r="W289" s="156">
        <v>65</v>
      </c>
      <c r="X289" s="143">
        <f t="shared" si="219"/>
        <v>5.7268676165999961E-2</v>
      </c>
      <c r="Y289" s="156">
        <v>40</v>
      </c>
      <c r="Z289" s="143">
        <f t="shared" si="220"/>
        <v>123.34741516016</v>
      </c>
      <c r="AA289" s="170" t="str">
        <f t="shared" si="189"/>
        <v>2  1/2"300</v>
      </c>
    </row>
    <row r="290" spans="1:27" x14ac:dyDescent="0.3">
      <c r="A290" s="85">
        <v>300</v>
      </c>
      <c r="B290" s="88">
        <v>3</v>
      </c>
      <c r="C290" s="88">
        <f t="shared" ref="C290:C301" si="221">B290</f>
        <v>3</v>
      </c>
      <c r="D290" s="45" t="s">
        <v>614</v>
      </c>
      <c r="E290" s="45" t="str">
        <f t="shared" si="206"/>
        <v>3 300 SS304-SS304/FG-SS304</v>
      </c>
      <c r="F290" s="28">
        <v>81</v>
      </c>
      <c r="G290" s="28">
        <v>101.6</v>
      </c>
      <c r="H290" s="46">
        <v>120.7</v>
      </c>
      <c r="I290" s="46">
        <v>149.4</v>
      </c>
      <c r="J290" s="143">
        <f t="shared" si="209"/>
        <v>0.11115</v>
      </c>
      <c r="K290" s="146">
        <f t="shared" si="210"/>
        <v>11</v>
      </c>
      <c r="L290" s="146">
        <f t="shared" si="211"/>
        <v>17</v>
      </c>
      <c r="M290" s="143">
        <f t="shared" si="212"/>
        <v>1.38248E-2</v>
      </c>
      <c r="N290" s="143">
        <f t="shared" si="213"/>
        <v>2.3828927999999996E-2</v>
      </c>
      <c r="O290" s="143">
        <f t="shared" si="214"/>
        <v>1.690289172E-2</v>
      </c>
      <c r="P290" s="143">
        <f t="shared" si="215"/>
        <v>4.502595090239999E-2</v>
      </c>
      <c r="Q290" s="143">
        <v>1</v>
      </c>
      <c r="R290" s="143">
        <f t="shared" si="216"/>
        <v>4.502595090239999E-2</v>
      </c>
      <c r="S290" s="143">
        <f t="shared" si="217"/>
        <v>1.690289172E-2</v>
      </c>
      <c r="T290" s="156">
        <f t="shared" si="207"/>
        <v>15.759082815839996</v>
      </c>
      <c r="U290" s="155">
        <f t="shared" si="208"/>
        <v>8.4514458599999998</v>
      </c>
      <c r="V290" s="143">
        <f t="shared" si="218"/>
        <v>0.18579808296</v>
      </c>
      <c r="W290" s="156">
        <v>72</v>
      </c>
      <c r="X290" s="143">
        <f t="shared" si="219"/>
        <v>9.0692142719999938E-2</v>
      </c>
      <c r="Y290" s="156">
        <v>32</v>
      </c>
      <c r="Z290" s="143">
        <f t="shared" si="220"/>
        <v>128.21052867584001</v>
      </c>
      <c r="AA290" s="170" t="str">
        <f t="shared" si="189"/>
        <v>3"300</v>
      </c>
    </row>
    <row r="291" spans="1:27" x14ac:dyDescent="0.3">
      <c r="A291" s="85">
        <v>300</v>
      </c>
      <c r="B291" s="88">
        <v>4</v>
      </c>
      <c r="C291" s="88">
        <f t="shared" si="221"/>
        <v>4</v>
      </c>
      <c r="D291" s="45" t="s">
        <v>614</v>
      </c>
      <c r="E291" s="45" t="str">
        <f t="shared" si="206"/>
        <v>4 300 SS304-SS304/FG-SS304</v>
      </c>
      <c r="F291" s="28">
        <v>106.42</v>
      </c>
      <c r="G291" s="28">
        <v>127</v>
      </c>
      <c r="H291" s="46">
        <v>149.4</v>
      </c>
      <c r="I291" s="46">
        <v>181.1</v>
      </c>
      <c r="J291" s="143">
        <f t="shared" si="209"/>
        <v>0.13819999999999999</v>
      </c>
      <c r="K291" s="146">
        <f t="shared" si="210"/>
        <v>13</v>
      </c>
      <c r="L291" s="146">
        <f t="shared" si="211"/>
        <v>19</v>
      </c>
      <c r="M291" s="143">
        <f t="shared" si="212"/>
        <v>1.38248E-2</v>
      </c>
      <c r="N291" s="143">
        <f t="shared" si="213"/>
        <v>2.3828927999999996E-2</v>
      </c>
      <c r="O291" s="143">
        <f t="shared" si="214"/>
        <v>2.4837635679999998E-2</v>
      </c>
      <c r="P291" s="143">
        <f t="shared" si="215"/>
        <v>6.2569999142399982E-2</v>
      </c>
      <c r="Q291" s="143">
        <v>1</v>
      </c>
      <c r="R291" s="143">
        <f t="shared" si="216"/>
        <v>6.2569999142399982E-2</v>
      </c>
      <c r="S291" s="143">
        <f t="shared" si="217"/>
        <v>2.4837635679999998E-2</v>
      </c>
      <c r="T291" s="156">
        <f t="shared" si="207"/>
        <v>21.899499699839993</v>
      </c>
      <c r="U291" s="155">
        <f t="shared" si="208"/>
        <v>12.418817839999999</v>
      </c>
      <c r="V291" s="143">
        <f t="shared" si="218"/>
        <v>0.24876337883999988</v>
      </c>
      <c r="W291" s="156">
        <v>104</v>
      </c>
      <c r="X291" s="143">
        <f t="shared" si="219"/>
        <v>0.11325511511999999</v>
      </c>
      <c r="Y291" s="156">
        <v>40</v>
      </c>
      <c r="Z291" s="143">
        <f t="shared" si="220"/>
        <v>178.31831753984</v>
      </c>
      <c r="AA291" s="170" t="str">
        <f t="shared" si="189"/>
        <v>4"300</v>
      </c>
    </row>
    <row r="292" spans="1:27" x14ac:dyDescent="0.3">
      <c r="A292" s="85">
        <v>300</v>
      </c>
      <c r="B292" s="88">
        <v>5</v>
      </c>
      <c r="C292" s="88">
        <f t="shared" si="221"/>
        <v>5</v>
      </c>
      <c r="D292" s="45" t="s">
        <v>614</v>
      </c>
      <c r="E292" s="45" t="str">
        <f t="shared" si="206"/>
        <v>5 300 SS304-SS304/FG-SS304</v>
      </c>
      <c r="F292" s="28">
        <v>131.82</v>
      </c>
      <c r="G292" s="28">
        <v>155.69999999999999</v>
      </c>
      <c r="H292" s="46">
        <v>177.8</v>
      </c>
      <c r="I292" s="46">
        <v>215.9</v>
      </c>
      <c r="J292" s="143">
        <f t="shared" si="209"/>
        <v>0.16675000000000001</v>
      </c>
      <c r="K292" s="146">
        <f t="shared" si="210"/>
        <v>13</v>
      </c>
      <c r="L292" s="146">
        <f t="shared" si="211"/>
        <v>19</v>
      </c>
      <c r="M292" s="143">
        <f t="shared" si="212"/>
        <v>1.38248E-2</v>
      </c>
      <c r="N292" s="143">
        <f t="shared" si="213"/>
        <v>2.3828927999999996E-2</v>
      </c>
      <c r="O292" s="143">
        <f t="shared" si="214"/>
        <v>2.9968710200000005E-2</v>
      </c>
      <c r="P292" s="143">
        <f t="shared" si="215"/>
        <v>7.5496001135999982E-2</v>
      </c>
      <c r="Q292" s="143">
        <v>1</v>
      </c>
      <c r="R292" s="143">
        <f t="shared" si="216"/>
        <v>7.5496001135999982E-2</v>
      </c>
      <c r="S292" s="143">
        <f t="shared" si="217"/>
        <v>2.9968710200000005E-2</v>
      </c>
      <c r="T292" s="156">
        <f t="shared" si="207"/>
        <v>26.423600397599994</v>
      </c>
      <c r="U292" s="155">
        <f t="shared" si="208"/>
        <v>14.984355100000002</v>
      </c>
      <c r="V292" s="143">
        <f t="shared" si="218"/>
        <v>0.35643993227999993</v>
      </c>
      <c r="W292" s="156">
        <v>151.52493268266664</v>
      </c>
      <c r="X292" s="143">
        <f t="shared" si="219"/>
        <v>0.16111340251199993</v>
      </c>
      <c r="Y292" s="156">
        <v>73.767728140320003</v>
      </c>
      <c r="Z292" s="143">
        <f t="shared" si="220"/>
        <v>266.70061632058668</v>
      </c>
      <c r="AA292" s="170" t="str">
        <f t="shared" si="189"/>
        <v>5"300</v>
      </c>
    </row>
    <row r="293" spans="1:27" x14ac:dyDescent="0.3">
      <c r="A293" s="85">
        <v>300</v>
      </c>
      <c r="B293" s="88">
        <v>6</v>
      </c>
      <c r="C293" s="88">
        <f t="shared" si="221"/>
        <v>6</v>
      </c>
      <c r="D293" s="45" t="s">
        <v>614</v>
      </c>
      <c r="E293" s="45" t="str">
        <f t="shared" si="206"/>
        <v>6 300 SS304-SS304/FG-SS304</v>
      </c>
      <c r="F293" s="28">
        <v>157.22</v>
      </c>
      <c r="G293" s="28">
        <v>182.62</v>
      </c>
      <c r="H293" s="46">
        <v>209.6</v>
      </c>
      <c r="I293" s="46">
        <v>251</v>
      </c>
      <c r="J293" s="143">
        <f t="shared" si="209"/>
        <v>0.19611000000000001</v>
      </c>
      <c r="K293" s="146">
        <f t="shared" si="210"/>
        <v>16</v>
      </c>
      <c r="L293" s="146">
        <f t="shared" si="211"/>
        <v>22</v>
      </c>
      <c r="M293" s="143">
        <f t="shared" si="212"/>
        <v>1.38248E-2</v>
      </c>
      <c r="N293" s="143">
        <f t="shared" si="213"/>
        <v>2.3828927999999996E-2</v>
      </c>
      <c r="O293" s="143">
        <f t="shared" si="214"/>
        <v>4.3378904448000001E-2</v>
      </c>
      <c r="P293" s="143">
        <f t="shared" si="215"/>
        <v>0.10280800354175998</v>
      </c>
      <c r="Q293" s="143">
        <v>1</v>
      </c>
      <c r="R293" s="143">
        <f t="shared" si="216"/>
        <v>0.10280800354175998</v>
      </c>
      <c r="S293" s="143">
        <f t="shared" si="217"/>
        <v>4.3378904448000001E-2</v>
      </c>
      <c r="T293" s="156">
        <f t="shared" si="207"/>
        <v>35.982801239615995</v>
      </c>
      <c r="U293" s="155">
        <f t="shared" si="208"/>
        <v>21.689452224</v>
      </c>
      <c r="V293" s="143">
        <f t="shared" si="218"/>
        <v>0.45028014480000011</v>
      </c>
      <c r="W293" s="156">
        <v>181.06624647352746</v>
      </c>
      <c r="X293" s="143">
        <f t="shared" si="219"/>
        <v>0.20099756193600002</v>
      </c>
      <c r="Y293" s="156">
        <v>88.992772151327983</v>
      </c>
      <c r="Z293" s="143">
        <f t="shared" si="220"/>
        <v>327.73127208847137</v>
      </c>
      <c r="AA293" s="170" t="str">
        <f t="shared" si="189"/>
        <v>6"300</v>
      </c>
    </row>
    <row r="294" spans="1:27" x14ac:dyDescent="0.3">
      <c r="A294" s="85">
        <v>300</v>
      </c>
      <c r="B294" s="88">
        <v>8</v>
      </c>
      <c r="C294" s="88">
        <f t="shared" si="221"/>
        <v>8</v>
      </c>
      <c r="D294" s="45" t="s">
        <v>614</v>
      </c>
      <c r="E294" s="45" t="str">
        <f t="shared" si="206"/>
        <v>8 300 SS304-SS304/FG-SS304</v>
      </c>
      <c r="F294" s="28">
        <v>215.9</v>
      </c>
      <c r="G294" s="28">
        <v>233.42</v>
      </c>
      <c r="H294" s="46">
        <v>263.7</v>
      </c>
      <c r="I294" s="46">
        <v>308.10000000000002</v>
      </c>
      <c r="J294" s="143">
        <f t="shared" si="209"/>
        <v>0.24856</v>
      </c>
      <c r="K294" s="146">
        <f t="shared" si="210"/>
        <v>18</v>
      </c>
      <c r="L294" s="146">
        <f t="shared" si="211"/>
        <v>24</v>
      </c>
      <c r="M294" s="143">
        <f t="shared" si="212"/>
        <v>1.38248E-2</v>
      </c>
      <c r="N294" s="143">
        <f t="shared" si="213"/>
        <v>2.3828927999999996E-2</v>
      </c>
      <c r="O294" s="143">
        <f t="shared" si="214"/>
        <v>6.1853261183999995E-2</v>
      </c>
      <c r="P294" s="143">
        <f t="shared" si="215"/>
        <v>0.14215004024831998</v>
      </c>
      <c r="Q294" s="143">
        <v>1</v>
      </c>
      <c r="R294" s="143">
        <f t="shared" si="216"/>
        <v>0.14215004024831998</v>
      </c>
      <c r="S294" s="143">
        <f t="shared" si="217"/>
        <v>6.1853261183999995E-2</v>
      </c>
      <c r="T294" s="156">
        <f t="shared" si="207"/>
        <v>49.752514086911994</v>
      </c>
      <c r="U294" s="155">
        <f t="shared" si="208"/>
        <v>30.926630591999999</v>
      </c>
      <c r="V294" s="143">
        <f t="shared" si="218"/>
        <v>0.59276616048000053</v>
      </c>
      <c r="W294" s="156">
        <v>224.8128097464234</v>
      </c>
      <c r="X294" s="143">
        <f t="shared" si="219"/>
        <v>0.17720701130879982</v>
      </c>
      <c r="Y294" s="156">
        <v>85.198037750111993</v>
      </c>
      <c r="Z294" s="143">
        <f t="shared" si="220"/>
        <v>390.6899921754474</v>
      </c>
      <c r="AA294" s="170" t="str">
        <f t="shared" si="189"/>
        <v>8"300</v>
      </c>
    </row>
    <row r="295" spans="1:27" x14ac:dyDescent="0.3">
      <c r="A295" s="85">
        <v>300</v>
      </c>
      <c r="B295" s="88">
        <v>10</v>
      </c>
      <c r="C295" s="88">
        <f t="shared" si="221"/>
        <v>10</v>
      </c>
      <c r="D295" s="45" t="s">
        <v>614</v>
      </c>
      <c r="E295" s="45" t="str">
        <f t="shared" si="206"/>
        <v>10 300 SS304-SS304/FG-SS304</v>
      </c>
      <c r="F295" s="28">
        <v>268.22000000000003</v>
      </c>
      <c r="G295" s="28">
        <v>287.27</v>
      </c>
      <c r="H295" s="46">
        <v>317.5</v>
      </c>
      <c r="I295" s="46">
        <v>362</v>
      </c>
      <c r="J295" s="143">
        <f t="shared" si="209"/>
        <v>0.30238500000000001</v>
      </c>
      <c r="K295" s="146">
        <f t="shared" si="210"/>
        <v>18</v>
      </c>
      <c r="L295" s="146">
        <f t="shared" si="211"/>
        <v>24</v>
      </c>
      <c r="M295" s="143">
        <f t="shared" si="212"/>
        <v>1.38248E-2</v>
      </c>
      <c r="N295" s="143">
        <f t="shared" si="213"/>
        <v>2.3828927999999996E-2</v>
      </c>
      <c r="O295" s="143">
        <f t="shared" si="214"/>
        <v>7.5247418664000004E-2</v>
      </c>
      <c r="P295" s="143">
        <f t="shared" si="215"/>
        <v>0.17293224943871999</v>
      </c>
      <c r="Q295" s="143">
        <v>1</v>
      </c>
      <c r="R295" s="143">
        <f t="shared" si="216"/>
        <v>0.17293224943871999</v>
      </c>
      <c r="S295" s="143">
        <f t="shared" si="217"/>
        <v>7.5247418664000004E-2</v>
      </c>
      <c r="T295" s="156">
        <f t="shared" si="207"/>
        <v>60.526287303551996</v>
      </c>
      <c r="U295" s="155">
        <f t="shared" si="208"/>
        <v>37.623709332000004</v>
      </c>
      <c r="V295" s="143">
        <f t="shared" si="218"/>
        <v>0.69803518799999997</v>
      </c>
      <c r="W295" s="156">
        <v>261.37412532287993</v>
      </c>
      <c r="X295" s="143">
        <f t="shared" si="219"/>
        <v>0.23713408834199942</v>
      </c>
      <c r="Y295" s="156">
        <v>104.36793201264001</v>
      </c>
      <c r="Z295" s="143">
        <f t="shared" si="220"/>
        <v>463.8920539710719</v>
      </c>
      <c r="AA295" s="170" t="str">
        <f t="shared" si="189"/>
        <v>10"300</v>
      </c>
    </row>
    <row r="296" spans="1:27" x14ac:dyDescent="0.3">
      <c r="A296" s="85">
        <v>300</v>
      </c>
      <c r="B296" s="88">
        <v>12</v>
      </c>
      <c r="C296" s="88">
        <f t="shared" si="221"/>
        <v>12</v>
      </c>
      <c r="D296" s="45" t="s">
        <v>614</v>
      </c>
      <c r="E296" s="45" t="str">
        <f t="shared" si="206"/>
        <v>12 300 SS304-SS304/FG-SS304</v>
      </c>
      <c r="F296" s="28">
        <v>317.5</v>
      </c>
      <c r="G296" s="28">
        <v>339.85</v>
      </c>
      <c r="H296" s="46">
        <v>374.7</v>
      </c>
      <c r="I296" s="46">
        <v>422.4</v>
      </c>
      <c r="J296" s="143">
        <f t="shared" si="209"/>
        <v>0.35727499999999995</v>
      </c>
      <c r="K296" s="146">
        <f t="shared" si="210"/>
        <v>21</v>
      </c>
      <c r="L296" s="146">
        <f t="shared" si="211"/>
        <v>27</v>
      </c>
      <c r="M296" s="143">
        <f t="shared" si="212"/>
        <v>1.38248E-2</v>
      </c>
      <c r="N296" s="143">
        <f t="shared" si="213"/>
        <v>2.3828927999999996E-2</v>
      </c>
      <c r="O296" s="143">
        <f t="shared" si="214"/>
        <v>0.10372436381999998</v>
      </c>
      <c r="P296" s="143">
        <f t="shared" si="215"/>
        <v>0.22986396678239993</v>
      </c>
      <c r="Q296" s="143">
        <v>1</v>
      </c>
      <c r="R296" s="143">
        <f t="shared" si="216"/>
        <v>0.22986396678239993</v>
      </c>
      <c r="S296" s="143">
        <f t="shared" si="217"/>
        <v>0.10372436381999998</v>
      </c>
      <c r="T296" s="156">
        <f t="shared" si="207"/>
        <v>80.45238837383998</v>
      </c>
      <c r="U296" s="155">
        <f t="shared" si="208"/>
        <v>51.86218190999999</v>
      </c>
      <c r="V296" s="143">
        <f t="shared" si="218"/>
        <v>0.87307393535999966</v>
      </c>
      <c r="W296" s="156">
        <v>314.59967544107519</v>
      </c>
      <c r="X296" s="143">
        <f t="shared" si="219"/>
        <v>0.32913459747000035</v>
      </c>
      <c r="Y296" s="156">
        <v>130.38685868136002</v>
      </c>
      <c r="Z296" s="143">
        <f t="shared" si="220"/>
        <v>577.30110440627516</v>
      </c>
      <c r="AA296" s="170" t="str">
        <f t="shared" si="189"/>
        <v>12"300</v>
      </c>
    </row>
    <row r="297" spans="1:27" x14ac:dyDescent="0.3">
      <c r="A297" s="85">
        <v>300</v>
      </c>
      <c r="B297" s="88">
        <v>14</v>
      </c>
      <c r="C297" s="88">
        <f t="shared" si="221"/>
        <v>14</v>
      </c>
      <c r="D297" s="45" t="s">
        <v>614</v>
      </c>
      <c r="E297" s="45" t="str">
        <f t="shared" si="206"/>
        <v>14 300 SS304-SS304/FG-SS304</v>
      </c>
      <c r="F297" s="28">
        <v>349.25</v>
      </c>
      <c r="G297" s="28">
        <v>371.6</v>
      </c>
      <c r="H297" s="46">
        <v>406.4</v>
      </c>
      <c r="I297" s="46">
        <v>485.9</v>
      </c>
      <c r="J297" s="143">
        <f t="shared" si="209"/>
        <v>0.38900000000000001</v>
      </c>
      <c r="K297" s="146">
        <f t="shared" si="210"/>
        <v>21</v>
      </c>
      <c r="L297" s="146">
        <f t="shared" si="211"/>
        <v>27</v>
      </c>
      <c r="M297" s="143">
        <f t="shared" si="212"/>
        <v>1.38248E-2</v>
      </c>
      <c r="N297" s="143">
        <f t="shared" si="213"/>
        <v>2.3828927999999996E-2</v>
      </c>
      <c r="O297" s="143">
        <f t="shared" si="214"/>
        <v>0.11293479120000001</v>
      </c>
      <c r="P297" s="143">
        <f t="shared" si="215"/>
        <v>0.25027523078399994</v>
      </c>
      <c r="Q297" s="143">
        <v>1</v>
      </c>
      <c r="R297" s="143">
        <f t="shared" si="216"/>
        <v>0.25027523078399994</v>
      </c>
      <c r="S297" s="143">
        <f t="shared" si="217"/>
        <v>0.11293479120000001</v>
      </c>
      <c r="T297" s="156">
        <f t="shared" si="207"/>
        <v>87.596330774399974</v>
      </c>
      <c r="U297" s="155">
        <f t="shared" si="208"/>
        <v>56.467395600000003</v>
      </c>
      <c r="V297" s="143">
        <f t="shared" si="218"/>
        <v>1.6738739946000003</v>
      </c>
      <c r="W297" s="156">
        <v>574.07569048270966</v>
      </c>
      <c r="X297" s="143">
        <f t="shared" si="219"/>
        <v>0.35988352632000031</v>
      </c>
      <c r="Y297" s="156">
        <v>140.14877774016003</v>
      </c>
      <c r="Z297" s="143">
        <f t="shared" si="220"/>
        <v>858.28819459726969</v>
      </c>
      <c r="AA297" s="170" t="str">
        <f t="shared" si="189"/>
        <v>14"300</v>
      </c>
    </row>
    <row r="298" spans="1:27" x14ac:dyDescent="0.3">
      <c r="A298" s="85">
        <v>300</v>
      </c>
      <c r="B298" s="88">
        <v>16</v>
      </c>
      <c r="C298" s="88">
        <f t="shared" si="221"/>
        <v>16</v>
      </c>
      <c r="D298" s="45" t="s">
        <v>614</v>
      </c>
      <c r="E298" s="45" t="str">
        <f t="shared" si="206"/>
        <v>16 300 SS304-SS304/FG-SS304</v>
      </c>
      <c r="F298" s="28">
        <v>400.05</v>
      </c>
      <c r="G298" s="28">
        <v>422.4</v>
      </c>
      <c r="H298" s="46">
        <v>463.6</v>
      </c>
      <c r="I298" s="46">
        <v>539.79999999999995</v>
      </c>
      <c r="J298" s="143">
        <f t="shared" si="209"/>
        <v>0.443</v>
      </c>
      <c r="K298" s="146">
        <f t="shared" si="210"/>
        <v>25</v>
      </c>
      <c r="L298" s="146">
        <f t="shared" si="211"/>
        <v>31</v>
      </c>
      <c r="M298" s="143">
        <f t="shared" si="212"/>
        <v>1.38248E-2</v>
      </c>
      <c r="N298" s="143">
        <f t="shared" si="213"/>
        <v>2.3828927999999996E-2</v>
      </c>
      <c r="O298" s="143">
        <f t="shared" si="214"/>
        <v>0.15310965999999998</v>
      </c>
      <c r="P298" s="143">
        <f t="shared" si="215"/>
        <v>0.32724266822399994</v>
      </c>
      <c r="Q298" s="143">
        <v>1</v>
      </c>
      <c r="R298" s="143">
        <f t="shared" si="216"/>
        <v>0.32724266822399994</v>
      </c>
      <c r="S298" s="143">
        <f t="shared" si="217"/>
        <v>0.15310965999999998</v>
      </c>
      <c r="T298" s="156">
        <f t="shared" si="207"/>
        <v>114.53493387839998</v>
      </c>
      <c r="U298" s="155">
        <f t="shared" si="208"/>
        <v>76.554829999999995</v>
      </c>
      <c r="V298" s="143">
        <f t="shared" si="218"/>
        <v>1.7823647563199985</v>
      </c>
      <c r="W298" s="156">
        <v>607.34423529408889</v>
      </c>
      <c r="X298" s="143">
        <f t="shared" si="219"/>
        <v>0.40908181247999942</v>
      </c>
      <c r="Y298" s="156">
        <v>155.76784823424001</v>
      </c>
      <c r="Z298" s="143">
        <f t="shared" si="220"/>
        <v>954.20184740672892</v>
      </c>
      <c r="AA298" s="170" t="str">
        <f t="shared" si="189"/>
        <v>16"300</v>
      </c>
    </row>
    <row r="299" spans="1:27" x14ac:dyDescent="0.3">
      <c r="A299" s="85">
        <v>300</v>
      </c>
      <c r="B299" s="88">
        <v>18</v>
      </c>
      <c r="C299" s="88">
        <f t="shared" si="221"/>
        <v>18</v>
      </c>
      <c r="D299" s="45" t="s">
        <v>614</v>
      </c>
      <c r="E299" s="45" t="str">
        <f t="shared" si="206"/>
        <v>18 300 SS304-SS304/FG-SS304</v>
      </c>
      <c r="F299" s="28">
        <v>449.33</v>
      </c>
      <c r="G299" s="28">
        <v>474.72</v>
      </c>
      <c r="H299" s="46">
        <v>527.1</v>
      </c>
      <c r="I299" s="46">
        <v>596.9</v>
      </c>
      <c r="J299" s="143">
        <f t="shared" si="209"/>
        <v>0.50091000000000008</v>
      </c>
      <c r="K299" s="146">
        <f t="shared" si="210"/>
        <v>31</v>
      </c>
      <c r="L299" s="146">
        <f t="shared" si="211"/>
        <v>37</v>
      </c>
      <c r="M299" s="143">
        <f t="shared" si="212"/>
        <v>1.38248E-2</v>
      </c>
      <c r="N299" s="143">
        <f t="shared" si="213"/>
        <v>2.3828927999999996E-2</v>
      </c>
      <c r="O299" s="143">
        <f t="shared" si="214"/>
        <v>0.21467439760800006</v>
      </c>
      <c r="P299" s="143">
        <f t="shared" si="215"/>
        <v>0.44163748800576003</v>
      </c>
      <c r="Q299" s="143">
        <v>1</v>
      </c>
      <c r="R299" s="143">
        <f t="shared" si="216"/>
        <v>0.44163748800576003</v>
      </c>
      <c r="S299" s="143">
        <f t="shared" si="217"/>
        <v>0.21467439760800006</v>
      </c>
      <c r="T299" s="156">
        <f t="shared" si="207"/>
        <v>154.57312080201601</v>
      </c>
      <c r="U299" s="155">
        <f t="shared" si="208"/>
        <v>107.33719880400002</v>
      </c>
      <c r="V299" s="143">
        <f t="shared" si="218"/>
        <v>1.8053679818399988</v>
      </c>
      <c r="W299" s="156">
        <v>617.33647580520892</v>
      </c>
      <c r="X299" s="143">
        <f t="shared" si="219"/>
        <v>0.52228669714560094</v>
      </c>
      <c r="Y299" s="156">
        <v>189.02466468556801</v>
      </c>
      <c r="Z299" s="143">
        <f t="shared" si="220"/>
        <v>1068.2714600967931</v>
      </c>
      <c r="AA299" s="170" t="str">
        <f t="shared" si="189"/>
        <v>18"300</v>
      </c>
    </row>
    <row r="300" spans="1:27" x14ac:dyDescent="0.3">
      <c r="A300" s="85">
        <v>300</v>
      </c>
      <c r="B300" s="88">
        <v>20</v>
      </c>
      <c r="C300" s="88">
        <f t="shared" si="221"/>
        <v>20</v>
      </c>
      <c r="D300" s="45" t="s">
        <v>614</v>
      </c>
      <c r="E300" s="45" t="str">
        <f t="shared" si="206"/>
        <v>20 300 SS304-SS304/FG-SS304</v>
      </c>
      <c r="F300" s="28">
        <v>500.13</v>
      </c>
      <c r="G300" s="28">
        <v>525.52</v>
      </c>
      <c r="H300" s="46">
        <v>577.9</v>
      </c>
      <c r="I300" s="46">
        <v>654.1</v>
      </c>
      <c r="J300" s="143">
        <f t="shared" si="209"/>
        <v>0.55171000000000003</v>
      </c>
      <c r="K300" s="146">
        <f t="shared" si="210"/>
        <v>31</v>
      </c>
      <c r="L300" s="146">
        <f t="shared" si="211"/>
        <v>37</v>
      </c>
      <c r="M300" s="143">
        <f t="shared" si="212"/>
        <v>1.38248E-2</v>
      </c>
      <c r="N300" s="143">
        <f t="shared" si="213"/>
        <v>2.3828927999999996E-2</v>
      </c>
      <c r="O300" s="143">
        <f t="shared" si="214"/>
        <v>0.23644569264800003</v>
      </c>
      <c r="P300" s="143">
        <f t="shared" si="215"/>
        <v>0.48642634107455995</v>
      </c>
      <c r="Q300" s="143">
        <v>1</v>
      </c>
      <c r="R300" s="143">
        <f t="shared" si="216"/>
        <v>0.48642634107455995</v>
      </c>
      <c r="S300" s="143">
        <f t="shared" si="217"/>
        <v>0.23644569264800003</v>
      </c>
      <c r="T300" s="156">
        <f t="shared" si="207"/>
        <v>170.24921937609599</v>
      </c>
      <c r="U300" s="155">
        <f t="shared" si="208"/>
        <v>118.22284632400002</v>
      </c>
      <c r="V300" s="143">
        <f t="shared" si="218"/>
        <v>2.1597717434400012</v>
      </c>
      <c r="W300" s="156">
        <v>724.91583166224905</v>
      </c>
      <c r="X300" s="143">
        <f t="shared" si="219"/>
        <v>0.57817683072959958</v>
      </c>
      <c r="Y300" s="156">
        <v>206.42151556108803</v>
      </c>
      <c r="Z300" s="143">
        <f t="shared" si="220"/>
        <v>1219.8094129234332</v>
      </c>
      <c r="AA300" s="170" t="str">
        <f t="shared" si="189"/>
        <v>20"300</v>
      </c>
    </row>
    <row r="301" spans="1:27" x14ac:dyDescent="0.3">
      <c r="A301" s="85">
        <v>300</v>
      </c>
      <c r="B301" s="88">
        <v>24</v>
      </c>
      <c r="C301" s="88">
        <f t="shared" si="221"/>
        <v>24</v>
      </c>
      <c r="D301" s="45" t="s">
        <v>614</v>
      </c>
      <c r="E301" s="45" t="str">
        <f t="shared" si="206"/>
        <v>24 300 SS304-SS304/FG-SS304</v>
      </c>
      <c r="F301" s="28">
        <v>603.25</v>
      </c>
      <c r="G301" s="28">
        <v>628.65</v>
      </c>
      <c r="H301" s="46">
        <v>685.8</v>
      </c>
      <c r="I301" s="46">
        <v>774.7</v>
      </c>
      <c r="J301" s="143">
        <f t="shared" si="209"/>
        <v>0.65722499999999995</v>
      </c>
      <c r="K301" s="146">
        <f t="shared" si="210"/>
        <v>34</v>
      </c>
      <c r="L301" s="146">
        <f t="shared" si="211"/>
        <v>40</v>
      </c>
      <c r="M301" s="143">
        <f t="shared" si="212"/>
        <v>1.38248E-2</v>
      </c>
      <c r="N301" s="143">
        <f t="shared" si="213"/>
        <v>2.3828927999999996E-2</v>
      </c>
      <c r="O301" s="143">
        <f t="shared" si="214"/>
        <v>0.30892414211999997</v>
      </c>
      <c r="P301" s="143">
        <f t="shared" si="215"/>
        <v>0.62643868819199988</v>
      </c>
      <c r="Q301" s="143">
        <v>1</v>
      </c>
      <c r="R301" s="143">
        <f t="shared" si="216"/>
        <v>0.62643868819199988</v>
      </c>
      <c r="S301" s="143">
        <f t="shared" si="217"/>
        <v>0.30892414211999997</v>
      </c>
      <c r="T301" s="156">
        <f t="shared" si="207"/>
        <v>219.25354086719994</v>
      </c>
      <c r="U301" s="155">
        <f t="shared" si="208"/>
        <v>154.46207105999997</v>
      </c>
      <c r="V301" s="143">
        <f t="shared" si="218"/>
        <v>2.9843108055600034</v>
      </c>
      <c r="W301" s="156">
        <v>973.86799939384889</v>
      </c>
      <c r="X301" s="143">
        <f t="shared" si="219"/>
        <v>0.69191280971999936</v>
      </c>
      <c r="Y301" s="156">
        <v>241.73917758456</v>
      </c>
      <c r="Z301" s="143">
        <f t="shared" si="220"/>
        <v>1589.3227889056088</v>
      </c>
      <c r="AA301" s="170" t="str">
        <f t="shared" si="189"/>
        <v>24"300</v>
      </c>
    </row>
    <row r="302" spans="1:27" x14ac:dyDescent="0.3">
      <c r="A302" s="85"/>
      <c r="B302" s="85"/>
      <c r="C302" s="85"/>
      <c r="D302" s="85"/>
      <c r="E302" s="45" t="str">
        <f t="shared" si="206"/>
        <v xml:space="preserve">  </v>
      </c>
      <c r="F302" s="85"/>
      <c r="G302" s="85"/>
      <c r="H302" s="85"/>
      <c r="I302" s="85"/>
      <c r="J302" s="85"/>
      <c r="K302" s="85"/>
      <c r="L302" s="85"/>
      <c r="M302" s="158"/>
      <c r="N302" s="158"/>
      <c r="O302" s="158"/>
      <c r="P302" s="158"/>
      <c r="Q302" s="158"/>
      <c r="R302" s="158"/>
      <c r="S302" s="158"/>
      <c r="T302" s="156"/>
      <c r="U302" s="158"/>
      <c r="V302" s="158"/>
      <c r="W302" s="158"/>
      <c r="X302" s="158"/>
      <c r="Y302" s="158"/>
      <c r="Z302" s="158"/>
      <c r="AA302" s="170" t="str">
        <f t="shared" si="189"/>
        <v>"</v>
      </c>
    </row>
    <row r="303" spans="1:27" x14ac:dyDescent="0.3">
      <c r="A303" s="85"/>
      <c r="B303" s="85"/>
      <c r="C303" s="85"/>
      <c r="D303" s="85"/>
      <c r="E303" s="45" t="str">
        <f t="shared" si="206"/>
        <v xml:space="preserve">  </v>
      </c>
      <c r="F303" s="85"/>
      <c r="G303" s="85"/>
      <c r="H303" s="85"/>
      <c r="I303" s="85"/>
      <c r="J303" s="85"/>
      <c r="K303" s="85"/>
      <c r="L303" s="85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70" t="str">
        <f t="shared" si="189"/>
        <v>"</v>
      </c>
    </row>
    <row r="304" spans="1:27" x14ac:dyDescent="0.3">
      <c r="A304" s="85"/>
      <c r="B304" s="85"/>
      <c r="C304" s="85"/>
      <c r="D304" s="85"/>
      <c r="E304" s="45" t="str">
        <f t="shared" si="206"/>
        <v xml:space="preserve">  </v>
      </c>
      <c r="F304" s="85"/>
      <c r="G304" s="85"/>
      <c r="H304" s="85"/>
      <c r="I304" s="85"/>
      <c r="J304" s="85"/>
      <c r="K304" s="85"/>
      <c r="L304" s="85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70" t="str">
        <f t="shared" si="189"/>
        <v>"</v>
      </c>
    </row>
    <row r="305" spans="1:27" x14ac:dyDescent="0.3">
      <c r="A305" s="85"/>
      <c r="B305" s="85"/>
      <c r="C305" s="85"/>
      <c r="D305" s="85"/>
      <c r="E305" s="45" t="str">
        <f t="shared" si="206"/>
        <v xml:space="preserve">  </v>
      </c>
      <c r="F305" s="85"/>
      <c r="G305" s="85"/>
      <c r="H305" s="85"/>
      <c r="I305" s="85"/>
      <c r="J305" s="85"/>
      <c r="K305" s="85"/>
      <c r="L305" s="85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70" t="str">
        <f t="shared" si="189"/>
        <v>"</v>
      </c>
    </row>
    <row r="306" spans="1:27" x14ac:dyDescent="0.3">
      <c r="A306" s="85"/>
      <c r="B306" s="85"/>
      <c r="C306" s="85"/>
      <c r="D306" s="85"/>
      <c r="E306" s="45" t="str">
        <f t="shared" si="206"/>
        <v xml:space="preserve">  </v>
      </c>
      <c r="F306" s="85"/>
      <c r="G306" s="85"/>
      <c r="H306" s="85"/>
      <c r="I306" s="85"/>
      <c r="J306" s="85"/>
      <c r="K306" s="85"/>
      <c r="L306" s="85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70" t="str">
        <f t="shared" si="189"/>
        <v>"</v>
      </c>
    </row>
    <row r="307" spans="1:27" x14ac:dyDescent="0.3">
      <c r="A307" s="85"/>
      <c r="B307" s="85"/>
      <c r="C307" s="85"/>
      <c r="D307" s="85"/>
      <c r="E307" s="45" t="str">
        <f t="shared" si="206"/>
        <v xml:space="preserve">  </v>
      </c>
      <c r="F307" s="85"/>
      <c r="G307" s="85"/>
      <c r="H307" s="85"/>
      <c r="I307" s="85"/>
      <c r="J307" s="85"/>
      <c r="K307" s="85"/>
      <c r="L307" s="85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70" t="str">
        <f t="shared" si="189"/>
        <v>"</v>
      </c>
    </row>
    <row r="308" spans="1:27" x14ac:dyDescent="0.3">
      <c r="A308" s="85"/>
      <c r="B308" s="85"/>
      <c r="C308" s="85"/>
      <c r="D308" s="85"/>
      <c r="E308" s="45" t="str">
        <f t="shared" si="206"/>
        <v xml:space="preserve">  </v>
      </c>
      <c r="F308" s="85"/>
      <c r="G308" s="85"/>
      <c r="H308" s="85"/>
      <c r="I308" s="85"/>
      <c r="J308" s="85"/>
      <c r="K308" s="85"/>
      <c r="L308" s="85"/>
      <c r="M308" s="158" t="s">
        <v>562</v>
      </c>
      <c r="N308" s="158"/>
      <c r="O308" s="158"/>
      <c r="P308" s="158"/>
      <c r="Q308" s="158"/>
      <c r="R308" s="158"/>
      <c r="S308" s="158"/>
      <c r="T308" s="158"/>
      <c r="U308" s="158" t="s">
        <v>562</v>
      </c>
      <c r="V308" s="158"/>
      <c r="W308" s="158"/>
      <c r="X308" s="158"/>
      <c r="Y308" s="158"/>
      <c r="Z308" s="158"/>
      <c r="AA308" s="170" t="str">
        <f t="shared" si="189"/>
        <v>"</v>
      </c>
    </row>
    <row r="309" spans="1:27" x14ac:dyDescent="0.3">
      <c r="A309" s="85">
        <v>300</v>
      </c>
      <c r="B309" s="45">
        <v>0.5</v>
      </c>
      <c r="C309" s="45">
        <v>0.5</v>
      </c>
      <c r="D309" s="45" t="s">
        <v>126</v>
      </c>
      <c r="E309" s="45" t="str">
        <f t="shared" si="206"/>
        <v>0.5 300 CS-SS316/PTFE-SS316</v>
      </c>
      <c r="F309" s="45">
        <v>14.22</v>
      </c>
      <c r="G309" s="45">
        <v>19.05</v>
      </c>
      <c r="H309" s="45" t="s">
        <v>536</v>
      </c>
      <c r="I309" s="45" t="s">
        <v>538</v>
      </c>
      <c r="J309" s="146">
        <f>(H309+G309)/2/1000</f>
        <v>2.5425E-2</v>
      </c>
      <c r="K309" s="146">
        <f>ROUND((H309-G309)/2*1.2,)</f>
        <v>8</v>
      </c>
      <c r="L309" s="146">
        <f>K309+6</f>
        <v>14</v>
      </c>
      <c r="M309" s="144">
        <f>3.142*(0.0008*0.0055)*2200</f>
        <v>3.041456E-2</v>
      </c>
      <c r="N309" s="143">
        <f>3.142*(0.0002*0.0048)*7900</f>
        <v>2.3828927999999996E-2</v>
      </c>
      <c r="O309" s="143">
        <f>(J309*K309)*M309</f>
        <v>6.1863215039999996E-3</v>
      </c>
      <c r="P309" s="143">
        <f>J309*L309*N309</f>
        <v>8.4819069215999986E-3</v>
      </c>
      <c r="Q309" s="143">
        <v>1</v>
      </c>
      <c r="R309" s="143">
        <f>(P309*Q309)</f>
        <v>8.4819069215999986E-3</v>
      </c>
      <c r="S309" s="143">
        <f>(O309*Q309)</f>
        <v>6.1863215039999996E-3</v>
      </c>
      <c r="T309" s="154">
        <f t="shared" ref="T309:T327" si="222">R309*Q309*475</f>
        <v>4.0289057877599994</v>
      </c>
      <c r="U309" s="155">
        <f t="shared" ref="U309:U327" si="223">S309*Q309*1000</f>
        <v>6.1863215039999995</v>
      </c>
      <c r="V309" s="143">
        <f>((I309/1000)*3.14)*1.15*0.003*((I309-H309)/2/1000)*8000*Q309</f>
        <v>5.2277024759999999E-2</v>
      </c>
      <c r="W309" s="155">
        <v>12</v>
      </c>
      <c r="X309" s="143">
        <f>((G309/1000)*3.14)*1.15*0.003*((G309-F309)/2/1000)*8000*Q309</f>
        <v>3.9870423179999993E-3</v>
      </c>
      <c r="Y309" s="154">
        <v>2</v>
      </c>
      <c r="Z309" s="143">
        <f>Y309+W309+U309+T309</f>
        <v>24.215227291759998</v>
      </c>
      <c r="AA309" s="170" t="str">
        <f t="shared" si="189"/>
        <v>0.5"300</v>
      </c>
    </row>
    <row r="310" spans="1:27" x14ac:dyDescent="0.3">
      <c r="A310" s="85">
        <v>300</v>
      </c>
      <c r="B310" s="45">
        <v>0.75</v>
      </c>
      <c r="C310" s="45">
        <v>0.75</v>
      </c>
      <c r="D310" s="45" t="s">
        <v>126</v>
      </c>
      <c r="E310" s="45" t="str">
        <f t="shared" si="206"/>
        <v>0.75 300 CS-SS316/PTFE-SS316</v>
      </c>
      <c r="F310" s="45">
        <v>20.57</v>
      </c>
      <c r="G310" s="45">
        <v>25.4</v>
      </c>
      <c r="H310" s="45">
        <v>39.6</v>
      </c>
      <c r="I310" s="45">
        <v>66.8</v>
      </c>
      <c r="J310" s="146">
        <f t="shared" ref="J310:J327" si="224">(H310+G310)/2/1000</f>
        <v>3.2500000000000001E-2</v>
      </c>
      <c r="K310" s="146">
        <f t="shared" ref="K310:K327" si="225">ROUND((H310-G310)/2*1.2,)</f>
        <v>9</v>
      </c>
      <c r="L310" s="146">
        <f t="shared" ref="L310:L327" si="226">K310+6</f>
        <v>15</v>
      </c>
      <c r="M310" s="144">
        <f t="shared" ref="M310:M327" si="227">3.142*(0.0008*0.0055)*2200</f>
        <v>3.041456E-2</v>
      </c>
      <c r="N310" s="143">
        <f t="shared" ref="N310:N327" si="228">3.142*(0.0002*0.0048)*7900</f>
        <v>2.3828927999999996E-2</v>
      </c>
      <c r="O310" s="143">
        <f t="shared" ref="O310:O327" si="229">(J310*K310)*M310</f>
        <v>8.8962587999999992E-3</v>
      </c>
      <c r="P310" s="143">
        <f t="shared" ref="P310:P327" si="230">J310*L310*N310</f>
        <v>1.1616602399999999E-2</v>
      </c>
      <c r="Q310" s="143">
        <v>1</v>
      </c>
      <c r="R310" s="143">
        <f t="shared" ref="R310:R327" si="231">(P310*Q310)</f>
        <v>1.1616602399999999E-2</v>
      </c>
      <c r="S310" s="143">
        <f t="shared" ref="S310:S327" si="232">(O310*Q310)</f>
        <v>8.8962587999999992E-3</v>
      </c>
      <c r="T310" s="154">
        <f t="shared" si="222"/>
        <v>5.517886139999999</v>
      </c>
      <c r="U310" s="155">
        <f t="shared" si="223"/>
        <v>8.8962588</v>
      </c>
      <c r="V310" s="143">
        <f t="shared" ref="V310:V327" si="233">((I310/1000)*3.14)*1.15*0.003*((I310-H310)/2/1000)*8000*Q310</f>
        <v>7.8732510719999982E-2</v>
      </c>
      <c r="W310" s="155">
        <v>14</v>
      </c>
      <c r="X310" s="143">
        <f t="shared" ref="X310:X327" si="234">((G310/1000)*3.14)*1.15*0.003*((G310-F310)/2/1000)*8000*Q310</f>
        <v>5.316056423999997E-3</v>
      </c>
      <c r="Y310" s="154">
        <v>3</v>
      </c>
      <c r="Z310" s="143">
        <f t="shared" ref="Z310" si="235">Y310+W310+U310+T310</f>
        <v>31.414144939999996</v>
      </c>
      <c r="AA310" s="170" t="str">
        <f t="shared" si="189"/>
        <v>0.75"300</v>
      </c>
    </row>
    <row r="311" spans="1:27" x14ac:dyDescent="0.3">
      <c r="A311" s="85">
        <v>300</v>
      </c>
      <c r="B311" s="45">
        <v>1</v>
      </c>
      <c r="C311" s="45">
        <f>B311</f>
        <v>1</v>
      </c>
      <c r="D311" s="45" t="s">
        <v>126</v>
      </c>
      <c r="E311" s="45" t="str">
        <f t="shared" si="206"/>
        <v>1 300 CS-SS316/PTFE-SS316</v>
      </c>
      <c r="F311" s="45">
        <v>26.92</v>
      </c>
      <c r="G311" s="45">
        <v>31.75</v>
      </c>
      <c r="H311" s="45">
        <v>47.8</v>
      </c>
      <c r="I311" s="45">
        <v>73.2</v>
      </c>
      <c r="J311" s="146">
        <f t="shared" si="224"/>
        <v>3.9774999999999998E-2</v>
      </c>
      <c r="K311" s="146">
        <f t="shared" si="225"/>
        <v>10</v>
      </c>
      <c r="L311" s="146">
        <f t="shared" si="226"/>
        <v>16</v>
      </c>
      <c r="M311" s="144">
        <f t="shared" si="227"/>
        <v>3.041456E-2</v>
      </c>
      <c r="N311" s="143">
        <f t="shared" si="228"/>
        <v>2.3828927999999996E-2</v>
      </c>
      <c r="O311" s="143">
        <f t="shared" si="229"/>
        <v>1.209739124E-2</v>
      </c>
      <c r="P311" s="143">
        <f t="shared" si="230"/>
        <v>1.5164729779199996E-2</v>
      </c>
      <c r="Q311" s="143">
        <v>1</v>
      </c>
      <c r="R311" s="143">
        <f t="shared" si="231"/>
        <v>1.5164729779199996E-2</v>
      </c>
      <c r="S311" s="143">
        <f t="shared" si="232"/>
        <v>1.209739124E-2</v>
      </c>
      <c r="T311" s="154">
        <f t="shared" si="222"/>
        <v>7.2032466451199983</v>
      </c>
      <c r="U311" s="155">
        <f t="shared" si="223"/>
        <v>12.09739124</v>
      </c>
      <c r="V311" s="143">
        <f t="shared" si="233"/>
        <v>8.0566320960000021E-2</v>
      </c>
      <c r="W311" s="158">
        <v>11</v>
      </c>
      <c r="X311" s="143">
        <f t="shared" si="234"/>
        <v>6.6450705299999973E-3</v>
      </c>
      <c r="Y311" s="154">
        <v>3</v>
      </c>
      <c r="Z311" s="143">
        <f t="shared" ref="Z311:Z317" si="236">Y311+W312+U311+T311</f>
        <v>47.300637885119997</v>
      </c>
      <c r="AA311" s="170" t="str">
        <f t="shared" si="189"/>
        <v>1"300</v>
      </c>
    </row>
    <row r="312" spans="1:27" x14ac:dyDescent="0.3">
      <c r="A312" s="85">
        <v>300</v>
      </c>
      <c r="B312" s="45" t="s">
        <v>6</v>
      </c>
      <c r="C312" s="45">
        <v>1.25</v>
      </c>
      <c r="D312" s="45" t="s">
        <v>126</v>
      </c>
      <c r="E312" s="45" t="str">
        <f t="shared" si="206"/>
        <v>1.25 300 CS-SS316/PTFE-SS316</v>
      </c>
      <c r="F312" s="45">
        <v>38.1</v>
      </c>
      <c r="G312" s="45">
        <v>47.75</v>
      </c>
      <c r="H312" s="45">
        <v>60.5</v>
      </c>
      <c r="I312" s="45">
        <v>82.6</v>
      </c>
      <c r="J312" s="146">
        <f t="shared" si="224"/>
        <v>5.4125E-2</v>
      </c>
      <c r="K312" s="146">
        <f t="shared" si="225"/>
        <v>8</v>
      </c>
      <c r="L312" s="146">
        <f t="shared" si="226"/>
        <v>14</v>
      </c>
      <c r="M312" s="144">
        <f t="shared" si="227"/>
        <v>3.041456E-2</v>
      </c>
      <c r="N312" s="143">
        <f t="shared" si="228"/>
        <v>2.3828927999999996E-2</v>
      </c>
      <c r="O312" s="143">
        <f t="shared" si="229"/>
        <v>1.316950448E-2</v>
      </c>
      <c r="P312" s="143">
        <f t="shared" si="230"/>
        <v>1.8056370191999998E-2</v>
      </c>
      <c r="Q312" s="143">
        <v>1</v>
      </c>
      <c r="R312" s="143">
        <f t="shared" si="231"/>
        <v>1.8056370191999998E-2</v>
      </c>
      <c r="S312" s="143">
        <f t="shared" si="232"/>
        <v>1.316950448E-2</v>
      </c>
      <c r="T312" s="154">
        <f t="shared" si="222"/>
        <v>8.5767758411999981</v>
      </c>
      <c r="U312" s="155">
        <f t="shared" si="223"/>
        <v>13.169504480000001</v>
      </c>
      <c r="V312" s="143">
        <f t="shared" si="233"/>
        <v>7.9100832719999972E-2</v>
      </c>
      <c r="W312" s="155">
        <v>25</v>
      </c>
      <c r="X312" s="143">
        <f t="shared" si="234"/>
        <v>1.9966843949999997E-2</v>
      </c>
      <c r="Y312" s="154">
        <v>25</v>
      </c>
      <c r="Z312" s="143">
        <f t="shared" si="236"/>
        <v>63.746280321199997</v>
      </c>
      <c r="AA312" s="170" t="str">
        <f t="shared" si="189"/>
        <v>1  1/4"300</v>
      </c>
    </row>
    <row r="313" spans="1:27" x14ac:dyDescent="0.3">
      <c r="A313" s="85">
        <v>300</v>
      </c>
      <c r="B313" s="45" t="s">
        <v>8</v>
      </c>
      <c r="C313" s="45">
        <v>1.5</v>
      </c>
      <c r="D313" s="45" t="s">
        <v>126</v>
      </c>
      <c r="E313" s="45" t="str">
        <f t="shared" si="206"/>
        <v>1.5 300 CS-SS316/PTFE-SS316</v>
      </c>
      <c r="F313" s="45">
        <v>44.45</v>
      </c>
      <c r="G313" s="45">
        <v>54.1</v>
      </c>
      <c r="H313" s="45">
        <v>69.900000000000006</v>
      </c>
      <c r="I313" s="45">
        <v>95.3</v>
      </c>
      <c r="J313" s="146">
        <f t="shared" si="224"/>
        <v>6.2E-2</v>
      </c>
      <c r="K313" s="146">
        <f t="shared" si="225"/>
        <v>9</v>
      </c>
      <c r="L313" s="146">
        <f t="shared" si="226"/>
        <v>15</v>
      </c>
      <c r="M313" s="144">
        <f t="shared" si="227"/>
        <v>3.041456E-2</v>
      </c>
      <c r="N313" s="143">
        <f t="shared" si="228"/>
        <v>2.3828927999999996E-2</v>
      </c>
      <c r="O313" s="143">
        <f t="shared" si="229"/>
        <v>1.6971324480000001E-2</v>
      </c>
      <c r="P313" s="143">
        <f t="shared" si="230"/>
        <v>2.2160903039999996E-2</v>
      </c>
      <c r="Q313" s="143">
        <v>1</v>
      </c>
      <c r="R313" s="143">
        <f t="shared" si="231"/>
        <v>2.2160903039999996E-2</v>
      </c>
      <c r="S313" s="143">
        <f t="shared" si="232"/>
        <v>1.6971324480000001E-2</v>
      </c>
      <c r="T313" s="154">
        <f t="shared" si="222"/>
        <v>10.526428943999997</v>
      </c>
      <c r="U313" s="155">
        <f t="shared" si="223"/>
        <v>16.97132448</v>
      </c>
      <c r="V313" s="143">
        <f t="shared" si="233"/>
        <v>0.10489030583999996</v>
      </c>
      <c r="W313" s="155">
        <v>17</v>
      </c>
      <c r="X313" s="143">
        <f t="shared" si="234"/>
        <v>2.2622120579999995E-2</v>
      </c>
      <c r="Y313" s="154">
        <v>12</v>
      </c>
      <c r="Z313" s="143">
        <f t="shared" si="236"/>
        <v>56.497753423999995</v>
      </c>
      <c r="AA313" s="170" t="str">
        <f t="shared" si="189"/>
        <v>1  1/2"300</v>
      </c>
    </row>
    <row r="314" spans="1:27" x14ac:dyDescent="0.3">
      <c r="A314" s="85">
        <v>300</v>
      </c>
      <c r="B314" s="45">
        <v>2</v>
      </c>
      <c r="C314" s="45">
        <f>B314</f>
        <v>2</v>
      </c>
      <c r="D314" s="45" t="s">
        <v>126</v>
      </c>
      <c r="E314" s="45" t="str">
        <f t="shared" si="206"/>
        <v>2 300 CS-SS316/PTFE-SS316</v>
      </c>
      <c r="F314" s="45">
        <v>55.62</v>
      </c>
      <c r="G314" s="45">
        <v>69.849999999999994</v>
      </c>
      <c r="H314" s="45">
        <v>85.9</v>
      </c>
      <c r="I314" s="45">
        <v>111.3</v>
      </c>
      <c r="J314" s="146">
        <f t="shared" si="224"/>
        <v>7.7875E-2</v>
      </c>
      <c r="K314" s="146">
        <f t="shared" si="225"/>
        <v>10</v>
      </c>
      <c r="L314" s="146">
        <f t="shared" si="226"/>
        <v>16</v>
      </c>
      <c r="M314" s="144">
        <f t="shared" si="227"/>
        <v>3.041456E-2</v>
      </c>
      <c r="N314" s="143">
        <f t="shared" si="228"/>
        <v>2.3828927999999996E-2</v>
      </c>
      <c r="O314" s="143">
        <f t="shared" si="229"/>
        <v>2.3685338600000001E-2</v>
      </c>
      <c r="P314" s="143">
        <f t="shared" si="230"/>
        <v>2.9690844287999996E-2</v>
      </c>
      <c r="Q314" s="143">
        <v>1</v>
      </c>
      <c r="R314" s="143">
        <f t="shared" si="231"/>
        <v>2.9690844287999996E-2</v>
      </c>
      <c r="S314" s="143">
        <f t="shared" si="232"/>
        <v>2.3685338600000001E-2</v>
      </c>
      <c r="T314" s="154">
        <f t="shared" si="222"/>
        <v>14.103151036799998</v>
      </c>
      <c r="U314" s="155">
        <f t="shared" si="223"/>
        <v>23.685338600000001</v>
      </c>
      <c r="V314" s="143">
        <f t="shared" si="233"/>
        <v>0.12250043063999995</v>
      </c>
      <c r="W314" s="155">
        <v>17</v>
      </c>
      <c r="X314" s="143">
        <f t="shared" si="234"/>
        <v>4.3070513045999993E-2</v>
      </c>
      <c r="Y314" s="154">
        <v>22</v>
      </c>
      <c r="Z314" s="143">
        <f t="shared" si="236"/>
        <v>99.788489636799994</v>
      </c>
      <c r="AA314" s="170" t="str">
        <f t="shared" si="189"/>
        <v>2"300</v>
      </c>
    </row>
    <row r="315" spans="1:27" x14ac:dyDescent="0.3">
      <c r="A315" s="85">
        <v>300</v>
      </c>
      <c r="B315" s="45" t="s">
        <v>11</v>
      </c>
      <c r="C315" s="45">
        <v>2.5</v>
      </c>
      <c r="D315" s="45" t="s">
        <v>126</v>
      </c>
      <c r="E315" s="45" t="str">
        <f t="shared" si="206"/>
        <v>2.5 300 CS-SS316/PTFE-SS316</v>
      </c>
      <c r="F315" s="45">
        <v>66.540000000000006</v>
      </c>
      <c r="G315" s="45">
        <v>82.55</v>
      </c>
      <c r="H315" s="145">
        <v>98.6</v>
      </c>
      <c r="I315" s="45">
        <v>130.30000000000001</v>
      </c>
      <c r="J315" s="146">
        <f t="shared" si="224"/>
        <v>9.0574999999999989E-2</v>
      </c>
      <c r="K315" s="146">
        <f t="shared" si="225"/>
        <v>10</v>
      </c>
      <c r="L315" s="146">
        <f t="shared" si="226"/>
        <v>16</v>
      </c>
      <c r="M315" s="144">
        <f t="shared" si="227"/>
        <v>3.041456E-2</v>
      </c>
      <c r="N315" s="143">
        <f t="shared" si="228"/>
        <v>2.3828927999999996E-2</v>
      </c>
      <c r="O315" s="143">
        <f t="shared" si="229"/>
        <v>2.7547987719999997E-2</v>
      </c>
      <c r="P315" s="143">
        <f t="shared" si="230"/>
        <v>3.4532882457599987E-2</v>
      </c>
      <c r="Q315" s="143">
        <v>1</v>
      </c>
      <c r="R315" s="143">
        <f t="shared" si="231"/>
        <v>3.4532882457599987E-2</v>
      </c>
      <c r="S315" s="143">
        <f t="shared" si="232"/>
        <v>2.7547987719999997E-2</v>
      </c>
      <c r="T315" s="154">
        <f t="shared" si="222"/>
        <v>16.403119167359993</v>
      </c>
      <c r="U315" s="155">
        <f t="shared" si="223"/>
        <v>27.547987719999998</v>
      </c>
      <c r="V315" s="143">
        <f t="shared" si="233"/>
        <v>0.17898325932000012</v>
      </c>
      <c r="W315" s="155">
        <v>40</v>
      </c>
      <c r="X315" s="143">
        <f t="shared" si="234"/>
        <v>5.7268676165999961E-2</v>
      </c>
      <c r="Y315" s="154">
        <v>45</v>
      </c>
      <c r="Z315" s="143">
        <f t="shared" si="236"/>
        <v>113.95110688735998</v>
      </c>
      <c r="AA315" s="170" t="str">
        <f t="shared" si="189"/>
        <v>2  1/2"300</v>
      </c>
    </row>
    <row r="316" spans="1:27" x14ac:dyDescent="0.3">
      <c r="A316" s="85">
        <v>300</v>
      </c>
      <c r="B316" s="45">
        <v>3</v>
      </c>
      <c r="C316" s="45">
        <f t="shared" ref="C316:C327" si="237">B316</f>
        <v>3</v>
      </c>
      <c r="D316" s="45" t="s">
        <v>126</v>
      </c>
      <c r="E316" s="45" t="str">
        <f t="shared" si="206"/>
        <v>3 300 CS-SS316/PTFE-SS316</v>
      </c>
      <c r="F316" s="45">
        <v>81</v>
      </c>
      <c r="G316" s="45">
        <v>101.6</v>
      </c>
      <c r="H316" s="45">
        <v>120.7</v>
      </c>
      <c r="I316" s="45">
        <v>149.4</v>
      </c>
      <c r="J316" s="146">
        <f t="shared" si="224"/>
        <v>0.11115</v>
      </c>
      <c r="K316" s="146">
        <f t="shared" si="225"/>
        <v>11</v>
      </c>
      <c r="L316" s="146">
        <f t="shared" si="226"/>
        <v>17</v>
      </c>
      <c r="M316" s="144">
        <f t="shared" si="227"/>
        <v>3.041456E-2</v>
      </c>
      <c r="N316" s="143">
        <f t="shared" si="228"/>
        <v>2.3828927999999996E-2</v>
      </c>
      <c r="O316" s="143">
        <f t="shared" si="229"/>
        <v>3.7186361783999998E-2</v>
      </c>
      <c r="P316" s="143">
        <f t="shared" si="230"/>
        <v>4.502595090239999E-2</v>
      </c>
      <c r="Q316" s="143">
        <v>1</v>
      </c>
      <c r="R316" s="143">
        <f t="shared" si="231"/>
        <v>4.502595090239999E-2</v>
      </c>
      <c r="S316" s="143">
        <f t="shared" si="232"/>
        <v>3.7186361783999998E-2</v>
      </c>
      <c r="T316" s="154">
        <f t="shared" si="222"/>
        <v>21.387326678639994</v>
      </c>
      <c r="U316" s="155">
        <f t="shared" si="223"/>
        <v>37.186361783999999</v>
      </c>
      <c r="V316" s="143">
        <f t="shared" si="233"/>
        <v>0.18579808296</v>
      </c>
      <c r="W316" s="155">
        <v>25</v>
      </c>
      <c r="X316" s="143">
        <f t="shared" si="234"/>
        <v>9.0692142719999938E-2</v>
      </c>
      <c r="Y316" s="154">
        <v>47</v>
      </c>
      <c r="Z316" s="143">
        <f t="shared" si="236"/>
        <v>139.57368846264001</v>
      </c>
      <c r="AA316" s="170" t="str">
        <f t="shared" si="189"/>
        <v>3"300</v>
      </c>
    </row>
    <row r="317" spans="1:27" x14ac:dyDescent="0.3">
      <c r="A317" s="85">
        <v>300</v>
      </c>
      <c r="B317" s="45">
        <v>4</v>
      </c>
      <c r="C317" s="45">
        <f t="shared" si="237"/>
        <v>4</v>
      </c>
      <c r="D317" s="45" t="s">
        <v>126</v>
      </c>
      <c r="E317" s="45" t="str">
        <f t="shared" si="206"/>
        <v>4 300 CS-SS316/PTFE-SS316</v>
      </c>
      <c r="F317" s="45">
        <v>106.42</v>
      </c>
      <c r="G317" s="45">
        <v>127</v>
      </c>
      <c r="H317" s="45">
        <v>149.4</v>
      </c>
      <c r="I317" s="45">
        <v>181.1</v>
      </c>
      <c r="J317" s="146">
        <f t="shared" si="224"/>
        <v>0.13819999999999999</v>
      </c>
      <c r="K317" s="146">
        <f t="shared" si="225"/>
        <v>13</v>
      </c>
      <c r="L317" s="146">
        <f t="shared" si="226"/>
        <v>19</v>
      </c>
      <c r="M317" s="144">
        <f t="shared" si="227"/>
        <v>3.041456E-2</v>
      </c>
      <c r="N317" s="143">
        <f t="shared" si="228"/>
        <v>2.3828927999999996E-2</v>
      </c>
      <c r="O317" s="143">
        <f t="shared" si="229"/>
        <v>5.464279849599999E-2</v>
      </c>
      <c r="P317" s="143">
        <f t="shared" si="230"/>
        <v>6.2569999142399982E-2</v>
      </c>
      <c r="Q317" s="143">
        <v>1</v>
      </c>
      <c r="R317" s="143">
        <f t="shared" si="231"/>
        <v>6.2569999142399982E-2</v>
      </c>
      <c r="S317" s="143">
        <f t="shared" si="232"/>
        <v>5.464279849599999E-2</v>
      </c>
      <c r="T317" s="154">
        <f t="shared" si="222"/>
        <v>29.72074959263999</v>
      </c>
      <c r="U317" s="155">
        <f t="shared" si="223"/>
        <v>54.64279849599999</v>
      </c>
      <c r="V317" s="143">
        <f t="shared" si="233"/>
        <v>0.24876337883999988</v>
      </c>
      <c r="W317" s="155">
        <v>34</v>
      </c>
      <c r="X317" s="143">
        <f t="shared" si="234"/>
        <v>0.11325511511999999</v>
      </c>
      <c r="Y317" s="154">
        <v>58</v>
      </c>
      <c r="Z317" s="143">
        <f t="shared" si="236"/>
        <v>198.27357527797329</v>
      </c>
      <c r="AA317" s="170" t="str">
        <f t="shared" si="189"/>
        <v>4"300</v>
      </c>
    </row>
    <row r="318" spans="1:27" x14ac:dyDescent="0.3">
      <c r="A318" s="85">
        <v>300</v>
      </c>
      <c r="B318" s="45">
        <v>5</v>
      </c>
      <c r="C318" s="45">
        <f t="shared" si="237"/>
        <v>5</v>
      </c>
      <c r="D318" s="45" t="s">
        <v>126</v>
      </c>
      <c r="E318" s="45" t="str">
        <f t="shared" si="206"/>
        <v>5 300 CS-SS316/PTFE-SS316</v>
      </c>
      <c r="F318" s="45">
        <v>131.82</v>
      </c>
      <c r="G318" s="45">
        <v>155.69999999999999</v>
      </c>
      <c r="H318" s="45">
        <v>177.8</v>
      </c>
      <c r="I318" s="45">
        <v>215.9</v>
      </c>
      <c r="J318" s="146">
        <f t="shared" si="224"/>
        <v>0.16675000000000001</v>
      </c>
      <c r="K318" s="146">
        <f t="shared" si="225"/>
        <v>13</v>
      </c>
      <c r="L318" s="146">
        <f t="shared" si="226"/>
        <v>19</v>
      </c>
      <c r="M318" s="144">
        <f t="shared" si="227"/>
        <v>3.041456E-2</v>
      </c>
      <c r="N318" s="143">
        <f t="shared" si="228"/>
        <v>2.3828927999999996E-2</v>
      </c>
      <c r="O318" s="143">
        <f t="shared" si="229"/>
        <v>6.593116244000001E-2</v>
      </c>
      <c r="P318" s="143">
        <f t="shared" si="230"/>
        <v>7.5496001135999982E-2</v>
      </c>
      <c r="Q318" s="143">
        <v>1</v>
      </c>
      <c r="R318" s="143">
        <f t="shared" si="231"/>
        <v>7.5496001135999982E-2</v>
      </c>
      <c r="S318" s="143">
        <f t="shared" si="232"/>
        <v>6.593116244000001E-2</v>
      </c>
      <c r="T318" s="154">
        <f t="shared" si="222"/>
        <v>35.860600539599993</v>
      </c>
      <c r="U318" s="155">
        <f t="shared" si="223"/>
        <v>65.931162440000008</v>
      </c>
      <c r="V318" s="143">
        <f t="shared" si="233"/>
        <v>0.35643993227999993</v>
      </c>
      <c r="W318" s="155">
        <v>55.910027189333327</v>
      </c>
      <c r="X318" s="143">
        <f t="shared" si="234"/>
        <v>0.16111340251199993</v>
      </c>
      <c r="Y318" s="154">
        <v>106</v>
      </c>
      <c r="Z318" s="143">
        <f t="shared" ref="Z318:Z327" si="238">Y318+W318+U318+T318</f>
        <v>263.70179016893331</v>
      </c>
      <c r="AA318" s="170" t="str">
        <f t="shared" si="189"/>
        <v>5"300</v>
      </c>
    </row>
    <row r="319" spans="1:27" x14ac:dyDescent="0.3">
      <c r="A319" s="85">
        <v>300</v>
      </c>
      <c r="B319" s="45">
        <v>6</v>
      </c>
      <c r="C319" s="45">
        <f t="shared" si="237"/>
        <v>6</v>
      </c>
      <c r="D319" s="45" t="s">
        <v>126</v>
      </c>
      <c r="E319" s="45" t="str">
        <f t="shared" si="206"/>
        <v>6 300 CS-SS316/PTFE-SS316</v>
      </c>
      <c r="F319" s="45">
        <v>157.22</v>
      </c>
      <c r="G319" s="45">
        <v>182.62</v>
      </c>
      <c r="H319" s="45">
        <v>209.6</v>
      </c>
      <c r="I319" s="45">
        <v>251</v>
      </c>
      <c r="J319" s="146">
        <f t="shared" si="224"/>
        <v>0.19611000000000001</v>
      </c>
      <c r="K319" s="146">
        <f t="shared" si="225"/>
        <v>16</v>
      </c>
      <c r="L319" s="146">
        <f t="shared" si="226"/>
        <v>22</v>
      </c>
      <c r="M319" s="144">
        <f t="shared" si="227"/>
        <v>3.041456E-2</v>
      </c>
      <c r="N319" s="143">
        <f t="shared" si="228"/>
        <v>2.3828927999999996E-2</v>
      </c>
      <c r="O319" s="143">
        <f t="shared" si="229"/>
        <v>9.5433589785600001E-2</v>
      </c>
      <c r="P319" s="143">
        <f t="shared" si="230"/>
        <v>0.10280800354175998</v>
      </c>
      <c r="Q319" s="143">
        <v>1</v>
      </c>
      <c r="R319" s="143">
        <f t="shared" si="231"/>
        <v>0.10280800354175998</v>
      </c>
      <c r="S319" s="143">
        <f t="shared" si="232"/>
        <v>9.5433589785600001E-2</v>
      </c>
      <c r="T319" s="154">
        <f t="shared" si="222"/>
        <v>48.833801682335988</v>
      </c>
      <c r="U319" s="155">
        <f t="shared" si="223"/>
        <v>95.433589785600006</v>
      </c>
      <c r="V319" s="143">
        <f t="shared" si="233"/>
        <v>0.45028014480000011</v>
      </c>
      <c r="W319" s="155">
        <v>62</v>
      </c>
      <c r="X319" s="143">
        <f t="shared" si="234"/>
        <v>0.20099756193600002</v>
      </c>
      <c r="Y319" s="154">
        <v>102</v>
      </c>
      <c r="Z319" s="143">
        <f t="shared" si="238"/>
        <v>308.26739146793602</v>
      </c>
      <c r="AA319" s="170" t="str">
        <f t="shared" si="189"/>
        <v>6"300</v>
      </c>
    </row>
    <row r="320" spans="1:27" x14ac:dyDescent="0.3">
      <c r="A320" s="85">
        <v>300</v>
      </c>
      <c r="B320" s="45">
        <v>8</v>
      </c>
      <c r="C320" s="45">
        <f t="shared" si="237"/>
        <v>8</v>
      </c>
      <c r="D320" s="45" t="s">
        <v>126</v>
      </c>
      <c r="E320" s="45" t="str">
        <f t="shared" si="206"/>
        <v>8 300 CS-SS316/PTFE-SS316</v>
      </c>
      <c r="F320" s="45">
        <v>215.9</v>
      </c>
      <c r="G320" s="45">
        <v>233.42</v>
      </c>
      <c r="H320" s="45">
        <v>263.7</v>
      </c>
      <c r="I320" s="45">
        <v>308.10000000000002</v>
      </c>
      <c r="J320" s="146">
        <f t="shared" si="224"/>
        <v>0.24856</v>
      </c>
      <c r="K320" s="146">
        <f t="shared" si="225"/>
        <v>18</v>
      </c>
      <c r="L320" s="146">
        <f t="shared" si="226"/>
        <v>24</v>
      </c>
      <c r="M320" s="144">
        <f t="shared" si="227"/>
        <v>3.041456E-2</v>
      </c>
      <c r="N320" s="143">
        <f t="shared" si="228"/>
        <v>2.3828927999999996E-2</v>
      </c>
      <c r="O320" s="143">
        <f t="shared" si="229"/>
        <v>0.13607717460479998</v>
      </c>
      <c r="P320" s="143">
        <f t="shared" si="230"/>
        <v>0.14215004024831998</v>
      </c>
      <c r="Q320" s="143">
        <v>1</v>
      </c>
      <c r="R320" s="143">
        <f t="shared" si="231"/>
        <v>0.14215004024831998</v>
      </c>
      <c r="S320" s="143">
        <f t="shared" si="232"/>
        <v>0.13607717460479998</v>
      </c>
      <c r="T320" s="154">
        <f t="shared" si="222"/>
        <v>67.521269117951988</v>
      </c>
      <c r="U320" s="155">
        <f t="shared" si="223"/>
        <v>136.07717460479998</v>
      </c>
      <c r="V320" s="143">
        <f t="shared" si="233"/>
        <v>0.59276616048000053</v>
      </c>
      <c r="W320" s="155">
        <v>76</v>
      </c>
      <c r="X320" s="143">
        <f t="shared" si="234"/>
        <v>0.17720701130879982</v>
      </c>
      <c r="Y320" s="154">
        <v>97</v>
      </c>
      <c r="Z320" s="143">
        <f t="shared" si="238"/>
        <v>376.59844372275199</v>
      </c>
      <c r="AA320" s="170" t="str">
        <f t="shared" si="189"/>
        <v>8"300</v>
      </c>
    </row>
    <row r="321" spans="1:27" x14ac:dyDescent="0.3">
      <c r="A321" s="85">
        <v>300</v>
      </c>
      <c r="B321" s="45">
        <v>10</v>
      </c>
      <c r="C321" s="45">
        <f t="shared" si="237"/>
        <v>10</v>
      </c>
      <c r="D321" s="45" t="s">
        <v>126</v>
      </c>
      <c r="E321" s="45" t="str">
        <f t="shared" si="206"/>
        <v>10 300 CS-SS316/PTFE-SS316</v>
      </c>
      <c r="F321" s="45">
        <v>268.22000000000003</v>
      </c>
      <c r="G321" s="45">
        <v>287.27</v>
      </c>
      <c r="H321" s="45">
        <v>317.5</v>
      </c>
      <c r="I321" s="45">
        <v>362</v>
      </c>
      <c r="J321" s="146">
        <f t="shared" si="224"/>
        <v>0.30238500000000001</v>
      </c>
      <c r="K321" s="146">
        <f t="shared" si="225"/>
        <v>18</v>
      </c>
      <c r="L321" s="146">
        <f t="shared" si="226"/>
        <v>24</v>
      </c>
      <c r="M321" s="144">
        <f t="shared" si="227"/>
        <v>3.041456E-2</v>
      </c>
      <c r="N321" s="143">
        <f t="shared" si="228"/>
        <v>2.3828927999999996E-2</v>
      </c>
      <c r="O321" s="143">
        <f t="shared" si="229"/>
        <v>0.16554432106080003</v>
      </c>
      <c r="P321" s="143">
        <f t="shared" si="230"/>
        <v>0.17293224943871999</v>
      </c>
      <c r="Q321" s="143">
        <v>1</v>
      </c>
      <c r="R321" s="143">
        <f t="shared" si="231"/>
        <v>0.17293224943871999</v>
      </c>
      <c r="S321" s="143">
        <f t="shared" si="232"/>
        <v>0.16554432106080003</v>
      </c>
      <c r="T321" s="154">
        <f t="shared" si="222"/>
        <v>82.142818483391991</v>
      </c>
      <c r="U321" s="155">
        <f t="shared" si="223"/>
        <v>165.54432106080003</v>
      </c>
      <c r="V321" s="143">
        <f t="shared" si="233"/>
        <v>0.69803518799999997</v>
      </c>
      <c r="W321" s="155">
        <v>85</v>
      </c>
      <c r="X321" s="143">
        <f t="shared" si="234"/>
        <v>0.23713408834199942</v>
      </c>
      <c r="Y321" s="154">
        <v>120</v>
      </c>
      <c r="Z321" s="143">
        <f t="shared" si="238"/>
        <v>452.68713954419201</v>
      </c>
      <c r="AA321" s="170" t="str">
        <f t="shared" si="189"/>
        <v>10"300</v>
      </c>
    </row>
    <row r="322" spans="1:27" x14ac:dyDescent="0.3">
      <c r="A322" s="85">
        <v>300</v>
      </c>
      <c r="B322" s="45">
        <v>12</v>
      </c>
      <c r="C322" s="45">
        <f t="shared" si="237"/>
        <v>12</v>
      </c>
      <c r="D322" s="45" t="s">
        <v>126</v>
      </c>
      <c r="E322" s="45" t="str">
        <f t="shared" si="206"/>
        <v>12 300 CS-SS316/PTFE-SS316</v>
      </c>
      <c r="F322" s="45">
        <v>317.5</v>
      </c>
      <c r="G322" s="45">
        <v>339.85</v>
      </c>
      <c r="H322" s="45">
        <v>374.7</v>
      </c>
      <c r="I322" s="45">
        <v>422.4</v>
      </c>
      <c r="J322" s="146">
        <f t="shared" si="224"/>
        <v>0.35727499999999995</v>
      </c>
      <c r="K322" s="146">
        <f t="shared" si="225"/>
        <v>21</v>
      </c>
      <c r="L322" s="146">
        <f t="shared" si="226"/>
        <v>27</v>
      </c>
      <c r="M322" s="144">
        <f t="shared" si="227"/>
        <v>3.041456E-2</v>
      </c>
      <c r="N322" s="143">
        <f t="shared" si="228"/>
        <v>2.3828927999999996E-2</v>
      </c>
      <c r="O322" s="143">
        <f t="shared" si="229"/>
        <v>0.22819360040399997</v>
      </c>
      <c r="P322" s="143">
        <f t="shared" si="230"/>
        <v>0.22986396678239993</v>
      </c>
      <c r="Q322" s="143">
        <v>1</v>
      </c>
      <c r="R322" s="143">
        <f t="shared" si="231"/>
        <v>0.22986396678239993</v>
      </c>
      <c r="S322" s="143">
        <f t="shared" si="232"/>
        <v>0.22819360040399997</v>
      </c>
      <c r="T322" s="154">
        <f t="shared" si="222"/>
        <v>109.18538422163996</v>
      </c>
      <c r="U322" s="155">
        <f t="shared" si="223"/>
        <v>228.19360040399997</v>
      </c>
      <c r="V322" s="143">
        <f t="shared" si="233"/>
        <v>0.87307393535999966</v>
      </c>
      <c r="W322" s="155">
        <v>103</v>
      </c>
      <c r="X322" s="143">
        <f t="shared" si="234"/>
        <v>0.32913459747000035</v>
      </c>
      <c r="Y322" s="154">
        <v>151</v>
      </c>
      <c r="Z322" s="143">
        <f t="shared" si="238"/>
        <v>591.37898462563999</v>
      </c>
      <c r="AA322" s="170" t="str">
        <f t="shared" si="189"/>
        <v>12"300</v>
      </c>
    </row>
    <row r="323" spans="1:27" x14ac:dyDescent="0.3">
      <c r="A323" s="85">
        <v>300</v>
      </c>
      <c r="B323" s="45">
        <v>14</v>
      </c>
      <c r="C323" s="45">
        <f t="shared" si="237"/>
        <v>14</v>
      </c>
      <c r="D323" s="45" t="s">
        <v>126</v>
      </c>
      <c r="E323" s="45" t="str">
        <f t="shared" si="206"/>
        <v>14 300 CS-SS316/PTFE-SS316</v>
      </c>
      <c r="F323" s="45">
        <v>349.25</v>
      </c>
      <c r="G323" s="45">
        <v>371.6</v>
      </c>
      <c r="H323" s="45">
        <v>406.4</v>
      </c>
      <c r="I323" s="45">
        <v>485.9</v>
      </c>
      <c r="J323" s="146">
        <f t="shared" si="224"/>
        <v>0.38900000000000001</v>
      </c>
      <c r="K323" s="146">
        <f t="shared" si="225"/>
        <v>21</v>
      </c>
      <c r="L323" s="146">
        <f t="shared" si="226"/>
        <v>27</v>
      </c>
      <c r="M323" s="144">
        <f t="shared" si="227"/>
        <v>3.041456E-2</v>
      </c>
      <c r="N323" s="143">
        <f t="shared" si="228"/>
        <v>2.3828927999999996E-2</v>
      </c>
      <c r="O323" s="143">
        <f t="shared" si="229"/>
        <v>0.24845654064000003</v>
      </c>
      <c r="P323" s="143">
        <f t="shared" si="230"/>
        <v>0.25027523078399994</v>
      </c>
      <c r="Q323" s="143">
        <v>1</v>
      </c>
      <c r="R323" s="143">
        <f t="shared" si="231"/>
        <v>0.25027523078399994</v>
      </c>
      <c r="S323" s="143">
        <f t="shared" si="232"/>
        <v>0.24845654064000003</v>
      </c>
      <c r="T323" s="154">
        <f t="shared" si="222"/>
        <v>118.88073462239997</v>
      </c>
      <c r="U323" s="155">
        <f t="shared" si="223"/>
        <v>248.45654064000004</v>
      </c>
      <c r="V323" s="143">
        <f t="shared" si="233"/>
        <v>1.6738739946000003</v>
      </c>
      <c r="W323" s="155">
        <v>178</v>
      </c>
      <c r="X323" s="143">
        <f t="shared" si="234"/>
        <v>0.35988352632000031</v>
      </c>
      <c r="Y323" s="154">
        <v>162</v>
      </c>
      <c r="Z323" s="143">
        <f t="shared" si="238"/>
        <v>707.3372752624</v>
      </c>
      <c r="AA323" s="170" t="str">
        <f t="shared" si="189"/>
        <v>14"300</v>
      </c>
    </row>
    <row r="324" spans="1:27" x14ac:dyDescent="0.3">
      <c r="A324" s="85">
        <v>300</v>
      </c>
      <c r="B324" s="45">
        <v>16</v>
      </c>
      <c r="C324" s="45">
        <f t="shared" si="237"/>
        <v>16</v>
      </c>
      <c r="D324" s="45" t="s">
        <v>126</v>
      </c>
      <c r="E324" s="45" t="str">
        <f t="shared" si="206"/>
        <v>16 300 CS-SS316/PTFE-SS316</v>
      </c>
      <c r="F324" s="45">
        <v>400.05</v>
      </c>
      <c r="G324" s="45">
        <v>422.4</v>
      </c>
      <c r="H324" s="45">
        <v>463.6</v>
      </c>
      <c r="I324" s="45">
        <v>539.79999999999995</v>
      </c>
      <c r="J324" s="146">
        <f t="shared" si="224"/>
        <v>0.443</v>
      </c>
      <c r="K324" s="146">
        <f t="shared" si="225"/>
        <v>25</v>
      </c>
      <c r="L324" s="146">
        <f t="shared" si="226"/>
        <v>31</v>
      </c>
      <c r="M324" s="144">
        <f t="shared" si="227"/>
        <v>3.041456E-2</v>
      </c>
      <c r="N324" s="143">
        <f t="shared" si="228"/>
        <v>2.3828927999999996E-2</v>
      </c>
      <c r="O324" s="143">
        <f t="shared" si="229"/>
        <v>0.33684125199999998</v>
      </c>
      <c r="P324" s="143">
        <f t="shared" si="230"/>
        <v>0.32724266822399994</v>
      </c>
      <c r="Q324" s="143">
        <v>1</v>
      </c>
      <c r="R324" s="143">
        <f t="shared" si="231"/>
        <v>0.32724266822399994</v>
      </c>
      <c r="S324" s="143">
        <f t="shared" si="232"/>
        <v>0.33684125199999998</v>
      </c>
      <c r="T324" s="154">
        <f t="shared" si="222"/>
        <v>155.44026740639998</v>
      </c>
      <c r="U324" s="155">
        <f t="shared" si="223"/>
        <v>336.841252</v>
      </c>
      <c r="V324" s="143">
        <f t="shared" si="233"/>
        <v>1.7823647563199985</v>
      </c>
      <c r="W324" s="155">
        <v>190</v>
      </c>
      <c r="X324" s="143">
        <f t="shared" si="234"/>
        <v>0.40908181247999942</v>
      </c>
      <c r="Y324" s="154">
        <v>181</v>
      </c>
      <c r="Z324" s="143">
        <f t="shared" si="238"/>
        <v>863.28151940639987</v>
      </c>
      <c r="AA324" s="170" t="str">
        <f t="shared" ref="AA324:AA387" si="239">CONCATENATE(B324,"""",A324)</f>
        <v>16"300</v>
      </c>
    </row>
    <row r="325" spans="1:27" x14ac:dyDescent="0.3">
      <c r="A325" s="85">
        <v>300</v>
      </c>
      <c r="B325" s="45">
        <v>18</v>
      </c>
      <c r="C325" s="45">
        <f t="shared" si="237"/>
        <v>18</v>
      </c>
      <c r="D325" s="45" t="s">
        <v>126</v>
      </c>
      <c r="E325" s="45" t="str">
        <f t="shared" si="206"/>
        <v>18 300 CS-SS316/PTFE-SS316</v>
      </c>
      <c r="F325" s="45">
        <v>449.33</v>
      </c>
      <c r="G325" s="45">
        <v>474.72</v>
      </c>
      <c r="H325" s="45">
        <v>527.1</v>
      </c>
      <c r="I325" s="45">
        <v>596.9</v>
      </c>
      <c r="J325" s="146">
        <f t="shared" si="224"/>
        <v>0.50091000000000008</v>
      </c>
      <c r="K325" s="146">
        <f t="shared" si="225"/>
        <v>31</v>
      </c>
      <c r="L325" s="146">
        <f t="shared" si="226"/>
        <v>37</v>
      </c>
      <c r="M325" s="144">
        <f t="shared" si="227"/>
        <v>3.041456E-2</v>
      </c>
      <c r="N325" s="143">
        <f t="shared" si="228"/>
        <v>2.3828927999999996E-2</v>
      </c>
      <c r="O325" s="143">
        <f t="shared" si="229"/>
        <v>0.47228367473760008</v>
      </c>
      <c r="P325" s="143">
        <f t="shared" si="230"/>
        <v>0.44163748800576003</v>
      </c>
      <c r="Q325" s="143">
        <v>1</v>
      </c>
      <c r="R325" s="143">
        <f t="shared" si="231"/>
        <v>0.44163748800576003</v>
      </c>
      <c r="S325" s="143">
        <f t="shared" si="232"/>
        <v>0.47228367473760008</v>
      </c>
      <c r="T325" s="154">
        <f t="shared" si="222"/>
        <v>209.77780680273602</v>
      </c>
      <c r="U325" s="155">
        <f t="shared" si="223"/>
        <v>472.28367473760005</v>
      </c>
      <c r="V325" s="143">
        <f t="shared" si="233"/>
        <v>1.8053679818399988</v>
      </c>
      <c r="W325" s="155">
        <v>192</v>
      </c>
      <c r="X325" s="143">
        <f t="shared" si="234"/>
        <v>0.52228669714560094</v>
      </c>
      <c r="Y325" s="154">
        <v>220</v>
      </c>
      <c r="Z325" s="143">
        <f t="shared" si="238"/>
        <v>1094.061481540336</v>
      </c>
      <c r="AA325" s="170" t="str">
        <f t="shared" si="239"/>
        <v>18"300</v>
      </c>
    </row>
    <row r="326" spans="1:27" x14ac:dyDescent="0.3">
      <c r="A326" s="85">
        <v>300</v>
      </c>
      <c r="B326" s="45">
        <v>20</v>
      </c>
      <c r="C326" s="45">
        <f t="shared" si="237"/>
        <v>20</v>
      </c>
      <c r="D326" s="45" t="s">
        <v>126</v>
      </c>
      <c r="E326" s="45" t="str">
        <f t="shared" si="206"/>
        <v>20 300 CS-SS316/PTFE-SS316</v>
      </c>
      <c r="F326" s="45">
        <v>500.13</v>
      </c>
      <c r="G326" s="45">
        <v>525.52</v>
      </c>
      <c r="H326" s="45">
        <v>577.9</v>
      </c>
      <c r="I326" s="45">
        <v>654.1</v>
      </c>
      <c r="J326" s="146">
        <f t="shared" si="224"/>
        <v>0.55171000000000003</v>
      </c>
      <c r="K326" s="146">
        <f t="shared" si="225"/>
        <v>31</v>
      </c>
      <c r="L326" s="146">
        <f t="shared" si="226"/>
        <v>37</v>
      </c>
      <c r="M326" s="144">
        <f t="shared" si="227"/>
        <v>3.041456E-2</v>
      </c>
      <c r="N326" s="143">
        <f t="shared" si="228"/>
        <v>2.3828927999999996E-2</v>
      </c>
      <c r="O326" s="143">
        <f t="shared" si="229"/>
        <v>0.52018052382560009</v>
      </c>
      <c r="P326" s="143">
        <f t="shared" si="230"/>
        <v>0.48642634107455995</v>
      </c>
      <c r="Q326" s="143">
        <v>1</v>
      </c>
      <c r="R326" s="143">
        <f t="shared" si="231"/>
        <v>0.48642634107455995</v>
      </c>
      <c r="S326" s="143">
        <f t="shared" si="232"/>
        <v>0.52018052382560009</v>
      </c>
      <c r="T326" s="154">
        <f t="shared" si="222"/>
        <v>231.05251201041597</v>
      </c>
      <c r="U326" s="155">
        <f t="shared" si="223"/>
        <v>520.18052382560006</v>
      </c>
      <c r="V326" s="143">
        <f t="shared" si="233"/>
        <v>2.1597717434400012</v>
      </c>
      <c r="W326" s="155">
        <v>226</v>
      </c>
      <c r="X326" s="143">
        <f t="shared" si="234"/>
        <v>0.57817683072959958</v>
      </c>
      <c r="Y326" s="154">
        <v>241</v>
      </c>
      <c r="Z326" s="143">
        <f t="shared" si="238"/>
        <v>1218.2330358360159</v>
      </c>
      <c r="AA326" s="170" t="str">
        <f t="shared" si="239"/>
        <v>20"300</v>
      </c>
    </row>
    <row r="327" spans="1:27" x14ac:dyDescent="0.3">
      <c r="A327" s="85">
        <v>300</v>
      </c>
      <c r="B327" s="45">
        <v>24</v>
      </c>
      <c r="C327" s="45">
        <f t="shared" si="237"/>
        <v>24</v>
      </c>
      <c r="D327" s="45" t="s">
        <v>126</v>
      </c>
      <c r="E327" s="45" t="str">
        <f t="shared" si="206"/>
        <v>24 300 CS-SS316/PTFE-SS316</v>
      </c>
      <c r="F327" s="45">
        <v>603.25</v>
      </c>
      <c r="G327" s="45">
        <v>628.65</v>
      </c>
      <c r="H327" s="45">
        <v>685.8</v>
      </c>
      <c r="I327" s="45">
        <v>774.7</v>
      </c>
      <c r="J327" s="146">
        <f t="shared" si="224"/>
        <v>0.65722499999999995</v>
      </c>
      <c r="K327" s="146">
        <f t="shared" si="225"/>
        <v>34</v>
      </c>
      <c r="L327" s="146">
        <f t="shared" si="226"/>
        <v>40</v>
      </c>
      <c r="M327" s="144">
        <f t="shared" si="227"/>
        <v>3.041456E-2</v>
      </c>
      <c r="N327" s="143">
        <f t="shared" si="228"/>
        <v>2.3828927999999996E-2</v>
      </c>
      <c r="O327" s="143">
        <f t="shared" si="229"/>
        <v>0.67963311266399995</v>
      </c>
      <c r="P327" s="143">
        <f t="shared" si="230"/>
        <v>0.62643868819199988</v>
      </c>
      <c r="Q327" s="143">
        <v>1</v>
      </c>
      <c r="R327" s="143">
        <f t="shared" si="231"/>
        <v>0.62643868819199988</v>
      </c>
      <c r="S327" s="143">
        <f t="shared" si="232"/>
        <v>0.67963311266399995</v>
      </c>
      <c r="T327" s="154">
        <f t="shared" si="222"/>
        <v>297.55837689119994</v>
      </c>
      <c r="U327" s="155">
        <f t="shared" si="223"/>
        <v>679.6331126639999</v>
      </c>
      <c r="V327" s="143">
        <f t="shared" si="233"/>
        <v>2.9843108055600034</v>
      </c>
      <c r="W327" s="155">
        <v>306</v>
      </c>
      <c r="X327" s="143">
        <f t="shared" si="234"/>
        <v>0.69191280971999936</v>
      </c>
      <c r="Y327" s="154">
        <v>283</v>
      </c>
      <c r="Z327" s="143">
        <f t="shared" si="238"/>
        <v>1566.1914895551997</v>
      </c>
      <c r="AA327" s="170" t="str">
        <f t="shared" si="239"/>
        <v>24"300</v>
      </c>
    </row>
    <row r="328" spans="1:27" x14ac:dyDescent="0.3">
      <c r="A328" s="85"/>
      <c r="B328" s="85"/>
      <c r="C328" s="85"/>
      <c r="D328" s="85"/>
      <c r="E328" s="45" t="str">
        <f t="shared" si="206"/>
        <v xml:space="preserve">  </v>
      </c>
      <c r="F328" s="85"/>
      <c r="G328" s="85"/>
      <c r="H328" s="85"/>
      <c r="I328" s="85"/>
      <c r="J328" s="85"/>
      <c r="K328" s="85"/>
      <c r="L328" s="85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  <c r="AA328" s="170" t="str">
        <f t="shared" si="239"/>
        <v>"</v>
      </c>
    </row>
    <row r="329" spans="1:27" x14ac:dyDescent="0.3">
      <c r="A329" s="85"/>
      <c r="B329" s="85"/>
      <c r="C329" s="85"/>
      <c r="D329" s="85"/>
      <c r="E329" s="45" t="str">
        <f t="shared" ref="E329:E393" si="240">CONCATENATE(C329," ",A329," ",D329)</f>
        <v xml:space="preserve">  </v>
      </c>
      <c r="F329" s="85"/>
      <c r="G329" s="85"/>
      <c r="H329" s="85"/>
      <c r="I329" s="85"/>
      <c r="J329" s="85"/>
      <c r="K329" s="85"/>
      <c r="L329" s="85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  <c r="AA329" s="170" t="str">
        <f t="shared" si="239"/>
        <v>"</v>
      </c>
    </row>
    <row r="330" spans="1:27" x14ac:dyDescent="0.3">
      <c r="A330" s="45">
        <v>600</v>
      </c>
      <c r="B330" s="45">
        <v>0.5</v>
      </c>
      <c r="C330" s="45">
        <v>0.5</v>
      </c>
      <c r="D330" s="45" t="s">
        <v>2</v>
      </c>
      <c r="E330" s="45" t="str">
        <f t="shared" si="240"/>
        <v>0.5 600 CS-SS316/FG-SS316</v>
      </c>
      <c r="F330" s="45">
        <v>14.22</v>
      </c>
      <c r="G330" s="45">
        <v>19.05</v>
      </c>
      <c r="H330" s="145" t="s">
        <v>536</v>
      </c>
      <c r="I330" s="45" t="s">
        <v>538</v>
      </c>
      <c r="J330" s="146">
        <f>(H330+G330)/2/1000</f>
        <v>2.5425E-2</v>
      </c>
      <c r="K330" s="146">
        <f>ROUND((H330-G330)/2*1.2,)</f>
        <v>8</v>
      </c>
      <c r="L330" s="146">
        <f>K330+6</f>
        <v>14</v>
      </c>
      <c r="M330" s="143">
        <f>3.142*(0.0008*0.0055)*1000</f>
        <v>1.38248E-2</v>
      </c>
      <c r="N330" s="143">
        <f>3.142*(0.0002*0.0048)*7900</f>
        <v>2.3828927999999996E-2</v>
      </c>
      <c r="O330" s="143">
        <f>(J330*K330)*M330</f>
        <v>2.8119643200000002E-3</v>
      </c>
      <c r="P330" s="143">
        <f>J330*L330*N330</f>
        <v>8.4819069215999986E-3</v>
      </c>
      <c r="Q330" s="143">
        <v>1</v>
      </c>
      <c r="R330" s="143">
        <f>(P330*Q330)</f>
        <v>8.4819069215999986E-3</v>
      </c>
      <c r="S330" s="143">
        <f>(O330*Q330)</f>
        <v>2.8119643200000002E-3</v>
      </c>
      <c r="T330" s="154">
        <f t="shared" ref="T330:T347" si="241">R330*Q330*475</f>
        <v>4.0289057877599994</v>
      </c>
      <c r="U330" s="155">
        <f t="shared" ref="U330:U347" si="242">S330*Q330*500</f>
        <v>1.40598216</v>
      </c>
      <c r="V330" s="143">
        <f>((I330/1000)*3.14)*1.15*0.003*((I330-H330)/2/1000)*8000*Q330</f>
        <v>5.2277024759999999E-2</v>
      </c>
      <c r="W330" s="155">
        <v>12</v>
      </c>
      <c r="X330" s="143">
        <f>((G330/1000)*3.14)*1.15*0.003*((G330-F330)/2/1000)*8000*Q330</f>
        <v>3.9870423179999993E-3</v>
      </c>
      <c r="Y330" s="154">
        <v>2</v>
      </c>
      <c r="Z330" s="143">
        <f>Y330+W330+U330+T330</f>
        <v>19.43488794776</v>
      </c>
      <c r="AA330" s="170" t="str">
        <f t="shared" si="239"/>
        <v>0.5"600</v>
      </c>
    </row>
    <row r="331" spans="1:27" x14ac:dyDescent="0.3">
      <c r="A331" s="45">
        <v>600</v>
      </c>
      <c r="B331" s="45">
        <v>0.75</v>
      </c>
      <c r="C331" s="45">
        <v>0.75</v>
      </c>
      <c r="D331" s="45" t="s">
        <v>2</v>
      </c>
      <c r="E331" s="45" t="str">
        <f t="shared" si="240"/>
        <v>0.75 600 CS-SS316/FG-SS316</v>
      </c>
      <c r="F331" s="45">
        <v>20.57</v>
      </c>
      <c r="G331" s="45">
        <v>25.4</v>
      </c>
      <c r="H331" s="145">
        <v>39.6</v>
      </c>
      <c r="I331" s="45">
        <v>66.8</v>
      </c>
      <c r="J331" s="146">
        <f t="shared" ref="J331:J349" si="243">(H331+G331)/2/1000</f>
        <v>3.2500000000000001E-2</v>
      </c>
      <c r="K331" s="146">
        <f t="shared" ref="K331:K349" si="244">ROUND((H331-G331)/2*1.2,)</f>
        <v>9</v>
      </c>
      <c r="L331" s="146">
        <f t="shared" ref="L331:L349" si="245">K331+6</f>
        <v>15</v>
      </c>
      <c r="M331" s="143">
        <f t="shared" ref="M331:M349" si="246">3.142*(0.0008*0.0055)*1000</f>
        <v>1.38248E-2</v>
      </c>
      <c r="N331" s="143">
        <f t="shared" ref="N331:N349" si="247">3.142*(0.0002*0.0048)*7900</f>
        <v>2.3828927999999996E-2</v>
      </c>
      <c r="O331" s="143">
        <f t="shared" ref="O331:O349" si="248">(J331*K331)*M331</f>
        <v>4.0437540000000001E-3</v>
      </c>
      <c r="P331" s="143">
        <f t="shared" ref="P331:P349" si="249">J331*L331*N331</f>
        <v>1.1616602399999999E-2</v>
      </c>
      <c r="Q331" s="143">
        <v>1</v>
      </c>
      <c r="R331" s="143">
        <f t="shared" ref="R331:R349" si="250">(P331*Q331)</f>
        <v>1.1616602399999999E-2</v>
      </c>
      <c r="S331" s="143">
        <f t="shared" ref="S331:S349" si="251">(O331*Q331)</f>
        <v>4.0437540000000001E-3</v>
      </c>
      <c r="T331" s="154">
        <f t="shared" si="241"/>
        <v>5.517886139999999</v>
      </c>
      <c r="U331" s="155">
        <f t="shared" si="242"/>
        <v>2.0218769999999999</v>
      </c>
      <c r="V331" s="143">
        <f t="shared" ref="V331:V349" si="252">((I331/1000)*3.14)*1.15*0.003*((I331-H331)/2/1000)*8000*Q331</f>
        <v>7.8732510719999982E-2</v>
      </c>
      <c r="W331" s="155">
        <v>14</v>
      </c>
      <c r="X331" s="143">
        <f t="shared" ref="X331:X349" si="253">((G331/1000)*3.14)*1.15*0.003*((G331-F331)/2/1000)*8000*Q331</f>
        <v>5.316056423999997E-3</v>
      </c>
      <c r="Y331" s="154">
        <v>3</v>
      </c>
      <c r="Z331" s="143">
        <f t="shared" ref="Z331:Z349" si="254">Y331+W331+U331+T331</f>
        <v>24.539763139999998</v>
      </c>
      <c r="AA331" s="170" t="str">
        <f t="shared" si="239"/>
        <v>0.75"600</v>
      </c>
    </row>
    <row r="332" spans="1:27" x14ac:dyDescent="0.3">
      <c r="A332" s="45">
        <v>600</v>
      </c>
      <c r="B332" s="45">
        <v>1</v>
      </c>
      <c r="C332" s="45">
        <f>B332</f>
        <v>1</v>
      </c>
      <c r="D332" s="45" t="s">
        <v>2</v>
      </c>
      <c r="E332" s="45" t="str">
        <f t="shared" si="240"/>
        <v>1 600 CS-SS316/FG-SS316</v>
      </c>
      <c r="F332" s="45">
        <v>26.92</v>
      </c>
      <c r="G332" s="45">
        <v>31.75</v>
      </c>
      <c r="H332" s="145">
        <v>47.8</v>
      </c>
      <c r="I332" s="45">
        <v>73.2</v>
      </c>
      <c r="J332" s="146">
        <f t="shared" si="243"/>
        <v>3.9774999999999998E-2</v>
      </c>
      <c r="K332" s="146">
        <f t="shared" si="244"/>
        <v>10</v>
      </c>
      <c r="L332" s="146">
        <f t="shared" si="245"/>
        <v>16</v>
      </c>
      <c r="M332" s="143">
        <f t="shared" si="246"/>
        <v>1.38248E-2</v>
      </c>
      <c r="N332" s="143">
        <f t="shared" si="247"/>
        <v>2.3828927999999996E-2</v>
      </c>
      <c r="O332" s="143">
        <f t="shared" si="248"/>
        <v>5.4988141999999995E-3</v>
      </c>
      <c r="P332" s="143">
        <f t="shared" si="249"/>
        <v>1.5164729779199996E-2</v>
      </c>
      <c r="Q332" s="143">
        <v>1</v>
      </c>
      <c r="R332" s="143">
        <f t="shared" si="250"/>
        <v>1.5164729779199996E-2</v>
      </c>
      <c r="S332" s="143">
        <f t="shared" si="251"/>
        <v>5.4988141999999995E-3</v>
      </c>
      <c r="T332" s="154">
        <f t="shared" si="241"/>
        <v>7.2032466451199983</v>
      </c>
      <c r="U332" s="155">
        <f t="shared" si="242"/>
        <v>2.7494070999999995</v>
      </c>
      <c r="V332" s="143">
        <f t="shared" si="252"/>
        <v>8.0566320960000021E-2</v>
      </c>
      <c r="W332" s="158">
        <v>11</v>
      </c>
      <c r="X332" s="143">
        <f t="shared" si="253"/>
        <v>6.6450705299999973E-3</v>
      </c>
      <c r="Y332" s="154">
        <v>3</v>
      </c>
      <c r="Z332" s="143">
        <f t="shared" si="254"/>
        <v>23.952653745119996</v>
      </c>
      <c r="AA332" s="170" t="str">
        <f t="shared" si="239"/>
        <v>1"600</v>
      </c>
    </row>
    <row r="333" spans="1:27" x14ac:dyDescent="0.3">
      <c r="A333" s="45">
        <v>600</v>
      </c>
      <c r="B333" s="45" t="s">
        <v>6</v>
      </c>
      <c r="C333" s="45">
        <v>1.25</v>
      </c>
      <c r="D333" s="45" t="s">
        <v>2</v>
      </c>
      <c r="E333" s="45" t="str">
        <f t="shared" si="240"/>
        <v>1.25 600 CS-SS316/FG-SS316</v>
      </c>
      <c r="F333" s="45">
        <v>38.1</v>
      </c>
      <c r="G333" s="45">
        <v>47.75</v>
      </c>
      <c r="H333" s="145">
        <v>60.5</v>
      </c>
      <c r="I333" s="45">
        <v>82.6</v>
      </c>
      <c r="J333" s="146">
        <f t="shared" si="243"/>
        <v>5.4125E-2</v>
      </c>
      <c r="K333" s="146">
        <f t="shared" si="244"/>
        <v>8</v>
      </c>
      <c r="L333" s="146">
        <f t="shared" si="245"/>
        <v>14</v>
      </c>
      <c r="M333" s="143">
        <f t="shared" si="246"/>
        <v>1.38248E-2</v>
      </c>
      <c r="N333" s="143">
        <f t="shared" si="247"/>
        <v>2.3828927999999996E-2</v>
      </c>
      <c r="O333" s="143">
        <f t="shared" si="248"/>
        <v>5.9861383999999995E-3</v>
      </c>
      <c r="P333" s="143">
        <f t="shared" si="249"/>
        <v>1.8056370191999998E-2</v>
      </c>
      <c r="Q333" s="143">
        <v>1</v>
      </c>
      <c r="R333" s="143">
        <f t="shared" si="250"/>
        <v>1.8056370191999998E-2</v>
      </c>
      <c r="S333" s="143">
        <f t="shared" si="251"/>
        <v>5.9861383999999995E-3</v>
      </c>
      <c r="T333" s="154">
        <f t="shared" si="241"/>
        <v>8.5767758411999981</v>
      </c>
      <c r="U333" s="155">
        <f t="shared" si="242"/>
        <v>2.9930691999999999</v>
      </c>
      <c r="V333" s="143">
        <f t="shared" si="252"/>
        <v>7.9100832719999972E-2</v>
      </c>
      <c r="W333" s="155">
        <v>25</v>
      </c>
      <c r="X333" s="143">
        <f t="shared" si="253"/>
        <v>1.9966843949999997E-2</v>
      </c>
      <c r="Y333" s="154">
        <v>25</v>
      </c>
      <c r="Z333" s="143">
        <f t="shared" si="254"/>
        <v>61.569845041199997</v>
      </c>
      <c r="AA333" s="170" t="str">
        <f t="shared" si="239"/>
        <v>1  1/4"600</v>
      </c>
    </row>
    <row r="334" spans="1:27" x14ac:dyDescent="0.3">
      <c r="A334" s="45">
        <v>600</v>
      </c>
      <c r="B334" s="45" t="s">
        <v>8</v>
      </c>
      <c r="C334" s="45">
        <v>1.5</v>
      </c>
      <c r="D334" s="45" t="s">
        <v>2</v>
      </c>
      <c r="E334" s="45" t="str">
        <f t="shared" si="240"/>
        <v>1.5 600 CS-SS316/FG-SS316</v>
      </c>
      <c r="F334" s="45">
        <v>44.45</v>
      </c>
      <c r="G334" s="45">
        <v>54.1</v>
      </c>
      <c r="H334" s="145">
        <v>69.900000000000006</v>
      </c>
      <c r="I334" s="45">
        <v>95.3</v>
      </c>
      <c r="J334" s="146">
        <f t="shared" si="243"/>
        <v>6.2E-2</v>
      </c>
      <c r="K334" s="146">
        <f t="shared" si="244"/>
        <v>9</v>
      </c>
      <c r="L334" s="146">
        <f t="shared" si="245"/>
        <v>15</v>
      </c>
      <c r="M334" s="143">
        <f t="shared" si="246"/>
        <v>1.38248E-2</v>
      </c>
      <c r="N334" s="143">
        <f t="shared" si="247"/>
        <v>2.3828927999999996E-2</v>
      </c>
      <c r="O334" s="143">
        <f t="shared" si="248"/>
        <v>7.714238400000001E-3</v>
      </c>
      <c r="P334" s="143">
        <f t="shared" si="249"/>
        <v>2.2160903039999996E-2</v>
      </c>
      <c r="Q334" s="143">
        <v>1</v>
      </c>
      <c r="R334" s="143">
        <f t="shared" si="250"/>
        <v>2.2160903039999996E-2</v>
      </c>
      <c r="S334" s="143">
        <f t="shared" si="251"/>
        <v>7.714238400000001E-3</v>
      </c>
      <c r="T334" s="154">
        <f t="shared" si="241"/>
        <v>10.526428943999997</v>
      </c>
      <c r="U334" s="155">
        <f t="shared" si="242"/>
        <v>3.8571192000000005</v>
      </c>
      <c r="V334" s="143">
        <f t="shared" si="252"/>
        <v>0.10489030583999996</v>
      </c>
      <c r="W334" s="155">
        <v>17</v>
      </c>
      <c r="X334" s="143">
        <f t="shared" si="253"/>
        <v>2.2622120579999995E-2</v>
      </c>
      <c r="Y334" s="154">
        <v>12</v>
      </c>
      <c r="Z334" s="143">
        <f t="shared" si="254"/>
        <v>43.383548143999995</v>
      </c>
      <c r="AA334" s="170" t="str">
        <f t="shared" si="239"/>
        <v>1  1/2"600</v>
      </c>
    </row>
    <row r="335" spans="1:27" x14ac:dyDescent="0.3">
      <c r="A335" s="45">
        <v>600</v>
      </c>
      <c r="B335" s="45">
        <v>2</v>
      </c>
      <c r="C335" s="45">
        <f>B335</f>
        <v>2</v>
      </c>
      <c r="D335" s="45" t="s">
        <v>2</v>
      </c>
      <c r="E335" s="45" t="str">
        <f t="shared" si="240"/>
        <v>2 600 CS-SS316/FG-SS316</v>
      </c>
      <c r="F335" s="45">
        <v>55.62</v>
      </c>
      <c r="G335" s="45">
        <v>69.849999999999994</v>
      </c>
      <c r="H335" s="145">
        <v>85.9</v>
      </c>
      <c r="I335" s="45">
        <v>111.3</v>
      </c>
      <c r="J335" s="146">
        <f t="shared" si="243"/>
        <v>7.7875E-2</v>
      </c>
      <c r="K335" s="146">
        <f t="shared" si="244"/>
        <v>10</v>
      </c>
      <c r="L335" s="146">
        <f t="shared" si="245"/>
        <v>16</v>
      </c>
      <c r="M335" s="143">
        <f t="shared" si="246"/>
        <v>1.38248E-2</v>
      </c>
      <c r="N335" s="143">
        <f t="shared" si="247"/>
        <v>2.3828927999999996E-2</v>
      </c>
      <c r="O335" s="143">
        <f t="shared" si="248"/>
        <v>1.0766063000000001E-2</v>
      </c>
      <c r="P335" s="143">
        <f t="shared" si="249"/>
        <v>2.9690844287999996E-2</v>
      </c>
      <c r="Q335" s="143">
        <v>1</v>
      </c>
      <c r="R335" s="143">
        <f t="shared" si="250"/>
        <v>2.9690844287999996E-2</v>
      </c>
      <c r="S335" s="143">
        <f t="shared" si="251"/>
        <v>1.0766063000000001E-2</v>
      </c>
      <c r="T335" s="154">
        <f t="shared" si="241"/>
        <v>14.103151036799998</v>
      </c>
      <c r="U335" s="155">
        <f t="shared" si="242"/>
        <v>5.3830315000000004</v>
      </c>
      <c r="V335" s="143">
        <f t="shared" si="252"/>
        <v>0.12250043063999995</v>
      </c>
      <c r="W335" s="155">
        <v>17</v>
      </c>
      <c r="X335" s="143">
        <f t="shared" si="253"/>
        <v>4.3070513045999993E-2</v>
      </c>
      <c r="Y335" s="154">
        <v>22</v>
      </c>
      <c r="Z335" s="143">
        <f t="shared" si="254"/>
        <v>58.486182536800001</v>
      </c>
      <c r="AA335" s="170" t="str">
        <f t="shared" si="239"/>
        <v>2"600</v>
      </c>
    </row>
    <row r="336" spans="1:27" x14ac:dyDescent="0.3">
      <c r="A336" s="45">
        <v>600</v>
      </c>
      <c r="B336" s="45" t="s">
        <v>11</v>
      </c>
      <c r="C336" s="45">
        <v>2.5</v>
      </c>
      <c r="D336" s="45" t="s">
        <v>2</v>
      </c>
      <c r="E336" s="45" t="str">
        <f t="shared" si="240"/>
        <v>2.5 600 CS-SS316/FG-SS316</v>
      </c>
      <c r="F336" s="45">
        <v>66.540000000000006</v>
      </c>
      <c r="G336" s="45">
        <v>82.55</v>
      </c>
      <c r="H336" s="145">
        <v>98.6</v>
      </c>
      <c r="I336" s="45">
        <v>130.30000000000001</v>
      </c>
      <c r="J336" s="146">
        <f t="shared" si="243"/>
        <v>9.0574999999999989E-2</v>
      </c>
      <c r="K336" s="146">
        <f t="shared" si="244"/>
        <v>10</v>
      </c>
      <c r="L336" s="146">
        <f t="shared" si="245"/>
        <v>16</v>
      </c>
      <c r="M336" s="143">
        <f t="shared" si="246"/>
        <v>1.38248E-2</v>
      </c>
      <c r="N336" s="143">
        <f t="shared" si="247"/>
        <v>2.3828927999999996E-2</v>
      </c>
      <c r="O336" s="143">
        <f t="shared" si="248"/>
        <v>1.2521812599999998E-2</v>
      </c>
      <c r="P336" s="143">
        <f t="shared" si="249"/>
        <v>3.4532882457599987E-2</v>
      </c>
      <c r="Q336" s="143">
        <v>1</v>
      </c>
      <c r="R336" s="143">
        <f t="shared" si="250"/>
        <v>3.4532882457599987E-2</v>
      </c>
      <c r="S336" s="143">
        <f t="shared" si="251"/>
        <v>1.2521812599999998E-2</v>
      </c>
      <c r="T336" s="154">
        <f t="shared" si="241"/>
        <v>16.403119167359993</v>
      </c>
      <c r="U336" s="155">
        <f t="shared" si="242"/>
        <v>6.2609062999999985</v>
      </c>
      <c r="V336" s="143">
        <f t="shared" si="252"/>
        <v>0.17898325932000012</v>
      </c>
      <c r="W336" s="155">
        <v>40</v>
      </c>
      <c r="X336" s="143">
        <f t="shared" si="253"/>
        <v>5.7268676165999961E-2</v>
      </c>
      <c r="Y336" s="154">
        <v>45</v>
      </c>
      <c r="Z336" s="143">
        <f t="shared" si="254"/>
        <v>107.66402546735999</v>
      </c>
      <c r="AA336" s="170" t="str">
        <f t="shared" si="239"/>
        <v>2  1/2"600</v>
      </c>
    </row>
    <row r="337" spans="1:27" x14ac:dyDescent="0.3">
      <c r="A337" s="45">
        <v>600</v>
      </c>
      <c r="B337" s="45">
        <v>3</v>
      </c>
      <c r="C337" s="45">
        <f t="shared" ref="C337:C349" si="255">B337</f>
        <v>3</v>
      </c>
      <c r="D337" s="45" t="s">
        <v>2</v>
      </c>
      <c r="E337" s="45" t="str">
        <f t="shared" si="240"/>
        <v>3 600 CS-SS316/FG-SS316</v>
      </c>
      <c r="F337" s="147">
        <v>81</v>
      </c>
      <c r="G337" s="45">
        <v>101.6</v>
      </c>
      <c r="H337" s="145">
        <v>120.7</v>
      </c>
      <c r="I337" s="45">
        <v>149.4</v>
      </c>
      <c r="J337" s="146">
        <f t="shared" si="243"/>
        <v>0.11115</v>
      </c>
      <c r="K337" s="146">
        <f t="shared" si="244"/>
        <v>11</v>
      </c>
      <c r="L337" s="146">
        <f t="shared" si="245"/>
        <v>17</v>
      </c>
      <c r="M337" s="143">
        <f t="shared" si="246"/>
        <v>1.38248E-2</v>
      </c>
      <c r="N337" s="143">
        <f t="shared" si="247"/>
        <v>2.3828927999999996E-2</v>
      </c>
      <c r="O337" s="143">
        <f t="shared" si="248"/>
        <v>1.690289172E-2</v>
      </c>
      <c r="P337" s="143">
        <f t="shared" si="249"/>
        <v>4.502595090239999E-2</v>
      </c>
      <c r="Q337" s="143">
        <v>1</v>
      </c>
      <c r="R337" s="143">
        <f t="shared" si="250"/>
        <v>4.502595090239999E-2</v>
      </c>
      <c r="S337" s="143">
        <f t="shared" si="251"/>
        <v>1.690289172E-2</v>
      </c>
      <c r="T337" s="154">
        <f t="shared" si="241"/>
        <v>21.387326678639994</v>
      </c>
      <c r="U337" s="155">
        <f t="shared" si="242"/>
        <v>8.4514458599999998</v>
      </c>
      <c r="V337" s="143">
        <f t="shared" si="252"/>
        <v>0.18579808296</v>
      </c>
      <c r="W337" s="155">
        <v>25</v>
      </c>
      <c r="X337" s="143">
        <f t="shared" si="253"/>
        <v>9.0692142719999938E-2</v>
      </c>
      <c r="Y337" s="154">
        <v>47</v>
      </c>
      <c r="Z337" s="143">
        <f t="shared" si="254"/>
        <v>101.83877253864</v>
      </c>
      <c r="AA337" s="170" t="str">
        <f t="shared" si="239"/>
        <v>3"600</v>
      </c>
    </row>
    <row r="338" spans="1:27" x14ac:dyDescent="0.3">
      <c r="A338" s="45">
        <v>600</v>
      </c>
      <c r="B338" s="45">
        <v>4</v>
      </c>
      <c r="C338" s="45">
        <f t="shared" si="255"/>
        <v>4</v>
      </c>
      <c r="D338" s="45" t="s">
        <v>2</v>
      </c>
      <c r="E338" s="45" t="str">
        <f t="shared" si="240"/>
        <v>4 600 CS-SS316/FG-SS316</v>
      </c>
      <c r="F338" s="45">
        <v>102.62</v>
      </c>
      <c r="G338" s="45">
        <v>120.65</v>
      </c>
      <c r="H338" s="145">
        <v>149.4</v>
      </c>
      <c r="I338" s="45">
        <v>193.8</v>
      </c>
      <c r="J338" s="146">
        <f t="shared" si="243"/>
        <v>0.13502500000000001</v>
      </c>
      <c r="K338" s="146">
        <f t="shared" si="244"/>
        <v>17</v>
      </c>
      <c r="L338" s="146">
        <f t="shared" si="245"/>
        <v>23</v>
      </c>
      <c r="M338" s="143">
        <f t="shared" si="246"/>
        <v>1.38248E-2</v>
      </c>
      <c r="N338" s="143">
        <f t="shared" si="247"/>
        <v>2.3828927999999996E-2</v>
      </c>
      <c r="O338" s="143">
        <f t="shared" si="248"/>
        <v>3.173379154E-2</v>
      </c>
      <c r="P338" s="143">
        <f t="shared" si="249"/>
        <v>7.4002523073599988E-2</v>
      </c>
      <c r="Q338" s="143">
        <v>1</v>
      </c>
      <c r="R338" s="143">
        <f t="shared" si="250"/>
        <v>7.4002523073599988E-2</v>
      </c>
      <c r="S338" s="143">
        <f t="shared" si="251"/>
        <v>3.173379154E-2</v>
      </c>
      <c r="T338" s="154">
        <f t="shared" si="241"/>
        <v>35.151198459959993</v>
      </c>
      <c r="U338" s="155">
        <f t="shared" si="242"/>
        <v>15.866895769999999</v>
      </c>
      <c r="V338" s="143">
        <f t="shared" si="252"/>
        <v>0.37285972704000003</v>
      </c>
      <c r="W338" s="155">
        <v>55</v>
      </c>
      <c r="X338" s="143">
        <f t="shared" si="253"/>
        <v>9.4260944574000013E-2</v>
      </c>
      <c r="Y338" s="154">
        <v>81.5</v>
      </c>
      <c r="Z338" s="143">
        <f t="shared" si="254"/>
        <v>187.51809422995998</v>
      </c>
      <c r="AA338" s="170" t="str">
        <f t="shared" si="239"/>
        <v>4"600</v>
      </c>
    </row>
    <row r="339" spans="1:27" x14ac:dyDescent="0.3">
      <c r="A339" s="45">
        <v>600</v>
      </c>
      <c r="B339" s="45">
        <v>5</v>
      </c>
      <c r="C339" s="45">
        <f t="shared" si="255"/>
        <v>5</v>
      </c>
      <c r="D339" s="45" t="s">
        <v>2</v>
      </c>
      <c r="E339" s="45" t="str">
        <f t="shared" si="240"/>
        <v>5 600 CS-SS316/FG-SS316</v>
      </c>
      <c r="F339" s="45">
        <v>128.27000000000001</v>
      </c>
      <c r="G339" s="45">
        <v>147.57</v>
      </c>
      <c r="H339" s="145">
        <v>177.8</v>
      </c>
      <c r="I339" s="45">
        <v>241.3</v>
      </c>
      <c r="J339" s="146">
        <f t="shared" si="243"/>
        <v>0.162685</v>
      </c>
      <c r="K339" s="146">
        <f t="shared" si="244"/>
        <v>18</v>
      </c>
      <c r="L339" s="146">
        <f t="shared" si="245"/>
        <v>24</v>
      </c>
      <c r="M339" s="143">
        <f t="shared" si="246"/>
        <v>1.38248E-2</v>
      </c>
      <c r="N339" s="143">
        <f t="shared" si="247"/>
        <v>2.3828927999999996E-2</v>
      </c>
      <c r="O339" s="143">
        <f t="shared" si="248"/>
        <v>4.0483576584000001E-2</v>
      </c>
      <c r="P339" s="143">
        <f t="shared" si="249"/>
        <v>9.3038619640319981E-2</v>
      </c>
      <c r="Q339" s="143">
        <v>1</v>
      </c>
      <c r="R339" s="143">
        <f t="shared" si="250"/>
        <v>9.3038619640319981E-2</v>
      </c>
      <c r="S339" s="143">
        <f t="shared" si="251"/>
        <v>4.0483576584000001E-2</v>
      </c>
      <c r="T339" s="154">
        <f t="shared" si="241"/>
        <v>44.193344329151991</v>
      </c>
      <c r="U339" s="155">
        <f t="shared" si="242"/>
        <v>20.241788291999999</v>
      </c>
      <c r="V339" s="143">
        <f t="shared" si="252"/>
        <v>0.66395673659999999</v>
      </c>
      <c r="W339" s="155">
        <v>89.760427248213318</v>
      </c>
      <c r="X339" s="143">
        <f t="shared" si="253"/>
        <v>0.12341391253199989</v>
      </c>
      <c r="Y339" s="154">
        <v>88.202345486239992</v>
      </c>
      <c r="Z339" s="143">
        <f t="shared" si="254"/>
        <v>242.3979053556053</v>
      </c>
      <c r="AA339" s="170" t="str">
        <f t="shared" si="239"/>
        <v>5"600</v>
      </c>
    </row>
    <row r="340" spans="1:27" x14ac:dyDescent="0.3">
      <c r="A340" s="45">
        <v>600</v>
      </c>
      <c r="B340" s="45">
        <v>6</v>
      </c>
      <c r="C340" s="45">
        <f t="shared" si="255"/>
        <v>6</v>
      </c>
      <c r="D340" s="45" t="s">
        <v>2</v>
      </c>
      <c r="E340" s="45" t="str">
        <f t="shared" si="240"/>
        <v>6 600 CS-SS316/FG-SS316</v>
      </c>
      <c r="F340" s="45">
        <v>154.94</v>
      </c>
      <c r="G340" s="45">
        <v>174.75</v>
      </c>
      <c r="H340" s="145">
        <v>209.6</v>
      </c>
      <c r="I340" s="45">
        <v>266.7</v>
      </c>
      <c r="J340" s="146">
        <f t="shared" si="243"/>
        <v>0.19217500000000001</v>
      </c>
      <c r="K340" s="146">
        <f t="shared" si="244"/>
        <v>21</v>
      </c>
      <c r="L340" s="146">
        <f t="shared" si="245"/>
        <v>27</v>
      </c>
      <c r="M340" s="143">
        <f t="shared" si="246"/>
        <v>1.38248E-2</v>
      </c>
      <c r="N340" s="143">
        <f t="shared" si="247"/>
        <v>2.3828927999999996E-2</v>
      </c>
      <c r="O340" s="143">
        <f t="shared" si="248"/>
        <v>5.5792399740000005E-2</v>
      </c>
      <c r="P340" s="143">
        <f t="shared" si="249"/>
        <v>0.12364175443679999</v>
      </c>
      <c r="Q340" s="143">
        <v>1</v>
      </c>
      <c r="R340" s="143">
        <f t="shared" si="250"/>
        <v>0.12364175443679999</v>
      </c>
      <c r="S340" s="143">
        <f t="shared" si="251"/>
        <v>5.5792399740000005E-2</v>
      </c>
      <c r="T340" s="154">
        <f t="shared" si="241"/>
        <v>58.729833357479997</v>
      </c>
      <c r="U340" s="155">
        <f t="shared" si="242"/>
        <v>27.896199870000004</v>
      </c>
      <c r="V340" s="143">
        <f>((I340/1000)*3.14)*1.15*0.003*((I340-H340)/2/1000)*8000*Q340</f>
        <v>0.65988439523999998</v>
      </c>
      <c r="W340" s="155">
        <v>81</v>
      </c>
      <c r="X340" s="143">
        <f t="shared" si="253"/>
        <v>0.15000660926999998</v>
      </c>
      <c r="Y340" s="154">
        <v>88</v>
      </c>
      <c r="Z340" s="143">
        <f>Y340+W340+U340+T340</f>
        <v>255.62603322748001</v>
      </c>
      <c r="AA340" s="170" t="str">
        <f t="shared" si="239"/>
        <v>6"600</v>
      </c>
    </row>
    <row r="341" spans="1:27" x14ac:dyDescent="0.3">
      <c r="A341" s="45">
        <v>600</v>
      </c>
      <c r="B341" s="45">
        <v>8</v>
      </c>
      <c r="C341" s="45">
        <f t="shared" si="255"/>
        <v>8</v>
      </c>
      <c r="D341" s="45" t="s">
        <v>2</v>
      </c>
      <c r="E341" s="45" t="str">
        <f t="shared" si="240"/>
        <v>8 600 CS-SS316/FG-SS316</v>
      </c>
      <c r="F341" s="45">
        <v>205.74</v>
      </c>
      <c r="G341" s="45">
        <v>225.55</v>
      </c>
      <c r="H341" s="145">
        <v>263.7</v>
      </c>
      <c r="I341" s="45">
        <v>320.8</v>
      </c>
      <c r="J341" s="146">
        <f t="shared" si="243"/>
        <v>0.24462500000000001</v>
      </c>
      <c r="K341" s="146">
        <f t="shared" si="244"/>
        <v>23</v>
      </c>
      <c r="L341" s="146">
        <f t="shared" si="245"/>
        <v>29</v>
      </c>
      <c r="M341" s="143">
        <f t="shared" si="246"/>
        <v>1.38248E-2</v>
      </c>
      <c r="N341" s="143">
        <f t="shared" si="247"/>
        <v>2.3828927999999996E-2</v>
      </c>
      <c r="O341" s="143">
        <f t="shared" si="248"/>
        <v>7.7783509100000009E-2</v>
      </c>
      <c r="P341" s="143">
        <f t="shared" si="249"/>
        <v>0.16904539384799996</v>
      </c>
      <c r="Q341" s="143">
        <v>1</v>
      </c>
      <c r="R341" s="143">
        <f t="shared" si="250"/>
        <v>0.16904539384799996</v>
      </c>
      <c r="S341" s="143">
        <f t="shared" si="251"/>
        <v>7.7783509100000009E-2</v>
      </c>
      <c r="T341" s="154">
        <f t="shared" si="241"/>
        <v>80.296562077799976</v>
      </c>
      <c r="U341" s="155">
        <f t="shared" si="242"/>
        <v>38.891754550000002</v>
      </c>
      <c r="V341" s="143">
        <f t="shared" si="252"/>
        <v>0.79374170976000047</v>
      </c>
      <c r="W341" s="155">
        <v>93</v>
      </c>
      <c r="X341" s="143">
        <f t="shared" si="253"/>
        <v>0.19361368080600003</v>
      </c>
      <c r="Y341" s="154">
        <v>105</v>
      </c>
      <c r="Z341" s="143">
        <f t="shared" si="254"/>
        <v>317.18831662779996</v>
      </c>
      <c r="AA341" s="170" t="str">
        <f t="shared" si="239"/>
        <v>8"600</v>
      </c>
    </row>
    <row r="342" spans="1:27" x14ac:dyDescent="0.3">
      <c r="A342" s="45">
        <v>600</v>
      </c>
      <c r="B342" s="45">
        <v>10</v>
      </c>
      <c r="C342" s="45">
        <f t="shared" si="255"/>
        <v>10</v>
      </c>
      <c r="D342" s="45" t="s">
        <v>2</v>
      </c>
      <c r="E342" s="45" t="str">
        <f t="shared" si="240"/>
        <v>10 600 CS-SS316/FG-SS316</v>
      </c>
      <c r="F342" s="45">
        <v>255.27</v>
      </c>
      <c r="G342" s="45">
        <v>274.57</v>
      </c>
      <c r="H342" s="145">
        <v>317.5</v>
      </c>
      <c r="I342" s="45">
        <v>400.1</v>
      </c>
      <c r="J342" s="146">
        <f t="shared" si="243"/>
        <v>0.29603499999999999</v>
      </c>
      <c r="K342" s="146">
        <f t="shared" si="244"/>
        <v>26</v>
      </c>
      <c r="L342" s="146">
        <f t="shared" si="245"/>
        <v>32</v>
      </c>
      <c r="M342" s="143">
        <f t="shared" si="246"/>
        <v>1.38248E-2</v>
      </c>
      <c r="N342" s="143">
        <f t="shared" si="247"/>
        <v>2.3828927999999996E-2</v>
      </c>
      <c r="O342" s="143">
        <f t="shared" si="248"/>
        <v>0.10640824136799999</v>
      </c>
      <c r="P342" s="143">
        <f t="shared" si="249"/>
        <v>0.22573429441535994</v>
      </c>
      <c r="Q342" s="143">
        <v>1</v>
      </c>
      <c r="R342" s="143">
        <f t="shared" si="250"/>
        <v>0.22573429441535994</v>
      </c>
      <c r="S342" s="143">
        <f t="shared" si="251"/>
        <v>0.10640824136799999</v>
      </c>
      <c r="T342" s="154">
        <f t="shared" si="241"/>
        <v>107.22378984729598</v>
      </c>
      <c r="U342" s="155">
        <f t="shared" si="242"/>
        <v>53.204120683999996</v>
      </c>
      <c r="V342" s="143">
        <f t="shared" si="252"/>
        <v>1.4320472023200004</v>
      </c>
      <c r="W342" s="155">
        <v>154</v>
      </c>
      <c r="X342" s="143">
        <f t="shared" si="253"/>
        <v>0.2296249777319998</v>
      </c>
      <c r="Y342" s="154">
        <v>121</v>
      </c>
      <c r="Z342" s="143">
        <f t="shared" si="254"/>
        <v>435.42791053129594</v>
      </c>
      <c r="AA342" s="170" t="str">
        <f t="shared" si="239"/>
        <v>10"600</v>
      </c>
    </row>
    <row r="343" spans="1:27" x14ac:dyDescent="0.3">
      <c r="A343" s="45">
        <v>600</v>
      </c>
      <c r="B343" s="45">
        <v>12</v>
      </c>
      <c r="C343" s="45">
        <f t="shared" si="255"/>
        <v>12</v>
      </c>
      <c r="D343" s="45" t="s">
        <v>2</v>
      </c>
      <c r="E343" s="45" t="str">
        <f t="shared" si="240"/>
        <v>12 600 CS-SS316/FG-SS316</v>
      </c>
      <c r="F343" s="45">
        <v>307.33999999999997</v>
      </c>
      <c r="G343" s="45">
        <v>327.14999999999998</v>
      </c>
      <c r="H343" s="145">
        <v>374.7</v>
      </c>
      <c r="I343" s="45">
        <v>457.2</v>
      </c>
      <c r="J343" s="146">
        <f t="shared" si="243"/>
        <v>0.35092499999999993</v>
      </c>
      <c r="K343" s="146">
        <f t="shared" si="244"/>
        <v>29</v>
      </c>
      <c r="L343" s="146">
        <f t="shared" si="245"/>
        <v>35</v>
      </c>
      <c r="M343" s="143">
        <f t="shared" si="246"/>
        <v>1.38248E-2</v>
      </c>
      <c r="N343" s="143">
        <f t="shared" si="247"/>
        <v>2.3828927999999996E-2</v>
      </c>
      <c r="O343" s="143">
        <f t="shared" si="248"/>
        <v>0.14069257025999996</v>
      </c>
      <c r="P343" s="143">
        <f t="shared" si="249"/>
        <v>0.2926758295439999</v>
      </c>
      <c r="Q343" s="143">
        <v>1</v>
      </c>
      <c r="R343" s="143">
        <f t="shared" si="250"/>
        <v>0.2926758295439999</v>
      </c>
      <c r="S343" s="143">
        <f t="shared" si="251"/>
        <v>0.14069257025999996</v>
      </c>
      <c r="T343" s="154">
        <f t="shared" si="241"/>
        <v>139.02101903339997</v>
      </c>
      <c r="U343" s="155">
        <f t="shared" si="242"/>
        <v>70.346285129999984</v>
      </c>
      <c r="V343" s="143">
        <f t="shared" si="252"/>
        <v>1.6344397080000002</v>
      </c>
      <c r="W343" s="155">
        <v>173</v>
      </c>
      <c r="X343" s="143">
        <f t="shared" si="253"/>
        <v>0.28082782387800004</v>
      </c>
      <c r="Y343" s="154">
        <v>138</v>
      </c>
      <c r="Z343" s="143">
        <f t="shared" si="254"/>
        <v>520.36730416339992</v>
      </c>
      <c r="AA343" s="170" t="str">
        <f t="shared" si="239"/>
        <v>12"600</v>
      </c>
    </row>
    <row r="344" spans="1:27" x14ac:dyDescent="0.3">
      <c r="A344" s="45">
        <v>600</v>
      </c>
      <c r="B344" s="45">
        <v>14</v>
      </c>
      <c r="C344" s="45">
        <f t="shared" si="255"/>
        <v>14</v>
      </c>
      <c r="D344" s="45" t="s">
        <v>2</v>
      </c>
      <c r="E344" s="45" t="str">
        <f t="shared" si="240"/>
        <v>14 600 CS-SS316/FG-SS316</v>
      </c>
      <c r="F344" s="45">
        <v>342.9</v>
      </c>
      <c r="G344" s="45">
        <v>361.95</v>
      </c>
      <c r="H344" s="145">
        <v>406.4</v>
      </c>
      <c r="I344" s="45">
        <v>492.3</v>
      </c>
      <c r="J344" s="146">
        <f t="shared" si="243"/>
        <v>0.38417499999999993</v>
      </c>
      <c r="K344" s="146">
        <f t="shared" si="244"/>
        <v>27</v>
      </c>
      <c r="L344" s="146">
        <f t="shared" si="245"/>
        <v>33</v>
      </c>
      <c r="M344" s="143">
        <f t="shared" si="246"/>
        <v>1.38248E-2</v>
      </c>
      <c r="N344" s="143">
        <f t="shared" si="247"/>
        <v>2.3828927999999996E-2</v>
      </c>
      <c r="O344" s="143">
        <f t="shared" si="248"/>
        <v>0.14340084857999999</v>
      </c>
      <c r="P344" s="143">
        <f t="shared" si="249"/>
        <v>0.30209778767519985</v>
      </c>
      <c r="Q344" s="143">
        <v>1</v>
      </c>
      <c r="R344" s="143">
        <f t="shared" si="250"/>
        <v>0.30209778767519985</v>
      </c>
      <c r="S344" s="143">
        <f t="shared" si="251"/>
        <v>0.14340084857999999</v>
      </c>
      <c r="T344" s="154">
        <f t="shared" si="241"/>
        <v>143.49644914571994</v>
      </c>
      <c r="U344" s="155">
        <f t="shared" si="242"/>
        <v>71.700424290000001</v>
      </c>
      <c r="V344" s="143">
        <f t="shared" si="252"/>
        <v>1.8324483152400008</v>
      </c>
      <c r="W344" s="155">
        <v>190</v>
      </c>
      <c r="X344" s="143">
        <f t="shared" si="253"/>
        <v>0.29878053147000011</v>
      </c>
      <c r="Y344" s="154">
        <v>150</v>
      </c>
      <c r="Z344" s="143">
        <f t="shared" si="254"/>
        <v>555.19687343571991</v>
      </c>
      <c r="AA344" s="170" t="str">
        <f t="shared" si="239"/>
        <v>14"600</v>
      </c>
    </row>
    <row r="345" spans="1:27" x14ac:dyDescent="0.3">
      <c r="A345" s="45">
        <v>600</v>
      </c>
      <c r="B345" s="45">
        <v>16</v>
      </c>
      <c r="C345" s="45">
        <f t="shared" si="255"/>
        <v>16</v>
      </c>
      <c r="D345" s="45" t="s">
        <v>2</v>
      </c>
      <c r="E345" s="45" t="str">
        <f t="shared" si="240"/>
        <v>16 600 CS-SS316/FG-SS316</v>
      </c>
      <c r="F345" s="45">
        <v>389.89</v>
      </c>
      <c r="G345" s="45">
        <v>412.75</v>
      </c>
      <c r="H345" s="145">
        <v>463.6</v>
      </c>
      <c r="I345" s="45">
        <v>565.20000000000005</v>
      </c>
      <c r="J345" s="146">
        <f t="shared" si="243"/>
        <v>0.43817500000000004</v>
      </c>
      <c r="K345" s="146">
        <f t="shared" si="244"/>
        <v>31</v>
      </c>
      <c r="L345" s="146">
        <f t="shared" si="245"/>
        <v>37</v>
      </c>
      <c r="M345" s="143">
        <f t="shared" si="246"/>
        <v>1.38248E-2</v>
      </c>
      <c r="N345" s="143">
        <f t="shared" si="247"/>
        <v>2.3828927999999996E-2</v>
      </c>
      <c r="O345" s="143">
        <f t="shared" si="248"/>
        <v>0.18778813394000002</v>
      </c>
      <c r="P345" s="143">
        <f t="shared" si="249"/>
        <v>0.38632589947679996</v>
      </c>
      <c r="Q345" s="143">
        <v>1</v>
      </c>
      <c r="R345" s="143">
        <f t="shared" si="250"/>
        <v>0.38632589947679996</v>
      </c>
      <c r="S345" s="143">
        <f t="shared" si="251"/>
        <v>0.18778813394000002</v>
      </c>
      <c r="T345" s="154">
        <f t="shared" si="241"/>
        <v>183.50480225147999</v>
      </c>
      <c r="U345" s="155">
        <f t="shared" si="242"/>
        <v>93.894066970000011</v>
      </c>
      <c r="V345" s="143">
        <f t="shared" si="252"/>
        <v>2.4883106342400008</v>
      </c>
      <c r="W345" s="155">
        <v>252</v>
      </c>
      <c r="X345" s="143">
        <f t="shared" si="253"/>
        <v>0.40885756938000029</v>
      </c>
      <c r="Y345" s="154">
        <v>183</v>
      </c>
      <c r="Z345" s="143">
        <f t="shared" si="254"/>
        <v>712.39886922148003</v>
      </c>
      <c r="AA345" s="170" t="str">
        <f t="shared" si="239"/>
        <v>16"600</v>
      </c>
    </row>
    <row r="346" spans="1:27" x14ac:dyDescent="0.3">
      <c r="A346" s="45">
        <v>600</v>
      </c>
      <c r="B346" s="45">
        <v>18</v>
      </c>
      <c r="C346" s="45">
        <f t="shared" si="255"/>
        <v>18</v>
      </c>
      <c r="D346" s="45" t="s">
        <v>2</v>
      </c>
      <c r="E346" s="45" t="str">
        <f t="shared" si="240"/>
        <v>18 600 CS-SS316/FG-SS316</v>
      </c>
      <c r="F346" s="45">
        <v>438.15</v>
      </c>
      <c r="G346" s="45">
        <v>469.9</v>
      </c>
      <c r="H346" s="145">
        <v>527.1</v>
      </c>
      <c r="I346" s="45">
        <v>612.9</v>
      </c>
      <c r="J346" s="146">
        <f t="shared" si="243"/>
        <v>0.4985</v>
      </c>
      <c r="K346" s="146">
        <f t="shared" si="244"/>
        <v>34</v>
      </c>
      <c r="L346" s="146">
        <f t="shared" si="245"/>
        <v>40</v>
      </c>
      <c r="M346" s="143">
        <f t="shared" si="246"/>
        <v>1.38248E-2</v>
      </c>
      <c r="N346" s="143">
        <f t="shared" si="247"/>
        <v>2.3828927999999996E-2</v>
      </c>
      <c r="O346" s="143">
        <f t="shared" si="248"/>
        <v>0.23431653520000001</v>
      </c>
      <c r="P346" s="143">
        <f t="shared" si="249"/>
        <v>0.47514882431999994</v>
      </c>
      <c r="Q346" s="143">
        <v>1</v>
      </c>
      <c r="R346" s="143">
        <f t="shared" si="250"/>
        <v>0.47514882431999994</v>
      </c>
      <c r="S346" s="143">
        <f t="shared" si="251"/>
        <v>0.23431653520000001</v>
      </c>
      <c r="T346" s="154">
        <f t="shared" si="241"/>
        <v>225.69569155199997</v>
      </c>
      <c r="U346" s="155">
        <f t="shared" si="242"/>
        <v>117.1582676</v>
      </c>
      <c r="V346" s="143">
        <f t="shared" si="252"/>
        <v>2.2786920842399989</v>
      </c>
      <c r="W346" s="155">
        <v>233</v>
      </c>
      <c r="X346" s="143">
        <f t="shared" si="253"/>
        <v>0.64648419089999998</v>
      </c>
      <c r="Y346" s="154">
        <v>273</v>
      </c>
      <c r="Z346" s="143">
        <f t="shared" si="254"/>
        <v>848.85395915200002</v>
      </c>
      <c r="AA346" s="170" t="str">
        <f t="shared" si="239"/>
        <v>18"600</v>
      </c>
    </row>
    <row r="347" spans="1:27" x14ac:dyDescent="0.3">
      <c r="A347" s="45">
        <v>600</v>
      </c>
      <c r="B347" s="45">
        <v>20</v>
      </c>
      <c r="C347" s="45">
        <f t="shared" si="255"/>
        <v>20</v>
      </c>
      <c r="D347" s="45" t="s">
        <v>2</v>
      </c>
      <c r="E347" s="45" t="str">
        <f t="shared" si="240"/>
        <v>20 600 CS-SS316/FG-SS316</v>
      </c>
      <c r="F347" s="45">
        <v>488.95</v>
      </c>
      <c r="G347" s="45">
        <v>520.70000000000005</v>
      </c>
      <c r="H347" s="145">
        <v>577.9</v>
      </c>
      <c r="I347" s="45">
        <v>682.8</v>
      </c>
      <c r="J347" s="146">
        <f t="shared" si="243"/>
        <v>0.5492999999999999</v>
      </c>
      <c r="K347" s="146">
        <f t="shared" si="244"/>
        <v>34</v>
      </c>
      <c r="L347" s="146">
        <f t="shared" si="245"/>
        <v>40</v>
      </c>
      <c r="M347" s="143">
        <f t="shared" si="246"/>
        <v>1.38248E-2</v>
      </c>
      <c r="N347" s="143">
        <f t="shared" si="247"/>
        <v>2.3828927999999996E-2</v>
      </c>
      <c r="O347" s="143">
        <f t="shared" si="248"/>
        <v>0.25819472975999996</v>
      </c>
      <c r="P347" s="143">
        <f t="shared" si="249"/>
        <v>0.52356920601599977</v>
      </c>
      <c r="Q347" s="143">
        <v>1</v>
      </c>
      <c r="R347" s="143">
        <f t="shared" si="250"/>
        <v>0.52356920601599977</v>
      </c>
      <c r="S347" s="143">
        <f t="shared" si="251"/>
        <v>0.25819472975999996</v>
      </c>
      <c r="T347" s="154">
        <f t="shared" si="241"/>
        <v>248.69537285759989</v>
      </c>
      <c r="U347" s="155">
        <f t="shared" si="242"/>
        <v>129.09736487999999</v>
      </c>
      <c r="V347" s="143">
        <f t="shared" si="252"/>
        <v>3.1036856990399992</v>
      </c>
      <c r="W347" s="155">
        <v>313</v>
      </c>
      <c r="X347" s="143">
        <f t="shared" si="253"/>
        <v>0.71637437370000123</v>
      </c>
      <c r="Y347" s="154">
        <v>298</v>
      </c>
      <c r="Z347" s="143">
        <f t="shared" si="254"/>
        <v>988.79273773759985</v>
      </c>
      <c r="AA347" s="170" t="str">
        <f t="shared" si="239"/>
        <v>20"600</v>
      </c>
    </row>
    <row r="348" spans="1:27" x14ac:dyDescent="0.3">
      <c r="A348" s="87">
        <v>600</v>
      </c>
      <c r="B348" s="88">
        <v>22</v>
      </c>
      <c r="C348" s="88">
        <f t="shared" si="255"/>
        <v>22</v>
      </c>
      <c r="D348" s="45"/>
      <c r="E348" s="45"/>
      <c r="F348" s="28">
        <v>546.20000000000005</v>
      </c>
      <c r="G348" s="28"/>
      <c r="H348" s="166"/>
      <c r="I348" s="28"/>
      <c r="J348" s="143"/>
      <c r="K348" s="146"/>
      <c r="L348" s="146"/>
      <c r="M348" s="143"/>
      <c r="N348" s="143"/>
      <c r="O348" s="143"/>
      <c r="P348" s="143"/>
      <c r="Q348" s="143"/>
      <c r="R348" s="143"/>
      <c r="S348" s="143"/>
      <c r="T348" s="154"/>
      <c r="U348" s="155"/>
      <c r="V348" s="143"/>
      <c r="W348" s="155"/>
      <c r="X348" s="143"/>
      <c r="Y348" s="154"/>
      <c r="Z348" s="143"/>
      <c r="AA348" s="170" t="str">
        <f t="shared" si="239"/>
        <v>22"600</v>
      </c>
    </row>
    <row r="349" spans="1:27" x14ac:dyDescent="0.3">
      <c r="A349" s="45">
        <v>600</v>
      </c>
      <c r="B349" s="45">
        <v>24</v>
      </c>
      <c r="C349" s="45">
        <f t="shared" si="255"/>
        <v>24</v>
      </c>
      <c r="D349" s="45" t="s">
        <v>2</v>
      </c>
      <c r="E349" s="45" t="str">
        <f t="shared" si="240"/>
        <v>24 600 CS-SS316/FG-SS316</v>
      </c>
      <c r="F349" s="45">
        <v>590.54999999999995</v>
      </c>
      <c r="G349" s="45">
        <v>628.65</v>
      </c>
      <c r="H349" s="145">
        <v>685.8</v>
      </c>
      <c r="I349" s="45">
        <v>790.7</v>
      </c>
      <c r="J349" s="146">
        <f t="shared" si="243"/>
        <v>0.65722499999999995</v>
      </c>
      <c r="K349" s="146">
        <f t="shared" si="244"/>
        <v>34</v>
      </c>
      <c r="L349" s="146">
        <f t="shared" si="245"/>
        <v>40</v>
      </c>
      <c r="M349" s="143">
        <f t="shared" si="246"/>
        <v>1.38248E-2</v>
      </c>
      <c r="N349" s="143">
        <f t="shared" si="247"/>
        <v>2.3828927999999996E-2</v>
      </c>
      <c r="O349" s="143">
        <f t="shared" si="248"/>
        <v>0.30892414211999997</v>
      </c>
      <c r="P349" s="143">
        <f t="shared" si="249"/>
        <v>0.62643868819199988</v>
      </c>
      <c r="Q349" s="143">
        <v>1</v>
      </c>
      <c r="R349" s="143">
        <f t="shared" si="250"/>
        <v>0.62643868819199988</v>
      </c>
      <c r="S349" s="143">
        <f t="shared" si="251"/>
        <v>0.30892414211999997</v>
      </c>
      <c r="T349" s="154">
        <f>R349*Q349*475</f>
        <v>297.55837689119994</v>
      </c>
      <c r="U349" s="155">
        <f>S349*Q349*500</f>
        <v>154.46207105999997</v>
      </c>
      <c r="V349" s="143">
        <f t="shared" si="252"/>
        <v>3.5941480407600035</v>
      </c>
      <c r="W349" s="155">
        <v>358</v>
      </c>
      <c r="X349" s="143">
        <f t="shared" si="253"/>
        <v>1.0378692145800006</v>
      </c>
      <c r="Y349" s="154">
        <v>410</v>
      </c>
      <c r="Z349" s="143">
        <f t="shared" si="254"/>
        <v>1220.0204479511999</v>
      </c>
      <c r="AA349" s="170" t="str">
        <f t="shared" si="239"/>
        <v>24"600</v>
      </c>
    </row>
    <row r="350" spans="1:27" x14ac:dyDescent="0.3">
      <c r="A350" s="85"/>
      <c r="B350" s="85"/>
      <c r="C350" s="85"/>
      <c r="D350" s="85"/>
      <c r="E350" s="45" t="str">
        <f t="shared" si="240"/>
        <v xml:space="preserve">  </v>
      </c>
      <c r="F350" s="85"/>
      <c r="G350" s="85"/>
      <c r="H350" s="85"/>
      <c r="I350" s="85"/>
      <c r="J350" s="85"/>
      <c r="K350" s="85"/>
      <c r="L350" s="85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  <c r="AA350" s="170" t="str">
        <f t="shared" si="239"/>
        <v>"</v>
      </c>
    </row>
    <row r="351" spans="1:27" x14ac:dyDescent="0.3">
      <c r="A351" s="85"/>
      <c r="B351" s="85"/>
      <c r="C351" s="85"/>
      <c r="D351" s="85"/>
      <c r="E351" s="45" t="str">
        <f t="shared" si="240"/>
        <v xml:space="preserve">  </v>
      </c>
      <c r="F351" s="85"/>
      <c r="G351" s="85"/>
      <c r="H351" s="85"/>
      <c r="I351" s="85"/>
      <c r="J351" s="85"/>
      <c r="K351" s="85"/>
      <c r="L351" s="85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 t="s">
        <v>561</v>
      </c>
      <c r="Z351" s="158"/>
      <c r="AA351" s="170" t="str">
        <f t="shared" si="239"/>
        <v>"</v>
      </c>
    </row>
    <row r="352" spans="1:27" x14ac:dyDescent="0.3">
      <c r="A352" s="45">
        <v>600</v>
      </c>
      <c r="B352" s="45">
        <v>0.5</v>
      </c>
      <c r="C352" s="45">
        <v>0.5</v>
      </c>
      <c r="D352" s="45" t="s">
        <v>26</v>
      </c>
      <c r="E352" s="45" t="str">
        <f t="shared" si="240"/>
        <v>0.5 600 CS-SS316/FG</v>
      </c>
      <c r="F352" s="45">
        <v>14.22</v>
      </c>
      <c r="G352" s="45">
        <v>19.05</v>
      </c>
      <c r="H352" s="145" t="s">
        <v>536</v>
      </c>
      <c r="I352" s="45" t="s">
        <v>538</v>
      </c>
      <c r="J352" s="146">
        <f>(H352+G352)/2/1000</f>
        <v>2.5425E-2</v>
      </c>
      <c r="K352" s="146">
        <f>ROUND((H352-G352)/2*1.2,)</f>
        <v>8</v>
      </c>
      <c r="L352" s="146">
        <f>K352+6</f>
        <v>14</v>
      </c>
      <c r="M352" s="143">
        <f>3.142*(0.0008*0.0055)*1000</f>
        <v>1.38248E-2</v>
      </c>
      <c r="N352" s="143">
        <f>3.142*(0.0002*0.0048)*7900</f>
        <v>2.3828927999999996E-2</v>
      </c>
      <c r="O352" s="143">
        <f>(J352*K352)*M352</f>
        <v>2.8119643200000002E-3</v>
      </c>
      <c r="P352" s="143">
        <f>J352*L352*N352</f>
        <v>8.4819069215999986E-3</v>
      </c>
      <c r="Q352" s="143">
        <v>1</v>
      </c>
      <c r="R352" s="143">
        <f>(P352*Q352)</f>
        <v>8.4819069215999986E-3</v>
      </c>
      <c r="S352" s="143">
        <f>(O352*Q352)</f>
        <v>2.8119643200000002E-3</v>
      </c>
      <c r="T352" s="154">
        <f t="shared" ref="T352:T370" si="256">R352*Q352*475</f>
        <v>4.0289057877599994</v>
      </c>
      <c r="U352" s="155">
        <f t="shared" ref="U352:U370" si="257">S352*Q352*500</f>
        <v>1.40598216</v>
      </c>
      <c r="V352" s="143">
        <f>((I352/1000)*3.14)*1.15*0.003*((I352-H352)/2/1000)*8000*Q352</f>
        <v>5.2277024759999999E-2</v>
      </c>
      <c r="W352" s="155">
        <v>12</v>
      </c>
      <c r="X352" s="143">
        <f>((G352/1000)*3.14)*1.15*0.003*((G352-F352)/2/1000)*8000*Q352</f>
        <v>3.9870423179999993E-3</v>
      </c>
      <c r="Y352" s="155"/>
      <c r="Z352" s="143">
        <f>Y352+W352+U352+T352</f>
        <v>17.43488794776</v>
      </c>
      <c r="AA352" s="170" t="str">
        <f t="shared" si="239"/>
        <v>0.5"600</v>
      </c>
    </row>
    <row r="353" spans="1:27" x14ac:dyDescent="0.3">
      <c r="A353" s="45">
        <v>600</v>
      </c>
      <c r="B353" s="45">
        <v>0.75</v>
      </c>
      <c r="C353" s="45">
        <v>0.75</v>
      </c>
      <c r="D353" s="45" t="s">
        <v>26</v>
      </c>
      <c r="E353" s="45" t="str">
        <f t="shared" si="240"/>
        <v>0.75 600 CS-SS316/FG</v>
      </c>
      <c r="F353" s="45">
        <v>20.57</v>
      </c>
      <c r="G353" s="45">
        <v>25.4</v>
      </c>
      <c r="H353" s="145">
        <v>39.6</v>
      </c>
      <c r="I353" s="45">
        <v>66.8</v>
      </c>
      <c r="J353" s="146">
        <f t="shared" ref="J353:J370" si="258">(H353+G353)/2/1000</f>
        <v>3.2500000000000001E-2</v>
      </c>
      <c r="K353" s="146">
        <f t="shared" ref="K353:K370" si="259">ROUND((H353-G353)/2*1.2,)</f>
        <v>9</v>
      </c>
      <c r="L353" s="146">
        <f t="shared" ref="L353:L370" si="260">K353+6</f>
        <v>15</v>
      </c>
      <c r="M353" s="143">
        <f t="shared" ref="M353:M370" si="261">3.142*(0.0008*0.0055)*1000</f>
        <v>1.38248E-2</v>
      </c>
      <c r="N353" s="143">
        <f t="shared" ref="N353:N370" si="262">3.142*(0.0002*0.0048)*7900</f>
        <v>2.3828927999999996E-2</v>
      </c>
      <c r="O353" s="143">
        <f t="shared" ref="O353:O370" si="263">(J353*K353)*M353</f>
        <v>4.0437540000000001E-3</v>
      </c>
      <c r="P353" s="143">
        <f t="shared" ref="P353:P370" si="264">J353*L353*N353</f>
        <v>1.1616602399999999E-2</v>
      </c>
      <c r="Q353" s="143">
        <v>1</v>
      </c>
      <c r="R353" s="143">
        <f t="shared" ref="R353:R370" si="265">(P353*Q353)</f>
        <v>1.1616602399999999E-2</v>
      </c>
      <c r="S353" s="143">
        <f t="shared" ref="S353:S370" si="266">(O353*Q353)</f>
        <v>4.0437540000000001E-3</v>
      </c>
      <c r="T353" s="154">
        <f t="shared" si="256"/>
        <v>5.517886139999999</v>
      </c>
      <c r="U353" s="155">
        <f t="shared" si="257"/>
        <v>2.0218769999999999</v>
      </c>
      <c r="V353" s="143">
        <f t="shared" ref="V353:V370" si="267">((I353/1000)*3.14)*1.15*0.003*((I353-H353)/2/1000)*8000*Q353</f>
        <v>7.8732510719999982E-2</v>
      </c>
      <c r="W353" s="155">
        <v>14</v>
      </c>
      <c r="X353" s="143">
        <f t="shared" ref="X353:X370" si="268">((G353/1000)*3.14)*1.15*0.003*((G353-F353)/2/1000)*8000*Q353</f>
        <v>5.316056423999997E-3</v>
      </c>
      <c r="Y353" s="155"/>
      <c r="Z353" s="143">
        <f t="shared" ref="Z353:Z370" si="269">Y353+W353+U353+T353</f>
        <v>21.539763139999998</v>
      </c>
      <c r="AA353" s="170" t="str">
        <f t="shared" si="239"/>
        <v>0.75"600</v>
      </c>
    </row>
    <row r="354" spans="1:27" x14ac:dyDescent="0.3">
      <c r="A354" s="45">
        <v>600</v>
      </c>
      <c r="B354" s="45">
        <v>1</v>
      </c>
      <c r="C354" s="45">
        <f>B354</f>
        <v>1</v>
      </c>
      <c r="D354" s="45" t="s">
        <v>26</v>
      </c>
      <c r="E354" s="45" t="str">
        <f t="shared" si="240"/>
        <v>1 600 CS-SS316/FG</v>
      </c>
      <c r="F354" s="45">
        <v>26.92</v>
      </c>
      <c r="G354" s="45">
        <v>31.75</v>
      </c>
      <c r="H354" s="145">
        <v>47.8</v>
      </c>
      <c r="I354" s="45">
        <v>73.2</v>
      </c>
      <c r="J354" s="146">
        <f t="shared" si="258"/>
        <v>3.9774999999999998E-2</v>
      </c>
      <c r="K354" s="146">
        <f t="shared" si="259"/>
        <v>10</v>
      </c>
      <c r="L354" s="146">
        <f t="shared" si="260"/>
        <v>16</v>
      </c>
      <c r="M354" s="143">
        <f t="shared" si="261"/>
        <v>1.38248E-2</v>
      </c>
      <c r="N354" s="143">
        <f t="shared" si="262"/>
        <v>2.3828927999999996E-2</v>
      </c>
      <c r="O354" s="143">
        <f t="shared" si="263"/>
        <v>5.4988141999999995E-3</v>
      </c>
      <c r="P354" s="143">
        <f t="shared" si="264"/>
        <v>1.5164729779199996E-2</v>
      </c>
      <c r="Q354" s="143">
        <v>1</v>
      </c>
      <c r="R354" s="143">
        <f t="shared" si="265"/>
        <v>1.5164729779199996E-2</v>
      </c>
      <c r="S354" s="143">
        <f t="shared" si="266"/>
        <v>5.4988141999999995E-3</v>
      </c>
      <c r="T354" s="154">
        <f t="shared" si="256"/>
        <v>7.2032466451199983</v>
      </c>
      <c r="U354" s="155">
        <f t="shared" si="257"/>
        <v>2.7494070999999995</v>
      </c>
      <c r="V354" s="143">
        <f t="shared" si="267"/>
        <v>8.0566320960000021E-2</v>
      </c>
      <c r="W354" s="158">
        <v>11</v>
      </c>
      <c r="X354" s="143">
        <f t="shared" si="268"/>
        <v>6.6450705299999973E-3</v>
      </c>
      <c r="Y354" s="155"/>
      <c r="Z354" s="143">
        <f t="shared" si="269"/>
        <v>20.952653745119996</v>
      </c>
      <c r="AA354" s="170" t="str">
        <f t="shared" si="239"/>
        <v>1"600</v>
      </c>
    </row>
    <row r="355" spans="1:27" x14ac:dyDescent="0.3">
      <c r="A355" s="45">
        <v>600</v>
      </c>
      <c r="B355" s="45" t="s">
        <v>6</v>
      </c>
      <c r="C355" s="45">
        <v>1.25</v>
      </c>
      <c r="D355" s="45" t="s">
        <v>26</v>
      </c>
      <c r="E355" s="45" t="str">
        <f t="shared" si="240"/>
        <v>1.25 600 CS-SS316/FG</v>
      </c>
      <c r="F355" s="45">
        <v>38.1</v>
      </c>
      <c r="G355" s="45">
        <v>47.75</v>
      </c>
      <c r="H355" s="145">
        <v>60.5</v>
      </c>
      <c r="I355" s="45">
        <v>82.6</v>
      </c>
      <c r="J355" s="146">
        <f t="shared" si="258"/>
        <v>5.4125E-2</v>
      </c>
      <c r="K355" s="146">
        <f t="shared" si="259"/>
        <v>8</v>
      </c>
      <c r="L355" s="146">
        <f t="shared" si="260"/>
        <v>14</v>
      </c>
      <c r="M355" s="143">
        <f t="shared" si="261"/>
        <v>1.38248E-2</v>
      </c>
      <c r="N355" s="143">
        <f t="shared" si="262"/>
        <v>2.3828927999999996E-2</v>
      </c>
      <c r="O355" s="143">
        <f t="shared" si="263"/>
        <v>5.9861383999999995E-3</v>
      </c>
      <c r="P355" s="143">
        <f t="shared" si="264"/>
        <v>1.8056370191999998E-2</v>
      </c>
      <c r="Q355" s="143">
        <v>1</v>
      </c>
      <c r="R355" s="143">
        <f t="shared" si="265"/>
        <v>1.8056370191999998E-2</v>
      </c>
      <c r="S355" s="143">
        <f t="shared" si="266"/>
        <v>5.9861383999999995E-3</v>
      </c>
      <c r="T355" s="154">
        <f t="shared" si="256"/>
        <v>8.5767758411999981</v>
      </c>
      <c r="U355" s="155">
        <f t="shared" si="257"/>
        <v>2.9930691999999999</v>
      </c>
      <c r="V355" s="143">
        <f t="shared" si="267"/>
        <v>7.9100832719999972E-2</v>
      </c>
      <c r="W355" s="155">
        <v>25</v>
      </c>
      <c r="X355" s="143">
        <f t="shared" si="268"/>
        <v>1.9966843949999997E-2</v>
      </c>
      <c r="Y355" s="155"/>
      <c r="Z355" s="143">
        <f t="shared" si="269"/>
        <v>36.569845041199997</v>
      </c>
      <c r="AA355" s="170" t="str">
        <f t="shared" si="239"/>
        <v>1  1/4"600</v>
      </c>
    </row>
    <row r="356" spans="1:27" x14ac:dyDescent="0.3">
      <c r="A356" s="45">
        <v>600</v>
      </c>
      <c r="B356" s="45" t="s">
        <v>8</v>
      </c>
      <c r="C356" s="45">
        <v>1.5</v>
      </c>
      <c r="D356" s="45" t="s">
        <v>26</v>
      </c>
      <c r="E356" s="45" t="str">
        <f t="shared" si="240"/>
        <v>1.5 600 CS-SS316/FG</v>
      </c>
      <c r="F356" s="45">
        <v>44.45</v>
      </c>
      <c r="G356" s="45">
        <v>54.1</v>
      </c>
      <c r="H356" s="145">
        <v>69.900000000000006</v>
      </c>
      <c r="I356" s="45">
        <v>95.3</v>
      </c>
      <c r="J356" s="146">
        <f t="shared" si="258"/>
        <v>6.2E-2</v>
      </c>
      <c r="K356" s="146">
        <f t="shared" si="259"/>
        <v>9</v>
      </c>
      <c r="L356" s="146">
        <f t="shared" si="260"/>
        <v>15</v>
      </c>
      <c r="M356" s="143">
        <f t="shared" si="261"/>
        <v>1.38248E-2</v>
      </c>
      <c r="N356" s="143">
        <f t="shared" si="262"/>
        <v>2.3828927999999996E-2</v>
      </c>
      <c r="O356" s="143">
        <f t="shared" si="263"/>
        <v>7.714238400000001E-3</v>
      </c>
      <c r="P356" s="143">
        <f t="shared" si="264"/>
        <v>2.2160903039999996E-2</v>
      </c>
      <c r="Q356" s="143">
        <v>1</v>
      </c>
      <c r="R356" s="143">
        <f t="shared" si="265"/>
        <v>2.2160903039999996E-2</v>
      </c>
      <c r="S356" s="143">
        <f t="shared" si="266"/>
        <v>7.714238400000001E-3</v>
      </c>
      <c r="T356" s="154">
        <f t="shared" si="256"/>
        <v>10.526428943999997</v>
      </c>
      <c r="U356" s="155">
        <f t="shared" si="257"/>
        <v>3.8571192000000005</v>
      </c>
      <c r="V356" s="143">
        <f t="shared" si="267"/>
        <v>0.10489030583999996</v>
      </c>
      <c r="W356" s="155">
        <v>17</v>
      </c>
      <c r="X356" s="143">
        <f t="shared" si="268"/>
        <v>2.2622120579999995E-2</v>
      </c>
      <c r="Y356" s="155"/>
      <c r="Z356" s="143">
        <f t="shared" si="269"/>
        <v>31.383548143999995</v>
      </c>
      <c r="AA356" s="170" t="str">
        <f t="shared" si="239"/>
        <v>1  1/2"600</v>
      </c>
    </row>
    <row r="357" spans="1:27" x14ac:dyDescent="0.3">
      <c r="A357" s="45">
        <v>600</v>
      </c>
      <c r="B357" s="45">
        <v>2</v>
      </c>
      <c r="C357" s="45">
        <f>B357</f>
        <v>2</v>
      </c>
      <c r="D357" s="45" t="s">
        <v>26</v>
      </c>
      <c r="E357" s="45" t="str">
        <f t="shared" si="240"/>
        <v>2 600 CS-SS316/FG</v>
      </c>
      <c r="F357" s="45">
        <v>55.62</v>
      </c>
      <c r="G357" s="45">
        <v>69.849999999999994</v>
      </c>
      <c r="H357" s="145">
        <v>85.9</v>
      </c>
      <c r="I357" s="45">
        <v>111.3</v>
      </c>
      <c r="J357" s="146">
        <f t="shared" si="258"/>
        <v>7.7875E-2</v>
      </c>
      <c r="K357" s="146">
        <f t="shared" si="259"/>
        <v>10</v>
      </c>
      <c r="L357" s="146">
        <f t="shared" si="260"/>
        <v>16</v>
      </c>
      <c r="M357" s="143">
        <f t="shared" si="261"/>
        <v>1.38248E-2</v>
      </c>
      <c r="N357" s="143">
        <f t="shared" si="262"/>
        <v>2.3828927999999996E-2</v>
      </c>
      <c r="O357" s="143">
        <f t="shared" si="263"/>
        <v>1.0766063000000001E-2</v>
      </c>
      <c r="P357" s="143">
        <f t="shared" si="264"/>
        <v>2.9690844287999996E-2</v>
      </c>
      <c r="Q357" s="143">
        <v>1</v>
      </c>
      <c r="R357" s="143">
        <f t="shared" si="265"/>
        <v>2.9690844287999996E-2</v>
      </c>
      <c r="S357" s="143">
        <f t="shared" si="266"/>
        <v>1.0766063000000001E-2</v>
      </c>
      <c r="T357" s="154">
        <f t="shared" si="256"/>
        <v>14.103151036799998</v>
      </c>
      <c r="U357" s="155">
        <f t="shared" si="257"/>
        <v>5.3830315000000004</v>
      </c>
      <c r="V357" s="143">
        <f t="shared" si="267"/>
        <v>0.12250043063999995</v>
      </c>
      <c r="W357" s="155">
        <v>17</v>
      </c>
      <c r="X357" s="143">
        <f t="shared" si="268"/>
        <v>4.3070513045999993E-2</v>
      </c>
      <c r="Y357" s="155"/>
      <c r="Z357" s="143">
        <f t="shared" si="269"/>
        <v>36.486182536800001</v>
      </c>
      <c r="AA357" s="170" t="str">
        <f t="shared" si="239"/>
        <v>2"600</v>
      </c>
    </row>
    <row r="358" spans="1:27" x14ac:dyDescent="0.3">
      <c r="A358" s="45">
        <v>600</v>
      </c>
      <c r="B358" s="45" t="s">
        <v>11</v>
      </c>
      <c r="C358" s="45">
        <v>2.5</v>
      </c>
      <c r="D358" s="45" t="s">
        <v>26</v>
      </c>
      <c r="E358" s="45" t="str">
        <f t="shared" si="240"/>
        <v>2.5 600 CS-SS316/FG</v>
      </c>
      <c r="F358" s="45">
        <v>66.540000000000006</v>
      </c>
      <c r="G358" s="45">
        <v>82.55</v>
      </c>
      <c r="H358" s="145">
        <v>98.6</v>
      </c>
      <c r="I358" s="45">
        <v>130.30000000000001</v>
      </c>
      <c r="J358" s="146">
        <f t="shared" si="258"/>
        <v>9.0574999999999989E-2</v>
      </c>
      <c r="K358" s="146">
        <f t="shared" si="259"/>
        <v>10</v>
      </c>
      <c r="L358" s="146">
        <f t="shared" si="260"/>
        <v>16</v>
      </c>
      <c r="M358" s="143">
        <f t="shared" si="261"/>
        <v>1.38248E-2</v>
      </c>
      <c r="N358" s="143">
        <f t="shared" si="262"/>
        <v>2.3828927999999996E-2</v>
      </c>
      <c r="O358" s="143">
        <f t="shared" si="263"/>
        <v>1.2521812599999998E-2</v>
      </c>
      <c r="P358" s="143">
        <f t="shared" si="264"/>
        <v>3.4532882457599987E-2</v>
      </c>
      <c r="Q358" s="143">
        <v>1</v>
      </c>
      <c r="R358" s="143">
        <f t="shared" si="265"/>
        <v>3.4532882457599987E-2</v>
      </c>
      <c r="S358" s="143">
        <f t="shared" si="266"/>
        <v>1.2521812599999998E-2</v>
      </c>
      <c r="T358" s="154">
        <f t="shared" si="256"/>
        <v>16.403119167359993</v>
      </c>
      <c r="U358" s="155">
        <f t="shared" si="257"/>
        <v>6.2609062999999985</v>
      </c>
      <c r="V358" s="143">
        <f t="shared" si="267"/>
        <v>0.17898325932000012</v>
      </c>
      <c r="W358" s="155">
        <v>40</v>
      </c>
      <c r="X358" s="143">
        <f t="shared" si="268"/>
        <v>5.7268676165999961E-2</v>
      </c>
      <c r="Y358" s="155"/>
      <c r="Z358" s="143">
        <f t="shared" si="269"/>
        <v>62.664025467359991</v>
      </c>
      <c r="AA358" s="170" t="str">
        <f t="shared" si="239"/>
        <v>2  1/2"600</v>
      </c>
    </row>
    <row r="359" spans="1:27" x14ac:dyDescent="0.3">
      <c r="A359" s="45">
        <v>600</v>
      </c>
      <c r="B359" s="45">
        <v>3</v>
      </c>
      <c r="C359" s="45">
        <f t="shared" ref="C359:C370" si="270">B359</f>
        <v>3</v>
      </c>
      <c r="D359" s="45" t="s">
        <v>26</v>
      </c>
      <c r="E359" s="45" t="str">
        <f t="shared" si="240"/>
        <v>3 600 CS-SS316/FG</v>
      </c>
      <c r="F359" s="147">
        <v>81</v>
      </c>
      <c r="G359" s="45">
        <v>101.6</v>
      </c>
      <c r="H359" s="145">
        <v>120.7</v>
      </c>
      <c r="I359" s="45">
        <v>149.4</v>
      </c>
      <c r="J359" s="146">
        <f t="shared" si="258"/>
        <v>0.11115</v>
      </c>
      <c r="K359" s="146">
        <f t="shared" si="259"/>
        <v>11</v>
      </c>
      <c r="L359" s="146">
        <f t="shared" si="260"/>
        <v>17</v>
      </c>
      <c r="M359" s="143">
        <f t="shared" si="261"/>
        <v>1.38248E-2</v>
      </c>
      <c r="N359" s="143">
        <f t="shared" si="262"/>
        <v>2.3828927999999996E-2</v>
      </c>
      <c r="O359" s="143">
        <f t="shared" si="263"/>
        <v>1.690289172E-2</v>
      </c>
      <c r="P359" s="143">
        <f t="shared" si="264"/>
        <v>4.502595090239999E-2</v>
      </c>
      <c r="Q359" s="143">
        <v>1</v>
      </c>
      <c r="R359" s="143">
        <f t="shared" si="265"/>
        <v>4.502595090239999E-2</v>
      </c>
      <c r="S359" s="143">
        <f t="shared" si="266"/>
        <v>1.690289172E-2</v>
      </c>
      <c r="T359" s="154">
        <f t="shared" si="256"/>
        <v>21.387326678639994</v>
      </c>
      <c r="U359" s="155">
        <f t="shared" si="257"/>
        <v>8.4514458599999998</v>
      </c>
      <c r="V359" s="143">
        <f t="shared" si="267"/>
        <v>0.18579808296</v>
      </c>
      <c r="W359" s="155">
        <v>25</v>
      </c>
      <c r="X359" s="143">
        <f t="shared" si="268"/>
        <v>9.0692142719999938E-2</v>
      </c>
      <c r="Y359" s="155"/>
      <c r="Z359" s="143">
        <f t="shared" si="269"/>
        <v>54.838772538639994</v>
      </c>
      <c r="AA359" s="170" t="str">
        <f t="shared" si="239"/>
        <v>3"600</v>
      </c>
    </row>
    <row r="360" spans="1:27" x14ac:dyDescent="0.3">
      <c r="A360" s="45">
        <v>600</v>
      </c>
      <c r="B360" s="45">
        <v>4</v>
      </c>
      <c r="C360" s="45">
        <f t="shared" si="270"/>
        <v>4</v>
      </c>
      <c r="D360" s="45" t="s">
        <v>26</v>
      </c>
      <c r="E360" s="45" t="str">
        <f t="shared" si="240"/>
        <v>4 600 CS-SS316/FG</v>
      </c>
      <c r="F360" s="45">
        <v>102.62</v>
      </c>
      <c r="G360" s="45">
        <v>120.65</v>
      </c>
      <c r="H360" s="145">
        <v>149.4</v>
      </c>
      <c r="I360" s="45">
        <v>193.8</v>
      </c>
      <c r="J360" s="146">
        <f t="shared" si="258"/>
        <v>0.13502500000000001</v>
      </c>
      <c r="K360" s="146">
        <f t="shared" si="259"/>
        <v>17</v>
      </c>
      <c r="L360" s="146">
        <f t="shared" si="260"/>
        <v>23</v>
      </c>
      <c r="M360" s="143">
        <f t="shared" si="261"/>
        <v>1.38248E-2</v>
      </c>
      <c r="N360" s="143">
        <f t="shared" si="262"/>
        <v>2.3828927999999996E-2</v>
      </c>
      <c r="O360" s="143">
        <f t="shared" si="263"/>
        <v>3.173379154E-2</v>
      </c>
      <c r="P360" s="143">
        <f t="shared" si="264"/>
        <v>7.4002523073599988E-2</v>
      </c>
      <c r="Q360" s="143">
        <v>1</v>
      </c>
      <c r="R360" s="143">
        <f t="shared" si="265"/>
        <v>7.4002523073599988E-2</v>
      </c>
      <c r="S360" s="143">
        <f t="shared" si="266"/>
        <v>3.173379154E-2</v>
      </c>
      <c r="T360" s="154">
        <f t="shared" si="256"/>
        <v>35.151198459959993</v>
      </c>
      <c r="U360" s="155">
        <f t="shared" si="257"/>
        <v>15.866895769999999</v>
      </c>
      <c r="V360" s="143">
        <f t="shared" si="267"/>
        <v>0.37285972704000003</v>
      </c>
      <c r="W360" s="155">
        <v>55</v>
      </c>
      <c r="X360" s="143">
        <f t="shared" si="268"/>
        <v>9.4260944574000013E-2</v>
      </c>
      <c r="Y360" s="155"/>
      <c r="Z360" s="143">
        <f t="shared" si="269"/>
        <v>106.01809422995998</v>
      </c>
      <c r="AA360" s="170" t="str">
        <f t="shared" si="239"/>
        <v>4"600</v>
      </c>
    </row>
    <row r="361" spans="1:27" x14ac:dyDescent="0.3">
      <c r="A361" s="45">
        <v>600</v>
      </c>
      <c r="B361" s="45">
        <v>5</v>
      </c>
      <c r="C361" s="45">
        <f t="shared" si="270"/>
        <v>5</v>
      </c>
      <c r="D361" s="45" t="s">
        <v>26</v>
      </c>
      <c r="E361" s="45" t="str">
        <f t="shared" si="240"/>
        <v>5 600 CS-SS316/FG</v>
      </c>
      <c r="F361" s="45">
        <v>128.27000000000001</v>
      </c>
      <c r="G361" s="45">
        <v>147.57</v>
      </c>
      <c r="H361" s="145">
        <v>177.8</v>
      </c>
      <c r="I361" s="45">
        <v>241.3</v>
      </c>
      <c r="J361" s="146">
        <f t="shared" si="258"/>
        <v>0.162685</v>
      </c>
      <c r="K361" s="146">
        <f t="shared" si="259"/>
        <v>18</v>
      </c>
      <c r="L361" s="146">
        <f t="shared" si="260"/>
        <v>24</v>
      </c>
      <c r="M361" s="143">
        <f t="shared" si="261"/>
        <v>1.38248E-2</v>
      </c>
      <c r="N361" s="143">
        <f t="shared" si="262"/>
        <v>2.3828927999999996E-2</v>
      </c>
      <c r="O361" s="143">
        <f t="shared" si="263"/>
        <v>4.0483576584000001E-2</v>
      </c>
      <c r="P361" s="143">
        <f t="shared" si="264"/>
        <v>9.3038619640319981E-2</v>
      </c>
      <c r="Q361" s="143">
        <v>1</v>
      </c>
      <c r="R361" s="143">
        <f t="shared" si="265"/>
        <v>9.3038619640319981E-2</v>
      </c>
      <c r="S361" s="143">
        <f t="shared" si="266"/>
        <v>4.0483576584000001E-2</v>
      </c>
      <c r="T361" s="154">
        <f t="shared" si="256"/>
        <v>44.193344329151991</v>
      </c>
      <c r="U361" s="155">
        <f t="shared" si="257"/>
        <v>20.241788291999999</v>
      </c>
      <c r="V361" s="143">
        <f t="shared" si="267"/>
        <v>0.66395673659999999</v>
      </c>
      <c r="W361" s="155">
        <v>89.760427248213318</v>
      </c>
      <c r="X361" s="143">
        <f t="shared" si="268"/>
        <v>0.12341391253199989</v>
      </c>
      <c r="Y361" s="155"/>
      <c r="Z361" s="143">
        <f t="shared" si="269"/>
        <v>154.1955598693653</v>
      </c>
      <c r="AA361" s="170" t="str">
        <f t="shared" si="239"/>
        <v>5"600</v>
      </c>
    </row>
    <row r="362" spans="1:27" x14ac:dyDescent="0.3">
      <c r="A362" s="45">
        <v>600</v>
      </c>
      <c r="B362" s="45">
        <v>6</v>
      </c>
      <c r="C362" s="45">
        <f t="shared" si="270"/>
        <v>6</v>
      </c>
      <c r="D362" s="45" t="s">
        <v>26</v>
      </c>
      <c r="E362" s="45" t="str">
        <f t="shared" si="240"/>
        <v>6 600 CS-SS316/FG</v>
      </c>
      <c r="F362" s="45">
        <v>154.94</v>
      </c>
      <c r="G362" s="45">
        <v>174.75</v>
      </c>
      <c r="H362" s="145">
        <v>209.6</v>
      </c>
      <c r="I362" s="45">
        <v>266.7</v>
      </c>
      <c r="J362" s="146">
        <f t="shared" si="258"/>
        <v>0.19217500000000001</v>
      </c>
      <c r="K362" s="146">
        <f t="shared" si="259"/>
        <v>21</v>
      </c>
      <c r="L362" s="146">
        <f t="shared" si="260"/>
        <v>27</v>
      </c>
      <c r="M362" s="143">
        <f t="shared" si="261"/>
        <v>1.38248E-2</v>
      </c>
      <c r="N362" s="143">
        <f t="shared" si="262"/>
        <v>2.3828927999999996E-2</v>
      </c>
      <c r="O362" s="143">
        <f t="shared" si="263"/>
        <v>5.5792399740000005E-2</v>
      </c>
      <c r="P362" s="143">
        <f t="shared" si="264"/>
        <v>0.12364175443679999</v>
      </c>
      <c r="Q362" s="143">
        <v>1</v>
      </c>
      <c r="R362" s="143">
        <f t="shared" si="265"/>
        <v>0.12364175443679999</v>
      </c>
      <c r="S362" s="143">
        <f t="shared" si="266"/>
        <v>5.5792399740000005E-2</v>
      </c>
      <c r="T362" s="154">
        <f t="shared" si="256"/>
        <v>58.729833357479997</v>
      </c>
      <c r="U362" s="155">
        <f t="shared" si="257"/>
        <v>27.896199870000004</v>
      </c>
      <c r="V362" s="143">
        <f t="shared" si="267"/>
        <v>0.65988439523999998</v>
      </c>
      <c r="W362" s="155">
        <v>81</v>
      </c>
      <c r="X362" s="143">
        <f t="shared" si="268"/>
        <v>0.15000660926999998</v>
      </c>
      <c r="Y362" s="155"/>
      <c r="Z362" s="143">
        <f t="shared" si="269"/>
        <v>167.62603322748001</v>
      </c>
      <c r="AA362" s="170" t="str">
        <f t="shared" si="239"/>
        <v>6"600</v>
      </c>
    </row>
    <row r="363" spans="1:27" x14ac:dyDescent="0.3">
      <c r="A363" s="45">
        <v>600</v>
      </c>
      <c r="B363" s="45">
        <v>8</v>
      </c>
      <c r="C363" s="45">
        <f t="shared" si="270"/>
        <v>8</v>
      </c>
      <c r="D363" s="45" t="s">
        <v>26</v>
      </c>
      <c r="E363" s="45" t="str">
        <f t="shared" si="240"/>
        <v>8 600 CS-SS316/FG</v>
      </c>
      <c r="F363" s="45">
        <v>205.74</v>
      </c>
      <c r="G363" s="45">
        <v>225.55</v>
      </c>
      <c r="H363" s="145">
        <v>263.7</v>
      </c>
      <c r="I363" s="45">
        <v>320.8</v>
      </c>
      <c r="J363" s="146">
        <f t="shared" si="258"/>
        <v>0.24462500000000001</v>
      </c>
      <c r="K363" s="146">
        <f t="shared" si="259"/>
        <v>23</v>
      </c>
      <c r="L363" s="146">
        <f t="shared" si="260"/>
        <v>29</v>
      </c>
      <c r="M363" s="143">
        <f t="shared" si="261"/>
        <v>1.38248E-2</v>
      </c>
      <c r="N363" s="143">
        <f t="shared" si="262"/>
        <v>2.3828927999999996E-2</v>
      </c>
      <c r="O363" s="143">
        <f t="shared" si="263"/>
        <v>7.7783509100000009E-2</v>
      </c>
      <c r="P363" s="143">
        <f t="shared" si="264"/>
        <v>0.16904539384799996</v>
      </c>
      <c r="Q363" s="143">
        <v>1</v>
      </c>
      <c r="R363" s="143">
        <f t="shared" si="265"/>
        <v>0.16904539384799996</v>
      </c>
      <c r="S363" s="143">
        <f t="shared" si="266"/>
        <v>7.7783509100000009E-2</v>
      </c>
      <c r="T363" s="154">
        <f t="shared" si="256"/>
        <v>80.296562077799976</v>
      </c>
      <c r="U363" s="155">
        <f t="shared" si="257"/>
        <v>38.891754550000002</v>
      </c>
      <c r="V363" s="143">
        <f t="shared" si="267"/>
        <v>0.79374170976000047</v>
      </c>
      <c r="W363" s="155">
        <v>93</v>
      </c>
      <c r="X363" s="143">
        <f t="shared" si="268"/>
        <v>0.19361368080600003</v>
      </c>
      <c r="Y363" s="155"/>
      <c r="Z363" s="143">
        <f t="shared" si="269"/>
        <v>212.18831662779996</v>
      </c>
      <c r="AA363" s="170" t="str">
        <f t="shared" si="239"/>
        <v>8"600</v>
      </c>
    </row>
    <row r="364" spans="1:27" x14ac:dyDescent="0.3">
      <c r="A364" s="45">
        <v>600</v>
      </c>
      <c r="B364" s="45">
        <v>10</v>
      </c>
      <c r="C364" s="45">
        <f t="shared" si="270"/>
        <v>10</v>
      </c>
      <c r="D364" s="45" t="s">
        <v>26</v>
      </c>
      <c r="E364" s="45" t="str">
        <f t="shared" si="240"/>
        <v>10 600 CS-SS316/FG</v>
      </c>
      <c r="F364" s="45">
        <v>255.27</v>
      </c>
      <c r="G364" s="45">
        <v>274.57</v>
      </c>
      <c r="H364" s="145">
        <v>317.5</v>
      </c>
      <c r="I364" s="45">
        <v>400.1</v>
      </c>
      <c r="J364" s="146">
        <f t="shared" si="258"/>
        <v>0.29603499999999999</v>
      </c>
      <c r="K364" s="146">
        <f t="shared" si="259"/>
        <v>26</v>
      </c>
      <c r="L364" s="146">
        <f t="shared" si="260"/>
        <v>32</v>
      </c>
      <c r="M364" s="143">
        <f t="shared" si="261"/>
        <v>1.38248E-2</v>
      </c>
      <c r="N364" s="143">
        <f t="shared" si="262"/>
        <v>2.3828927999999996E-2</v>
      </c>
      <c r="O364" s="143">
        <f t="shared" si="263"/>
        <v>0.10640824136799999</v>
      </c>
      <c r="P364" s="143">
        <f t="shared" si="264"/>
        <v>0.22573429441535994</v>
      </c>
      <c r="Q364" s="143">
        <v>1</v>
      </c>
      <c r="R364" s="143">
        <f t="shared" si="265"/>
        <v>0.22573429441535994</v>
      </c>
      <c r="S364" s="143">
        <f t="shared" si="266"/>
        <v>0.10640824136799999</v>
      </c>
      <c r="T364" s="154">
        <f t="shared" si="256"/>
        <v>107.22378984729598</v>
      </c>
      <c r="U364" s="155">
        <f t="shared" si="257"/>
        <v>53.204120683999996</v>
      </c>
      <c r="V364" s="143">
        <f t="shared" si="267"/>
        <v>1.4320472023200004</v>
      </c>
      <c r="W364" s="155">
        <v>154</v>
      </c>
      <c r="X364" s="143">
        <f t="shared" si="268"/>
        <v>0.2296249777319998</v>
      </c>
      <c r="Y364" s="155"/>
      <c r="Z364" s="143">
        <f t="shared" si="269"/>
        <v>314.42791053129599</v>
      </c>
      <c r="AA364" s="170" t="str">
        <f t="shared" si="239"/>
        <v>10"600</v>
      </c>
    </row>
    <row r="365" spans="1:27" x14ac:dyDescent="0.3">
      <c r="A365" s="45">
        <v>600</v>
      </c>
      <c r="B365" s="45">
        <v>12</v>
      </c>
      <c r="C365" s="45">
        <f t="shared" si="270"/>
        <v>12</v>
      </c>
      <c r="D365" s="45" t="s">
        <v>26</v>
      </c>
      <c r="E365" s="45" t="str">
        <f t="shared" si="240"/>
        <v>12 600 CS-SS316/FG</v>
      </c>
      <c r="F365" s="45">
        <v>307.33999999999997</v>
      </c>
      <c r="G365" s="45">
        <v>327.14999999999998</v>
      </c>
      <c r="H365" s="145">
        <v>374.7</v>
      </c>
      <c r="I365" s="45">
        <v>457.2</v>
      </c>
      <c r="J365" s="146">
        <f t="shared" si="258"/>
        <v>0.35092499999999993</v>
      </c>
      <c r="K365" s="146">
        <f t="shared" si="259"/>
        <v>29</v>
      </c>
      <c r="L365" s="146">
        <f t="shared" si="260"/>
        <v>35</v>
      </c>
      <c r="M365" s="143">
        <f t="shared" si="261"/>
        <v>1.38248E-2</v>
      </c>
      <c r="N365" s="143">
        <f t="shared" si="262"/>
        <v>2.3828927999999996E-2</v>
      </c>
      <c r="O365" s="143">
        <f t="shared" si="263"/>
        <v>0.14069257025999996</v>
      </c>
      <c r="P365" s="143">
        <f t="shared" si="264"/>
        <v>0.2926758295439999</v>
      </c>
      <c r="Q365" s="143">
        <v>1</v>
      </c>
      <c r="R365" s="143">
        <f t="shared" si="265"/>
        <v>0.2926758295439999</v>
      </c>
      <c r="S365" s="143">
        <f t="shared" si="266"/>
        <v>0.14069257025999996</v>
      </c>
      <c r="T365" s="154">
        <f t="shared" si="256"/>
        <v>139.02101903339997</v>
      </c>
      <c r="U365" s="155">
        <f t="shared" si="257"/>
        <v>70.346285129999984</v>
      </c>
      <c r="V365" s="143">
        <v>173</v>
      </c>
      <c r="W365" s="155">
        <v>191.82263934485334</v>
      </c>
      <c r="X365" s="143">
        <f t="shared" si="268"/>
        <v>0.28082782387800004</v>
      </c>
      <c r="Y365" s="155"/>
      <c r="Z365" s="143">
        <f t="shared" si="269"/>
        <v>401.18994350825329</v>
      </c>
      <c r="AA365" s="170" t="str">
        <f t="shared" si="239"/>
        <v>12"600</v>
      </c>
    </row>
    <row r="366" spans="1:27" x14ac:dyDescent="0.3">
      <c r="A366" s="45">
        <v>600</v>
      </c>
      <c r="B366" s="45">
        <v>14</v>
      </c>
      <c r="C366" s="45">
        <f t="shared" si="270"/>
        <v>14</v>
      </c>
      <c r="D366" s="45" t="s">
        <v>26</v>
      </c>
      <c r="E366" s="45" t="str">
        <f t="shared" si="240"/>
        <v>14 600 CS-SS316/FG</v>
      </c>
      <c r="F366" s="45">
        <v>342.9</v>
      </c>
      <c r="G366" s="45">
        <v>361.95</v>
      </c>
      <c r="H366" s="145">
        <v>406.4</v>
      </c>
      <c r="I366" s="45">
        <v>492.3</v>
      </c>
      <c r="J366" s="146">
        <f t="shared" si="258"/>
        <v>0.38417499999999993</v>
      </c>
      <c r="K366" s="146">
        <f t="shared" si="259"/>
        <v>27</v>
      </c>
      <c r="L366" s="146">
        <f t="shared" si="260"/>
        <v>33</v>
      </c>
      <c r="M366" s="143">
        <f t="shared" si="261"/>
        <v>1.38248E-2</v>
      </c>
      <c r="N366" s="143">
        <f t="shared" si="262"/>
        <v>2.3828927999999996E-2</v>
      </c>
      <c r="O366" s="143">
        <f t="shared" si="263"/>
        <v>0.14340084857999999</v>
      </c>
      <c r="P366" s="143">
        <f t="shared" si="264"/>
        <v>0.30209778767519985</v>
      </c>
      <c r="Q366" s="143">
        <v>1</v>
      </c>
      <c r="R366" s="143">
        <f t="shared" si="265"/>
        <v>0.30209778767519985</v>
      </c>
      <c r="S366" s="143">
        <f t="shared" si="266"/>
        <v>0.14340084857999999</v>
      </c>
      <c r="T366" s="154">
        <f t="shared" si="256"/>
        <v>143.49644914571994</v>
      </c>
      <c r="U366" s="155">
        <f t="shared" si="257"/>
        <v>71.700424290000001</v>
      </c>
      <c r="V366" s="143">
        <f t="shared" si="267"/>
        <v>1.8324483152400008</v>
      </c>
      <c r="W366" s="155">
        <v>190</v>
      </c>
      <c r="X366" s="143">
        <f t="shared" si="268"/>
        <v>0.29878053147000011</v>
      </c>
      <c r="Y366" s="155"/>
      <c r="Z366" s="143">
        <f t="shared" si="269"/>
        <v>405.19687343571991</v>
      </c>
      <c r="AA366" s="170" t="str">
        <f t="shared" si="239"/>
        <v>14"600</v>
      </c>
    </row>
    <row r="367" spans="1:27" x14ac:dyDescent="0.3">
      <c r="A367" s="45">
        <v>600</v>
      </c>
      <c r="B367" s="45">
        <v>16</v>
      </c>
      <c r="C367" s="45">
        <f t="shared" si="270"/>
        <v>16</v>
      </c>
      <c r="D367" s="45" t="s">
        <v>26</v>
      </c>
      <c r="E367" s="45" t="str">
        <f t="shared" si="240"/>
        <v>16 600 CS-SS316/FG</v>
      </c>
      <c r="F367" s="45">
        <v>389.89</v>
      </c>
      <c r="G367" s="45">
        <v>412.75</v>
      </c>
      <c r="H367" s="145">
        <v>463.6</v>
      </c>
      <c r="I367" s="45">
        <v>565.20000000000005</v>
      </c>
      <c r="J367" s="146">
        <f t="shared" si="258"/>
        <v>0.43817500000000004</v>
      </c>
      <c r="K367" s="146">
        <f t="shared" si="259"/>
        <v>31</v>
      </c>
      <c r="L367" s="146">
        <f t="shared" si="260"/>
        <v>37</v>
      </c>
      <c r="M367" s="143">
        <f t="shared" si="261"/>
        <v>1.38248E-2</v>
      </c>
      <c r="N367" s="143">
        <f t="shared" si="262"/>
        <v>2.3828927999999996E-2</v>
      </c>
      <c r="O367" s="143">
        <f t="shared" si="263"/>
        <v>0.18778813394000002</v>
      </c>
      <c r="P367" s="143">
        <f t="shared" si="264"/>
        <v>0.38632589947679996</v>
      </c>
      <c r="Q367" s="143">
        <v>1</v>
      </c>
      <c r="R367" s="143">
        <f t="shared" si="265"/>
        <v>0.38632589947679996</v>
      </c>
      <c r="S367" s="143">
        <f t="shared" si="266"/>
        <v>0.18778813394000002</v>
      </c>
      <c r="T367" s="154">
        <f t="shared" si="256"/>
        <v>183.50480225147999</v>
      </c>
      <c r="U367" s="155">
        <f t="shared" si="257"/>
        <v>93.894066970000011</v>
      </c>
      <c r="V367" s="143">
        <f t="shared" si="267"/>
        <v>2.4883106342400008</v>
      </c>
      <c r="W367" s="155">
        <v>252</v>
      </c>
      <c r="X367" s="143">
        <f t="shared" si="268"/>
        <v>0.40885756938000029</v>
      </c>
      <c r="Y367" s="155"/>
      <c r="Z367" s="143">
        <f t="shared" si="269"/>
        <v>529.39886922148003</v>
      </c>
      <c r="AA367" s="170" t="str">
        <f t="shared" si="239"/>
        <v>16"600</v>
      </c>
    </row>
    <row r="368" spans="1:27" x14ac:dyDescent="0.3">
      <c r="A368" s="45">
        <v>600</v>
      </c>
      <c r="B368" s="45">
        <v>18</v>
      </c>
      <c r="C368" s="45">
        <f t="shared" si="270"/>
        <v>18</v>
      </c>
      <c r="D368" s="45" t="s">
        <v>26</v>
      </c>
      <c r="E368" s="45" t="str">
        <f t="shared" si="240"/>
        <v>18 600 CS-SS316/FG</v>
      </c>
      <c r="F368" s="45">
        <v>438.15</v>
      </c>
      <c r="G368" s="45">
        <v>469.9</v>
      </c>
      <c r="H368" s="145">
        <v>527.1</v>
      </c>
      <c r="I368" s="45">
        <v>612.9</v>
      </c>
      <c r="J368" s="146">
        <f t="shared" si="258"/>
        <v>0.4985</v>
      </c>
      <c r="K368" s="146">
        <f t="shared" si="259"/>
        <v>34</v>
      </c>
      <c r="L368" s="146">
        <f t="shared" si="260"/>
        <v>40</v>
      </c>
      <c r="M368" s="143">
        <f t="shared" si="261"/>
        <v>1.38248E-2</v>
      </c>
      <c r="N368" s="143">
        <f t="shared" si="262"/>
        <v>2.3828927999999996E-2</v>
      </c>
      <c r="O368" s="143">
        <f t="shared" si="263"/>
        <v>0.23431653520000001</v>
      </c>
      <c r="P368" s="143">
        <f t="shared" si="264"/>
        <v>0.47514882431999994</v>
      </c>
      <c r="Q368" s="143">
        <v>1</v>
      </c>
      <c r="R368" s="143">
        <f t="shared" si="265"/>
        <v>0.47514882431999994</v>
      </c>
      <c r="S368" s="143">
        <f t="shared" si="266"/>
        <v>0.23431653520000001</v>
      </c>
      <c r="T368" s="154">
        <f t="shared" si="256"/>
        <v>225.69569155199997</v>
      </c>
      <c r="U368" s="155">
        <f t="shared" si="257"/>
        <v>117.1582676</v>
      </c>
      <c r="V368" s="143">
        <f t="shared" si="267"/>
        <v>2.2786920842399989</v>
      </c>
      <c r="W368" s="155">
        <v>233</v>
      </c>
      <c r="X368" s="143">
        <f t="shared" si="268"/>
        <v>0.64648419089999998</v>
      </c>
      <c r="Y368" s="155"/>
      <c r="Z368" s="143">
        <f t="shared" si="269"/>
        <v>575.85395915200002</v>
      </c>
      <c r="AA368" s="170" t="str">
        <f t="shared" si="239"/>
        <v>18"600</v>
      </c>
    </row>
    <row r="369" spans="1:27" x14ac:dyDescent="0.3">
      <c r="A369" s="45">
        <v>600</v>
      </c>
      <c r="B369" s="45">
        <v>20</v>
      </c>
      <c r="C369" s="45">
        <f t="shared" si="270"/>
        <v>20</v>
      </c>
      <c r="D369" s="45" t="s">
        <v>26</v>
      </c>
      <c r="E369" s="45" t="str">
        <f t="shared" si="240"/>
        <v>20 600 CS-SS316/FG</v>
      </c>
      <c r="F369" s="45">
        <v>488.95</v>
      </c>
      <c r="G369" s="45">
        <v>520.70000000000005</v>
      </c>
      <c r="H369" s="145">
        <v>577.9</v>
      </c>
      <c r="I369" s="45">
        <v>682.8</v>
      </c>
      <c r="J369" s="146">
        <f t="shared" si="258"/>
        <v>0.5492999999999999</v>
      </c>
      <c r="K369" s="146">
        <f t="shared" si="259"/>
        <v>34</v>
      </c>
      <c r="L369" s="146">
        <f t="shared" si="260"/>
        <v>40</v>
      </c>
      <c r="M369" s="143">
        <f t="shared" si="261"/>
        <v>1.38248E-2</v>
      </c>
      <c r="N369" s="143">
        <f t="shared" si="262"/>
        <v>2.3828927999999996E-2</v>
      </c>
      <c r="O369" s="143">
        <f t="shared" si="263"/>
        <v>0.25819472975999996</v>
      </c>
      <c r="P369" s="143">
        <f t="shared" si="264"/>
        <v>0.52356920601599977</v>
      </c>
      <c r="Q369" s="143">
        <v>1</v>
      </c>
      <c r="R369" s="143">
        <f t="shared" si="265"/>
        <v>0.52356920601599977</v>
      </c>
      <c r="S369" s="143">
        <f t="shared" si="266"/>
        <v>0.25819472975999996</v>
      </c>
      <c r="T369" s="154">
        <f t="shared" si="256"/>
        <v>248.69537285759989</v>
      </c>
      <c r="U369" s="155">
        <f t="shared" si="257"/>
        <v>129.09736487999999</v>
      </c>
      <c r="V369" s="143">
        <f t="shared" si="267"/>
        <v>3.1036856990399992</v>
      </c>
      <c r="W369" s="155">
        <v>313</v>
      </c>
      <c r="X369" s="143">
        <f t="shared" si="268"/>
        <v>0.71637437370000123</v>
      </c>
      <c r="Y369" s="155"/>
      <c r="Z369" s="143">
        <f t="shared" si="269"/>
        <v>690.79273773759985</v>
      </c>
      <c r="AA369" s="170" t="str">
        <f t="shared" si="239"/>
        <v>20"600</v>
      </c>
    </row>
    <row r="370" spans="1:27" x14ac:dyDescent="0.3">
      <c r="A370" s="45">
        <v>600</v>
      </c>
      <c r="B370" s="45">
        <v>24</v>
      </c>
      <c r="C370" s="45">
        <f t="shared" si="270"/>
        <v>24</v>
      </c>
      <c r="D370" s="45" t="s">
        <v>26</v>
      </c>
      <c r="E370" s="45" t="str">
        <f t="shared" si="240"/>
        <v>24 600 CS-SS316/FG</v>
      </c>
      <c r="F370" s="45">
        <v>590.54999999999995</v>
      </c>
      <c r="G370" s="45">
        <v>628.65</v>
      </c>
      <c r="H370" s="145">
        <v>685.8</v>
      </c>
      <c r="I370" s="45">
        <v>790.7</v>
      </c>
      <c r="J370" s="146">
        <f t="shared" si="258"/>
        <v>0.65722499999999995</v>
      </c>
      <c r="K370" s="146">
        <f t="shared" si="259"/>
        <v>34</v>
      </c>
      <c r="L370" s="146">
        <f t="shared" si="260"/>
        <v>40</v>
      </c>
      <c r="M370" s="143">
        <f t="shared" si="261"/>
        <v>1.38248E-2</v>
      </c>
      <c r="N370" s="143">
        <f t="shared" si="262"/>
        <v>2.3828927999999996E-2</v>
      </c>
      <c r="O370" s="143">
        <f t="shared" si="263"/>
        <v>0.30892414211999997</v>
      </c>
      <c r="P370" s="143">
        <f t="shared" si="264"/>
        <v>0.62643868819199988</v>
      </c>
      <c r="Q370" s="143">
        <v>1</v>
      </c>
      <c r="R370" s="143">
        <f t="shared" si="265"/>
        <v>0.62643868819199988</v>
      </c>
      <c r="S370" s="143">
        <f t="shared" si="266"/>
        <v>0.30892414211999997</v>
      </c>
      <c r="T370" s="154">
        <f t="shared" si="256"/>
        <v>297.55837689119994</v>
      </c>
      <c r="U370" s="155">
        <f t="shared" si="257"/>
        <v>154.46207105999997</v>
      </c>
      <c r="V370" s="143">
        <f t="shared" si="267"/>
        <v>3.5941480407600035</v>
      </c>
      <c r="W370" s="155">
        <v>358</v>
      </c>
      <c r="X370" s="143">
        <f t="shared" si="268"/>
        <v>1.0378692145800006</v>
      </c>
      <c r="Y370" s="155"/>
      <c r="Z370" s="143">
        <f t="shared" si="269"/>
        <v>810.02044795119991</v>
      </c>
      <c r="AA370" s="170" t="str">
        <f t="shared" si="239"/>
        <v>24"600</v>
      </c>
    </row>
    <row r="371" spans="1:27" x14ac:dyDescent="0.3">
      <c r="A371" s="85"/>
      <c r="B371" s="85"/>
      <c r="C371" s="85"/>
      <c r="D371" s="85"/>
      <c r="E371" s="45" t="str">
        <f t="shared" si="240"/>
        <v xml:space="preserve">  </v>
      </c>
      <c r="F371" s="85"/>
      <c r="G371" s="85"/>
      <c r="H371" s="85"/>
      <c r="I371" s="85"/>
      <c r="J371" s="85"/>
      <c r="K371" s="85"/>
      <c r="L371" s="85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  <c r="AA371" s="170" t="str">
        <f t="shared" si="239"/>
        <v>"</v>
      </c>
    </row>
    <row r="372" spans="1:27" x14ac:dyDescent="0.3">
      <c r="A372" s="85"/>
      <c r="B372" s="85"/>
      <c r="C372" s="85"/>
      <c r="D372" s="85"/>
      <c r="E372" s="45" t="str">
        <f t="shared" si="240"/>
        <v xml:space="preserve">  </v>
      </c>
      <c r="F372" s="85"/>
      <c r="G372" s="85"/>
      <c r="H372" s="85"/>
      <c r="I372" s="85"/>
      <c r="J372" s="85"/>
      <c r="K372" s="85"/>
      <c r="L372" s="85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  <c r="AA372" s="170" t="str">
        <f t="shared" si="239"/>
        <v>"</v>
      </c>
    </row>
    <row r="373" spans="1:27" x14ac:dyDescent="0.3">
      <c r="A373" s="87">
        <v>600</v>
      </c>
      <c r="B373" s="87">
        <v>0.5</v>
      </c>
      <c r="C373" s="45">
        <v>0.5</v>
      </c>
      <c r="D373" s="45" t="s">
        <v>46</v>
      </c>
      <c r="E373" s="45" t="str">
        <f t="shared" si="240"/>
        <v>0.5 600 SS316-SS16/FG-SS16</v>
      </c>
      <c r="F373" s="28">
        <v>14.22</v>
      </c>
      <c r="G373" s="28">
        <v>19.05</v>
      </c>
      <c r="H373" s="164" t="s">
        <v>536</v>
      </c>
      <c r="I373" s="165" t="s">
        <v>538</v>
      </c>
      <c r="J373" s="143">
        <f>(H373+G373)/2/1000</f>
        <v>2.5425E-2</v>
      </c>
      <c r="K373" s="146">
        <f>ROUND((H373-G373)/2*1.2,)</f>
        <v>8</v>
      </c>
      <c r="L373" s="146">
        <f>K373+6</f>
        <v>14</v>
      </c>
      <c r="M373" s="143">
        <f>3.142*(0.0008*0.0055)*1000</f>
        <v>1.38248E-2</v>
      </c>
      <c r="N373" s="143">
        <f>3.142*(0.0002*0.0048)*7900</f>
        <v>2.3828927999999996E-2</v>
      </c>
      <c r="O373" s="143">
        <f>(J373*K373)*M373</f>
        <v>2.8119643200000002E-3</v>
      </c>
      <c r="P373" s="143">
        <f>J373*L373*N373</f>
        <v>8.4819069215999986E-3</v>
      </c>
      <c r="Q373" s="143">
        <v>1</v>
      </c>
      <c r="R373" s="143">
        <f>(P373*Q373)</f>
        <v>8.4819069215999986E-3</v>
      </c>
      <c r="S373" s="143">
        <f>(O373*Q373)</f>
        <v>2.8119643200000002E-3</v>
      </c>
      <c r="T373" s="154">
        <f t="shared" ref="T373:T391" si="271">R373*Q373*475</f>
        <v>4.0289057877599994</v>
      </c>
      <c r="U373" s="155">
        <f t="shared" ref="U373:U391" si="272">S373*Q373*500</f>
        <v>1.40598216</v>
      </c>
      <c r="V373" s="143">
        <f>((I373/1000)*3.14)*1.15*0.003*((I373-H373)/2/1000)*8000*Q373</f>
        <v>5.2277024759999999E-2</v>
      </c>
      <c r="W373" s="154">
        <v>24</v>
      </c>
      <c r="X373" s="143">
        <f>((G373/1000)*3.14)*1.15*0.003*((G373-F373)/2/1000)*8000*Q373</f>
        <v>3.9870423179999993E-3</v>
      </c>
      <c r="Y373" s="154">
        <v>2</v>
      </c>
      <c r="Z373" s="143">
        <f>Y373+W373+U373+T373</f>
        <v>31.43488794776</v>
      </c>
      <c r="AA373" s="170" t="str">
        <f t="shared" si="239"/>
        <v>0.5"600</v>
      </c>
    </row>
    <row r="374" spans="1:27" x14ac:dyDescent="0.3">
      <c r="A374" s="87">
        <v>600</v>
      </c>
      <c r="B374" s="87">
        <v>0.75</v>
      </c>
      <c r="C374" s="45">
        <v>0.75</v>
      </c>
      <c r="D374" s="45" t="s">
        <v>46</v>
      </c>
      <c r="E374" s="45" t="str">
        <f t="shared" si="240"/>
        <v>0.75 600 SS316-SS16/FG-SS16</v>
      </c>
      <c r="F374" s="28">
        <v>20.57</v>
      </c>
      <c r="G374" s="28">
        <v>25.4</v>
      </c>
      <c r="H374" s="166">
        <v>39.6</v>
      </c>
      <c r="I374" s="46">
        <v>66.8</v>
      </c>
      <c r="J374" s="143">
        <f t="shared" ref="J374:J391" si="273">(H374+G374)/2/1000</f>
        <v>3.2500000000000001E-2</v>
      </c>
      <c r="K374" s="146">
        <f t="shared" ref="K374:K391" si="274">ROUND((H374-G374)/2*1.2,)</f>
        <v>9</v>
      </c>
      <c r="L374" s="146">
        <f t="shared" ref="L374:L391" si="275">K374+6</f>
        <v>15</v>
      </c>
      <c r="M374" s="143">
        <f t="shared" ref="M374:M391" si="276">3.142*(0.0008*0.0055)*1000</f>
        <v>1.38248E-2</v>
      </c>
      <c r="N374" s="143">
        <f t="shared" ref="N374:N391" si="277">3.142*(0.0002*0.0048)*7900</f>
        <v>2.3828927999999996E-2</v>
      </c>
      <c r="O374" s="143">
        <f t="shared" ref="O374:O391" si="278">(J374*K374)*M374</f>
        <v>4.0437540000000001E-3</v>
      </c>
      <c r="P374" s="143">
        <f t="shared" ref="P374:P391" si="279">J374*L374*N374</f>
        <v>1.1616602399999999E-2</v>
      </c>
      <c r="Q374" s="143">
        <v>1</v>
      </c>
      <c r="R374" s="143">
        <f t="shared" ref="R374:R391" si="280">(P374*Q374)</f>
        <v>1.1616602399999999E-2</v>
      </c>
      <c r="S374" s="143">
        <f t="shared" ref="S374:S391" si="281">(O374*Q374)</f>
        <v>4.0437540000000001E-3</v>
      </c>
      <c r="T374" s="154">
        <f t="shared" si="271"/>
        <v>5.517886139999999</v>
      </c>
      <c r="U374" s="155">
        <f t="shared" si="272"/>
        <v>2.0218769999999999</v>
      </c>
      <c r="V374" s="143">
        <f t="shared" ref="V374:V391" si="282">((I374/1000)*3.14)*1.15*0.003*((I374-H374)/2/1000)*8000*Q374</f>
        <v>7.8732510719999982E-2</v>
      </c>
      <c r="W374" s="154">
        <v>24</v>
      </c>
      <c r="X374" s="143">
        <f t="shared" ref="X374:X391" si="283">((G374/1000)*3.14)*1.15*0.003*((G374-F374)/2/1000)*8000*Q374</f>
        <v>5.316056423999997E-3</v>
      </c>
      <c r="Y374" s="154">
        <v>3</v>
      </c>
      <c r="Z374" s="143">
        <f t="shared" ref="Z374:Z382" si="284">Y374+W374+U374+T374</f>
        <v>34.539763139999998</v>
      </c>
      <c r="AA374" s="170" t="str">
        <f t="shared" si="239"/>
        <v>0.75"600</v>
      </c>
    </row>
    <row r="375" spans="1:27" x14ac:dyDescent="0.3">
      <c r="A375" s="87">
        <v>600</v>
      </c>
      <c r="B375" s="88">
        <v>1</v>
      </c>
      <c r="C375" s="88">
        <f>B375</f>
        <v>1</v>
      </c>
      <c r="D375" s="45" t="s">
        <v>46</v>
      </c>
      <c r="E375" s="45" t="str">
        <f t="shared" si="240"/>
        <v>1 600 SS316-SS16/FG-SS16</v>
      </c>
      <c r="F375" s="28">
        <v>26.92</v>
      </c>
      <c r="G375" s="28">
        <v>31.75</v>
      </c>
      <c r="H375" s="166">
        <v>47.8</v>
      </c>
      <c r="I375" s="163">
        <v>73.2</v>
      </c>
      <c r="J375" s="143">
        <f t="shared" si="273"/>
        <v>3.9774999999999998E-2</v>
      </c>
      <c r="K375" s="146">
        <f t="shared" si="274"/>
        <v>10</v>
      </c>
      <c r="L375" s="146">
        <f t="shared" si="275"/>
        <v>16</v>
      </c>
      <c r="M375" s="143">
        <f t="shared" si="276"/>
        <v>1.38248E-2</v>
      </c>
      <c r="N375" s="143">
        <f t="shared" si="277"/>
        <v>2.3828927999999996E-2</v>
      </c>
      <c r="O375" s="143">
        <f t="shared" si="278"/>
        <v>5.4988141999999995E-3</v>
      </c>
      <c r="P375" s="143">
        <f t="shared" si="279"/>
        <v>1.5164729779199996E-2</v>
      </c>
      <c r="Q375" s="143">
        <v>1</v>
      </c>
      <c r="R375" s="143">
        <f t="shared" si="280"/>
        <v>1.5164729779199996E-2</v>
      </c>
      <c r="S375" s="143">
        <f t="shared" si="281"/>
        <v>5.4988141999999995E-3</v>
      </c>
      <c r="T375" s="154">
        <f t="shared" si="271"/>
        <v>7.2032466451199983</v>
      </c>
      <c r="U375" s="155">
        <f t="shared" si="272"/>
        <v>2.7494070999999995</v>
      </c>
      <c r="V375" s="143">
        <f t="shared" si="282"/>
        <v>8.0566320960000021E-2</v>
      </c>
      <c r="W375" s="154">
        <v>71</v>
      </c>
      <c r="X375" s="143">
        <f t="shared" si="283"/>
        <v>6.6450705299999973E-3</v>
      </c>
      <c r="Y375" s="154">
        <v>3</v>
      </c>
      <c r="Z375" s="143">
        <f t="shared" si="284"/>
        <v>83.952653745120003</v>
      </c>
      <c r="AA375" s="170" t="str">
        <f t="shared" si="239"/>
        <v>1"600</v>
      </c>
    </row>
    <row r="376" spans="1:27" x14ac:dyDescent="0.3">
      <c r="A376" s="87">
        <v>600</v>
      </c>
      <c r="B376" s="89" t="s">
        <v>6</v>
      </c>
      <c r="C376" s="89">
        <v>1.25</v>
      </c>
      <c r="D376" s="45" t="s">
        <v>46</v>
      </c>
      <c r="E376" s="45" t="str">
        <f t="shared" si="240"/>
        <v>1.25 600 SS316-SS16/FG-SS16</v>
      </c>
      <c r="F376" s="28">
        <v>38.1</v>
      </c>
      <c r="G376" s="28">
        <v>47.75</v>
      </c>
      <c r="H376" s="166">
        <v>60.5</v>
      </c>
      <c r="I376" s="45">
        <v>82.6</v>
      </c>
      <c r="J376" s="143">
        <f t="shared" si="273"/>
        <v>5.4125E-2</v>
      </c>
      <c r="K376" s="146">
        <f t="shared" si="274"/>
        <v>8</v>
      </c>
      <c r="L376" s="146">
        <f t="shared" si="275"/>
        <v>14</v>
      </c>
      <c r="M376" s="143">
        <f t="shared" si="276"/>
        <v>1.38248E-2</v>
      </c>
      <c r="N376" s="143">
        <f t="shared" si="277"/>
        <v>2.3828927999999996E-2</v>
      </c>
      <c r="O376" s="143">
        <f t="shared" si="278"/>
        <v>5.9861383999999995E-3</v>
      </c>
      <c r="P376" s="143">
        <f t="shared" si="279"/>
        <v>1.8056370191999998E-2</v>
      </c>
      <c r="Q376" s="143">
        <v>1</v>
      </c>
      <c r="R376" s="143">
        <f t="shared" si="280"/>
        <v>1.8056370191999998E-2</v>
      </c>
      <c r="S376" s="143">
        <f t="shared" si="281"/>
        <v>5.9861383999999995E-3</v>
      </c>
      <c r="T376" s="154">
        <f t="shared" si="271"/>
        <v>8.5767758411999981</v>
      </c>
      <c r="U376" s="155">
        <f t="shared" si="272"/>
        <v>2.9930691999999999</v>
      </c>
      <c r="V376" s="143">
        <f t="shared" si="282"/>
        <v>7.9100832719999972E-2</v>
      </c>
      <c r="W376" s="154">
        <v>55</v>
      </c>
      <c r="X376" s="143">
        <f t="shared" si="283"/>
        <v>1.9966843949999997E-2</v>
      </c>
      <c r="Y376" s="154">
        <v>25</v>
      </c>
      <c r="Z376" s="143">
        <f t="shared" si="284"/>
        <v>91.569845041199997</v>
      </c>
      <c r="AA376" s="170" t="str">
        <f t="shared" si="239"/>
        <v>1  1/4"600</v>
      </c>
    </row>
    <row r="377" spans="1:27" x14ac:dyDescent="0.3">
      <c r="A377" s="87">
        <v>600</v>
      </c>
      <c r="B377" s="89" t="s">
        <v>8</v>
      </c>
      <c r="C377" s="28">
        <v>1.5</v>
      </c>
      <c r="D377" s="45" t="s">
        <v>46</v>
      </c>
      <c r="E377" s="45" t="str">
        <f t="shared" si="240"/>
        <v>1.5 600 SS316-SS16/FG-SS16</v>
      </c>
      <c r="F377" s="28">
        <v>44.45</v>
      </c>
      <c r="G377" s="28">
        <v>54.1</v>
      </c>
      <c r="H377" s="166">
        <v>69.900000000000006</v>
      </c>
      <c r="I377" s="45">
        <v>95.3</v>
      </c>
      <c r="J377" s="143">
        <f t="shared" si="273"/>
        <v>6.2E-2</v>
      </c>
      <c r="K377" s="146">
        <f t="shared" si="274"/>
        <v>9</v>
      </c>
      <c r="L377" s="146">
        <f t="shared" si="275"/>
        <v>15</v>
      </c>
      <c r="M377" s="143">
        <f t="shared" si="276"/>
        <v>1.38248E-2</v>
      </c>
      <c r="N377" s="143">
        <f t="shared" si="277"/>
        <v>2.3828927999999996E-2</v>
      </c>
      <c r="O377" s="143">
        <f t="shared" si="278"/>
        <v>7.714238400000001E-3</v>
      </c>
      <c r="P377" s="143">
        <f t="shared" si="279"/>
        <v>2.2160903039999996E-2</v>
      </c>
      <c r="Q377" s="143">
        <v>1</v>
      </c>
      <c r="R377" s="143">
        <f t="shared" si="280"/>
        <v>2.2160903039999996E-2</v>
      </c>
      <c r="S377" s="143">
        <f t="shared" si="281"/>
        <v>7.714238400000001E-3</v>
      </c>
      <c r="T377" s="154">
        <f t="shared" si="271"/>
        <v>10.526428943999997</v>
      </c>
      <c r="U377" s="155">
        <f t="shared" si="272"/>
        <v>3.8571192000000005</v>
      </c>
      <c r="V377" s="143">
        <f t="shared" si="282"/>
        <v>0.10489030583999996</v>
      </c>
      <c r="W377" s="154">
        <v>74</v>
      </c>
      <c r="X377" s="143">
        <f t="shared" si="283"/>
        <v>2.2622120579999995E-2</v>
      </c>
      <c r="Y377" s="154">
        <v>12</v>
      </c>
      <c r="Z377" s="143">
        <f t="shared" si="284"/>
        <v>100.383548144</v>
      </c>
      <c r="AA377" s="170" t="str">
        <f t="shared" si="239"/>
        <v>1  1/2"600</v>
      </c>
    </row>
    <row r="378" spans="1:27" x14ac:dyDescent="0.3">
      <c r="A378" s="87">
        <v>600</v>
      </c>
      <c r="B378" s="88">
        <v>2</v>
      </c>
      <c r="C378" s="88">
        <f>B378</f>
        <v>2</v>
      </c>
      <c r="D378" s="45" t="s">
        <v>46</v>
      </c>
      <c r="E378" s="45" t="str">
        <f t="shared" si="240"/>
        <v>2 600 SS316-SS16/FG-SS16</v>
      </c>
      <c r="F378" s="28">
        <v>55.62</v>
      </c>
      <c r="G378" s="28">
        <v>69.849999999999994</v>
      </c>
      <c r="H378" s="166">
        <v>85.9</v>
      </c>
      <c r="I378" s="46">
        <v>111.3</v>
      </c>
      <c r="J378" s="143">
        <f t="shared" si="273"/>
        <v>7.7875E-2</v>
      </c>
      <c r="K378" s="146">
        <f t="shared" si="274"/>
        <v>10</v>
      </c>
      <c r="L378" s="146">
        <f t="shared" si="275"/>
        <v>16</v>
      </c>
      <c r="M378" s="143">
        <f t="shared" si="276"/>
        <v>1.38248E-2</v>
      </c>
      <c r="N378" s="143">
        <f t="shared" si="277"/>
        <v>2.3828927999999996E-2</v>
      </c>
      <c r="O378" s="143">
        <f t="shared" si="278"/>
        <v>1.0766063000000001E-2</v>
      </c>
      <c r="P378" s="143">
        <f t="shared" si="279"/>
        <v>2.9690844287999996E-2</v>
      </c>
      <c r="Q378" s="143">
        <v>1</v>
      </c>
      <c r="R378" s="143">
        <f t="shared" si="280"/>
        <v>2.9690844287999996E-2</v>
      </c>
      <c r="S378" s="143">
        <f t="shared" si="281"/>
        <v>1.0766063000000001E-2</v>
      </c>
      <c r="T378" s="154">
        <f t="shared" si="271"/>
        <v>14.103151036799998</v>
      </c>
      <c r="U378" s="155">
        <f t="shared" si="272"/>
        <v>5.3830315000000004</v>
      </c>
      <c r="V378" s="143">
        <f t="shared" si="282"/>
        <v>0.12250043063999995</v>
      </c>
      <c r="W378" s="154">
        <v>76</v>
      </c>
      <c r="X378" s="143">
        <f t="shared" si="283"/>
        <v>4.3070513045999993E-2</v>
      </c>
      <c r="Y378" s="154">
        <v>22</v>
      </c>
      <c r="Z378" s="143">
        <f t="shared" si="284"/>
        <v>117.4861825368</v>
      </c>
      <c r="AA378" s="170" t="str">
        <f t="shared" si="239"/>
        <v>2"600</v>
      </c>
    </row>
    <row r="379" spans="1:27" x14ac:dyDescent="0.3">
      <c r="A379" s="87">
        <v>600</v>
      </c>
      <c r="B379" s="89" t="s">
        <v>11</v>
      </c>
      <c r="C379" s="28">
        <v>2.5</v>
      </c>
      <c r="D379" s="45" t="s">
        <v>46</v>
      </c>
      <c r="E379" s="45" t="str">
        <f t="shared" si="240"/>
        <v>2.5 600 SS316-SS16/FG-SS16</v>
      </c>
      <c r="F379" s="28">
        <v>66.540000000000006</v>
      </c>
      <c r="G379" s="28">
        <v>82.55</v>
      </c>
      <c r="H379" s="166">
        <v>98.6</v>
      </c>
      <c r="I379" s="46">
        <v>130.30000000000001</v>
      </c>
      <c r="J379" s="143">
        <f t="shared" si="273"/>
        <v>9.0574999999999989E-2</v>
      </c>
      <c r="K379" s="146">
        <f t="shared" si="274"/>
        <v>10</v>
      </c>
      <c r="L379" s="146">
        <f t="shared" si="275"/>
        <v>16</v>
      </c>
      <c r="M379" s="143">
        <f t="shared" si="276"/>
        <v>1.38248E-2</v>
      </c>
      <c r="N379" s="143">
        <f t="shared" si="277"/>
        <v>2.3828927999999996E-2</v>
      </c>
      <c r="O379" s="143">
        <f t="shared" si="278"/>
        <v>1.2521812599999998E-2</v>
      </c>
      <c r="P379" s="143">
        <f t="shared" si="279"/>
        <v>3.4532882457599987E-2</v>
      </c>
      <c r="Q379" s="143">
        <v>1</v>
      </c>
      <c r="R379" s="143">
        <f t="shared" si="280"/>
        <v>3.4532882457599987E-2</v>
      </c>
      <c r="S379" s="143">
        <f t="shared" si="281"/>
        <v>1.2521812599999998E-2</v>
      </c>
      <c r="T379" s="154">
        <f t="shared" si="271"/>
        <v>16.403119167359993</v>
      </c>
      <c r="U379" s="155">
        <f t="shared" si="272"/>
        <v>6.2609062999999985</v>
      </c>
      <c r="V379" s="143">
        <f t="shared" si="282"/>
        <v>0.17898325932000012</v>
      </c>
      <c r="W379" s="154">
        <v>91</v>
      </c>
      <c r="X379" s="143">
        <f t="shared" si="283"/>
        <v>5.7268676165999961E-2</v>
      </c>
      <c r="Y379" s="154">
        <v>45</v>
      </c>
      <c r="Z379" s="143">
        <f t="shared" si="284"/>
        <v>158.66402546735998</v>
      </c>
      <c r="AA379" s="170" t="str">
        <f t="shared" si="239"/>
        <v>2  1/2"600</v>
      </c>
    </row>
    <row r="380" spans="1:27" x14ac:dyDescent="0.3">
      <c r="A380" s="87">
        <v>600</v>
      </c>
      <c r="B380" s="88">
        <v>3</v>
      </c>
      <c r="C380" s="88">
        <f t="shared" ref="C380:C391" si="285">B380</f>
        <v>3</v>
      </c>
      <c r="D380" s="45" t="s">
        <v>46</v>
      </c>
      <c r="E380" s="45" t="str">
        <f t="shared" si="240"/>
        <v>3 600 SS316-SS16/FG-SS16</v>
      </c>
      <c r="F380" s="200">
        <v>81</v>
      </c>
      <c r="G380" s="28">
        <v>101.6</v>
      </c>
      <c r="H380" s="166">
        <v>120.7</v>
      </c>
      <c r="I380" s="46">
        <v>149.4</v>
      </c>
      <c r="J380" s="143">
        <f t="shared" si="273"/>
        <v>0.11115</v>
      </c>
      <c r="K380" s="146">
        <f t="shared" si="274"/>
        <v>11</v>
      </c>
      <c r="L380" s="146">
        <f t="shared" si="275"/>
        <v>17</v>
      </c>
      <c r="M380" s="143">
        <f t="shared" si="276"/>
        <v>1.38248E-2</v>
      </c>
      <c r="N380" s="143">
        <f t="shared" si="277"/>
        <v>2.3828927999999996E-2</v>
      </c>
      <c r="O380" s="143">
        <f t="shared" si="278"/>
        <v>1.690289172E-2</v>
      </c>
      <c r="P380" s="143">
        <f t="shared" si="279"/>
        <v>4.502595090239999E-2</v>
      </c>
      <c r="Q380" s="143">
        <v>1</v>
      </c>
      <c r="R380" s="143">
        <f t="shared" si="280"/>
        <v>4.502595090239999E-2</v>
      </c>
      <c r="S380" s="143">
        <f t="shared" si="281"/>
        <v>1.690289172E-2</v>
      </c>
      <c r="T380" s="154">
        <f t="shared" si="271"/>
        <v>21.387326678639994</v>
      </c>
      <c r="U380" s="155">
        <f t="shared" si="272"/>
        <v>8.4514458599999998</v>
      </c>
      <c r="V380" s="143">
        <f t="shared" si="282"/>
        <v>0.18579808296</v>
      </c>
      <c r="W380" s="154">
        <v>112</v>
      </c>
      <c r="X380" s="143">
        <f t="shared" si="283"/>
        <v>9.0692142719999938E-2</v>
      </c>
      <c r="Y380" s="154">
        <v>47</v>
      </c>
      <c r="Z380" s="143">
        <f t="shared" si="284"/>
        <v>188.83877253864</v>
      </c>
      <c r="AA380" s="170" t="str">
        <f t="shared" si="239"/>
        <v>3"600</v>
      </c>
    </row>
    <row r="381" spans="1:27" x14ac:dyDescent="0.3">
      <c r="A381" s="87">
        <v>600</v>
      </c>
      <c r="B381" s="88">
        <v>4</v>
      </c>
      <c r="C381" s="88">
        <f t="shared" si="285"/>
        <v>4</v>
      </c>
      <c r="D381" s="45" t="s">
        <v>46</v>
      </c>
      <c r="E381" s="45" t="str">
        <f t="shared" si="240"/>
        <v>4 600 SS316-SS16/FG-SS16</v>
      </c>
      <c r="F381" s="28">
        <v>102.62</v>
      </c>
      <c r="G381" s="28">
        <v>120.65</v>
      </c>
      <c r="H381" s="166">
        <v>149.4</v>
      </c>
      <c r="I381" s="28">
        <v>193.8</v>
      </c>
      <c r="J381" s="143">
        <f t="shared" si="273"/>
        <v>0.13502500000000001</v>
      </c>
      <c r="K381" s="146">
        <f t="shared" si="274"/>
        <v>17</v>
      </c>
      <c r="L381" s="146">
        <f t="shared" si="275"/>
        <v>23</v>
      </c>
      <c r="M381" s="143">
        <f t="shared" si="276"/>
        <v>1.38248E-2</v>
      </c>
      <c r="N381" s="143">
        <f t="shared" si="277"/>
        <v>2.3828927999999996E-2</v>
      </c>
      <c r="O381" s="143">
        <f t="shared" si="278"/>
        <v>3.173379154E-2</v>
      </c>
      <c r="P381" s="143">
        <f t="shared" si="279"/>
        <v>7.4002523073599988E-2</v>
      </c>
      <c r="Q381" s="143">
        <v>1</v>
      </c>
      <c r="R381" s="143">
        <f t="shared" si="280"/>
        <v>7.4002523073599988E-2</v>
      </c>
      <c r="S381" s="143">
        <f t="shared" si="281"/>
        <v>3.173379154E-2</v>
      </c>
      <c r="T381" s="154">
        <f t="shared" si="271"/>
        <v>35.151198459959993</v>
      </c>
      <c r="U381" s="155">
        <f t="shared" si="272"/>
        <v>15.866895769999999</v>
      </c>
      <c r="V381" s="143">
        <f t="shared" si="282"/>
        <v>0.37285972704000003</v>
      </c>
      <c r="W381" s="154">
        <v>258</v>
      </c>
      <c r="X381" s="143">
        <f t="shared" si="283"/>
        <v>9.4260944574000013E-2</v>
      </c>
      <c r="Y381" s="154">
        <v>81.5</v>
      </c>
      <c r="Z381" s="143">
        <f t="shared" si="284"/>
        <v>390.51809422995996</v>
      </c>
      <c r="AA381" s="170" t="str">
        <f t="shared" si="239"/>
        <v>4"600</v>
      </c>
    </row>
    <row r="382" spans="1:27" x14ac:dyDescent="0.3">
      <c r="A382" s="87">
        <v>600</v>
      </c>
      <c r="B382" s="88">
        <v>5</v>
      </c>
      <c r="C382" s="88">
        <f t="shared" si="285"/>
        <v>5</v>
      </c>
      <c r="D382" s="45" t="s">
        <v>46</v>
      </c>
      <c r="E382" s="45" t="str">
        <f t="shared" si="240"/>
        <v>5 600 SS316-SS16/FG-SS16</v>
      </c>
      <c r="F382" s="28">
        <v>128.27000000000001</v>
      </c>
      <c r="G382" s="28">
        <v>147.57</v>
      </c>
      <c r="H382" s="166">
        <v>177.8</v>
      </c>
      <c r="I382" s="28">
        <v>241.3</v>
      </c>
      <c r="J382" s="143">
        <f t="shared" si="273"/>
        <v>0.162685</v>
      </c>
      <c r="K382" s="146">
        <f t="shared" si="274"/>
        <v>18</v>
      </c>
      <c r="L382" s="146">
        <f t="shared" si="275"/>
        <v>24</v>
      </c>
      <c r="M382" s="143">
        <f t="shared" si="276"/>
        <v>1.38248E-2</v>
      </c>
      <c r="N382" s="143">
        <f t="shared" si="277"/>
        <v>2.3828927999999996E-2</v>
      </c>
      <c r="O382" s="143">
        <f t="shared" si="278"/>
        <v>4.0483576584000001E-2</v>
      </c>
      <c r="P382" s="143">
        <f t="shared" si="279"/>
        <v>9.3038619640319981E-2</v>
      </c>
      <c r="Q382" s="143">
        <v>1</v>
      </c>
      <c r="R382" s="143">
        <f t="shared" si="280"/>
        <v>9.3038619640319981E-2</v>
      </c>
      <c r="S382" s="143">
        <f t="shared" si="281"/>
        <v>4.0483576584000001E-2</v>
      </c>
      <c r="T382" s="154">
        <f t="shared" si="271"/>
        <v>44.193344329151991</v>
      </c>
      <c r="U382" s="155">
        <f t="shared" si="272"/>
        <v>20.241788291999999</v>
      </c>
      <c r="V382" s="143">
        <f t="shared" si="282"/>
        <v>0.66395673659999999</v>
      </c>
      <c r="W382" s="154">
        <v>327.88693486634662</v>
      </c>
      <c r="X382" s="143">
        <f t="shared" si="283"/>
        <v>0.12341391253199989</v>
      </c>
      <c r="Y382" s="154">
        <v>88.202345486239992</v>
      </c>
      <c r="Z382" s="143">
        <f t="shared" si="284"/>
        <v>480.52441297373866</v>
      </c>
      <c r="AA382" s="170" t="str">
        <f t="shared" si="239"/>
        <v>5"600</v>
      </c>
    </row>
    <row r="383" spans="1:27" x14ac:dyDescent="0.3">
      <c r="A383" s="87">
        <v>600</v>
      </c>
      <c r="B383" s="88">
        <v>6</v>
      </c>
      <c r="C383" s="88">
        <f t="shared" si="285"/>
        <v>6</v>
      </c>
      <c r="D383" s="45" t="s">
        <v>46</v>
      </c>
      <c r="E383" s="45" t="str">
        <f t="shared" si="240"/>
        <v>6 600 SS316-SS16/FG-SS16</v>
      </c>
      <c r="F383" s="28">
        <v>154.94</v>
      </c>
      <c r="G383" s="28">
        <v>174.75</v>
      </c>
      <c r="H383" s="166">
        <v>209.6</v>
      </c>
      <c r="I383" s="28">
        <v>266.7</v>
      </c>
      <c r="J383" s="143">
        <f t="shared" si="273"/>
        <v>0.19217500000000001</v>
      </c>
      <c r="K383" s="146">
        <f t="shared" si="274"/>
        <v>21</v>
      </c>
      <c r="L383" s="146">
        <f t="shared" si="275"/>
        <v>27</v>
      </c>
      <c r="M383" s="143">
        <f t="shared" si="276"/>
        <v>1.38248E-2</v>
      </c>
      <c r="N383" s="143">
        <f t="shared" si="277"/>
        <v>2.3828927999999996E-2</v>
      </c>
      <c r="O383" s="143">
        <f t="shared" si="278"/>
        <v>5.5792399740000005E-2</v>
      </c>
      <c r="P383" s="143">
        <f t="shared" si="279"/>
        <v>0.12364175443679999</v>
      </c>
      <c r="Q383" s="143">
        <v>1</v>
      </c>
      <c r="R383" s="143">
        <f t="shared" si="280"/>
        <v>0.12364175443679999</v>
      </c>
      <c r="S383" s="143">
        <f t="shared" si="281"/>
        <v>5.5792399740000005E-2</v>
      </c>
      <c r="T383" s="154">
        <f t="shared" si="271"/>
        <v>58.729833357479997</v>
      </c>
      <c r="U383" s="155">
        <f t="shared" si="272"/>
        <v>27.896199870000004</v>
      </c>
      <c r="V383" s="143">
        <f t="shared" si="282"/>
        <v>0.65988439523999998</v>
      </c>
      <c r="W383" s="154">
        <v>321</v>
      </c>
      <c r="X383" s="143">
        <f t="shared" si="283"/>
        <v>0.15000660926999998</v>
      </c>
      <c r="Y383" s="154">
        <v>88</v>
      </c>
      <c r="Z383" s="143">
        <f>Y383+W383+U383+T383</f>
        <v>495.62603322748004</v>
      </c>
      <c r="AA383" s="170" t="str">
        <f t="shared" si="239"/>
        <v>6"600</v>
      </c>
    </row>
    <row r="384" spans="1:27" x14ac:dyDescent="0.3">
      <c r="A384" s="87">
        <v>600</v>
      </c>
      <c r="B384" s="88">
        <v>8</v>
      </c>
      <c r="C384" s="88">
        <f t="shared" si="285"/>
        <v>8</v>
      </c>
      <c r="D384" s="45" t="s">
        <v>46</v>
      </c>
      <c r="E384" s="45" t="str">
        <f t="shared" si="240"/>
        <v>8 600 SS316-SS16/FG-SS16</v>
      </c>
      <c r="F384" s="28">
        <v>205.74</v>
      </c>
      <c r="G384" s="28">
        <v>225.55</v>
      </c>
      <c r="H384" s="166">
        <v>263.7</v>
      </c>
      <c r="I384" s="28">
        <v>320.8</v>
      </c>
      <c r="J384" s="143">
        <f t="shared" si="273"/>
        <v>0.24462500000000001</v>
      </c>
      <c r="K384" s="146">
        <f t="shared" si="274"/>
        <v>23</v>
      </c>
      <c r="L384" s="146">
        <f t="shared" si="275"/>
        <v>29</v>
      </c>
      <c r="M384" s="143">
        <f t="shared" si="276"/>
        <v>1.38248E-2</v>
      </c>
      <c r="N384" s="143">
        <f t="shared" si="277"/>
        <v>2.3828927999999996E-2</v>
      </c>
      <c r="O384" s="143">
        <f t="shared" si="278"/>
        <v>7.7783509100000009E-2</v>
      </c>
      <c r="P384" s="143">
        <f t="shared" si="279"/>
        <v>0.16904539384799996</v>
      </c>
      <c r="Q384" s="143">
        <v>1</v>
      </c>
      <c r="R384" s="143">
        <f t="shared" si="280"/>
        <v>0.16904539384799996</v>
      </c>
      <c r="S384" s="143">
        <f t="shared" si="281"/>
        <v>7.7783509100000009E-2</v>
      </c>
      <c r="T384" s="154">
        <f t="shared" si="271"/>
        <v>80.296562077799976</v>
      </c>
      <c r="U384" s="155">
        <f t="shared" si="272"/>
        <v>38.891754550000002</v>
      </c>
      <c r="V384" s="143">
        <f t="shared" si="282"/>
        <v>0.79374170976000047</v>
      </c>
      <c r="W384" s="154">
        <v>374</v>
      </c>
      <c r="X384" s="143">
        <f t="shared" si="283"/>
        <v>0.19361368080600003</v>
      </c>
      <c r="Y384" s="154">
        <v>105</v>
      </c>
      <c r="Z384" s="143">
        <f t="shared" ref="Z384:Z391" si="286">Y384+W384+U384+T384</f>
        <v>598.18831662779996</v>
      </c>
      <c r="AA384" s="170" t="str">
        <f t="shared" si="239"/>
        <v>8"600</v>
      </c>
    </row>
    <row r="385" spans="1:27" x14ac:dyDescent="0.3">
      <c r="A385" s="87">
        <v>600</v>
      </c>
      <c r="B385" s="88">
        <v>10</v>
      </c>
      <c r="C385" s="88">
        <f t="shared" si="285"/>
        <v>10</v>
      </c>
      <c r="D385" s="45" t="s">
        <v>46</v>
      </c>
      <c r="E385" s="45" t="str">
        <f t="shared" si="240"/>
        <v>10 600 SS316-SS16/FG-SS16</v>
      </c>
      <c r="F385" s="28">
        <v>255.27</v>
      </c>
      <c r="G385" s="28">
        <v>274.57</v>
      </c>
      <c r="H385" s="166">
        <v>317.5</v>
      </c>
      <c r="I385" s="28">
        <v>400.1</v>
      </c>
      <c r="J385" s="143">
        <f t="shared" si="273"/>
        <v>0.29603499999999999</v>
      </c>
      <c r="K385" s="146">
        <f t="shared" si="274"/>
        <v>26</v>
      </c>
      <c r="L385" s="146">
        <f t="shared" si="275"/>
        <v>32</v>
      </c>
      <c r="M385" s="143">
        <f t="shared" si="276"/>
        <v>1.38248E-2</v>
      </c>
      <c r="N385" s="143">
        <f t="shared" si="277"/>
        <v>2.3828927999999996E-2</v>
      </c>
      <c r="O385" s="143">
        <f t="shared" si="278"/>
        <v>0.10640824136799999</v>
      </c>
      <c r="P385" s="143">
        <f t="shared" si="279"/>
        <v>0.22573429441535994</v>
      </c>
      <c r="Q385" s="143">
        <v>1</v>
      </c>
      <c r="R385" s="143">
        <f t="shared" si="280"/>
        <v>0.22573429441535994</v>
      </c>
      <c r="S385" s="143">
        <f t="shared" si="281"/>
        <v>0.10640824136799999</v>
      </c>
      <c r="T385" s="154">
        <f t="shared" si="271"/>
        <v>107.22378984729598</v>
      </c>
      <c r="U385" s="155">
        <f t="shared" si="272"/>
        <v>53.204120683999996</v>
      </c>
      <c r="V385" s="143">
        <f t="shared" si="282"/>
        <v>1.4320472023200004</v>
      </c>
      <c r="W385" s="154">
        <v>650</v>
      </c>
      <c r="X385" s="143">
        <f t="shared" si="283"/>
        <v>0.2296249777319998</v>
      </c>
      <c r="Y385" s="154">
        <v>121</v>
      </c>
      <c r="Z385" s="143">
        <f t="shared" si="286"/>
        <v>931.42791053129599</v>
      </c>
      <c r="AA385" s="170" t="str">
        <f t="shared" si="239"/>
        <v>10"600</v>
      </c>
    </row>
    <row r="386" spans="1:27" x14ac:dyDescent="0.3">
      <c r="A386" s="87">
        <v>600</v>
      </c>
      <c r="B386" s="88">
        <v>12</v>
      </c>
      <c r="C386" s="88">
        <f t="shared" si="285"/>
        <v>12</v>
      </c>
      <c r="D386" s="45" t="s">
        <v>46</v>
      </c>
      <c r="E386" s="45" t="str">
        <f t="shared" si="240"/>
        <v>12 600 SS316-SS16/FG-SS16</v>
      </c>
      <c r="F386" s="28">
        <v>307.33999999999997</v>
      </c>
      <c r="G386" s="28">
        <v>327.14999999999998</v>
      </c>
      <c r="H386" s="166">
        <v>374.7</v>
      </c>
      <c r="I386" s="28">
        <v>457.2</v>
      </c>
      <c r="J386" s="143">
        <f t="shared" si="273"/>
        <v>0.35092499999999993</v>
      </c>
      <c r="K386" s="146">
        <f t="shared" si="274"/>
        <v>29</v>
      </c>
      <c r="L386" s="146">
        <f t="shared" si="275"/>
        <v>35</v>
      </c>
      <c r="M386" s="143">
        <f t="shared" si="276"/>
        <v>1.38248E-2</v>
      </c>
      <c r="N386" s="143">
        <f t="shared" si="277"/>
        <v>2.3828927999999996E-2</v>
      </c>
      <c r="O386" s="143">
        <f t="shared" si="278"/>
        <v>0.14069257025999996</v>
      </c>
      <c r="P386" s="143">
        <f t="shared" si="279"/>
        <v>0.2926758295439999</v>
      </c>
      <c r="Q386" s="143">
        <v>1</v>
      </c>
      <c r="R386" s="143">
        <f t="shared" si="280"/>
        <v>0.2926758295439999</v>
      </c>
      <c r="S386" s="143">
        <f t="shared" si="281"/>
        <v>0.14069257025999996</v>
      </c>
      <c r="T386" s="154">
        <f t="shared" si="271"/>
        <v>139.02101903339997</v>
      </c>
      <c r="U386" s="155">
        <f t="shared" si="272"/>
        <v>70.346285129999984</v>
      </c>
      <c r="V386" s="143">
        <f t="shared" si="282"/>
        <v>1.6344397080000002</v>
      </c>
      <c r="W386" s="154">
        <v>731</v>
      </c>
      <c r="X386" s="143">
        <f t="shared" si="283"/>
        <v>0.28082782387800004</v>
      </c>
      <c r="Y386" s="154">
        <v>138</v>
      </c>
      <c r="Z386" s="143">
        <f t="shared" si="286"/>
        <v>1078.3673041633999</v>
      </c>
      <c r="AA386" s="170" t="str">
        <f t="shared" si="239"/>
        <v>12"600</v>
      </c>
    </row>
    <row r="387" spans="1:27" x14ac:dyDescent="0.3">
      <c r="A387" s="87">
        <v>600</v>
      </c>
      <c r="B387" s="88">
        <v>14</v>
      </c>
      <c r="C387" s="88">
        <f t="shared" si="285"/>
        <v>14</v>
      </c>
      <c r="D387" s="45" t="s">
        <v>46</v>
      </c>
      <c r="E387" s="45" t="str">
        <f t="shared" si="240"/>
        <v>14 600 SS316-SS16/FG-SS16</v>
      </c>
      <c r="F387" s="28">
        <v>342.9</v>
      </c>
      <c r="G387" s="28">
        <v>361.95</v>
      </c>
      <c r="H387" s="166">
        <v>406.4</v>
      </c>
      <c r="I387" s="28">
        <v>492.3</v>
      </c>
      <c r="J387" s="143">
        <f t="shared" si="273"/>
        <v>0.38417499999999993</v>
      </c>
      <c r="K387" s="146">
        <f t="shared" si="274"/>
        <v>27</v>
      </c>
      <c r="L387" s="146">
        <f t="shared" si="275"/>
        <v>33</v>
      </c>
      <c r="M387" s="143">
        <f t="shared" si="276"/>
        <v>1.38248E-2</v>
      </c>
      <c r="N387" s="143">
        <f t="shared" si="277"/>
        <v>2.3828927999999996E-2</v>
      </c>
      <c r="O387" s="143">
        <f t="shared" si="278"/>
        <v>0.14340084857999999</v>
      </c>
      <c r="P387" s="143">
        <f t="shared" si="279"/>
        <v>0.30209778767519985</v>
      </c>
      <c r="Q387" s="143">
        <v>1</v>
      </c>
      <c r="R387" s="143">
        <f t="shared" si="280"/>
        <v>0.30209778767519985</v>
      </c>
      <c r="S387" s="143">
        <f t="shared" si="281"/>
        <v>0.14340084857999999</v>
      </c>
      <c r="T387" s="154">
        <f t="shared" si="271"/>
        <v>143.49644914571994</v>
      </c>
      <c r="U387" s="155">
        <f t="shared" si="272"/>
        <v>71.700424290000001</v>
      </c>
      <c r="V387" s="143">
        <f t="shared" si="282"/>
        <v>1.8324483152400008</v>
      </c>
      <c r="W387" s="154">
        <v>808</v>
      </c>
      <c r="X387" s="143">
        <f t="shared" si="283"/>
        <v>0.29878053147000011</v>
      </c>
      <c r="Y387" s="154">
        <v>150</v>
      </c>
      <c r="Z387" s="143">
        <f t="shared" si="286"/>
        <v>1173.1968734357199</v>
      </c>
      <c r="AA387" s="170" t="str">
        <f t="shared" si="239"/>
        <v>14"600</v>
      </c>
    </row>
    <row r="388" spans="1:27" x14ac:dyDescent="0.3">
      <c r="A388" s="87">
        <v>600</v>
      </c>
      <c r="B388" s="88">
        <v>16</v>
      </c>
      <c r="C388" s="88">
        <f t="shared" si="285"/>
        <v>16</v>
      </c>
      <c r="D388" s="45" t="s">
        <v>46</v>
      </c>
      <c r="E388" s="45" t="str">
        <f t="shared" si="240"/>
        <v>16 600 SS316-SS16/FG-SS16</v>
      </c>
      <c r="F388" s="28">
        <v>389.89</v>
      </c>
      <c r="G388" s="28">
        <v>412.75</v>
      </c>
      <c r="H388" s="166">
        <v>463.6</v>
      </c>
      <c r="I388" s="28">
        <v>565.20000000000005</v>
      </c>
      <c r="J388" s="143">
        <f t="shared" si="273"/>
        <v>0.43817500000000004</v>
      </c>
      <c r="K388" s="146">
        <f t="shared" si="274"/>
        <v>31</v>
      </c>
      <c r="L388" s="146">
        <f t="shared" si="275"/>
        <v>37</v>
      </c>
      <c r="M388" s="143">
        <f t="shared" si="276"/>
        <v>1.38248E-2</v>
      </c>
      <c r="N388" s="143">
        <f t="shared" si="277"/>
        <v>2.3828927999999996E-2</v>
      </c>
      <c r="O388" s="143">
        <f t="shared" si="278"/>
        <v>0.18778813394000002</v>
      </c>
      <c r="P388" s="143">
        <f t="shared" si="279"/>
        <v>0.38632589947679996</v>
      </c>
      <c r="Q388" s="143">
        <v>1</v>
      </c>
      <c r="R388" s="143">
        <f t="shared" si="280"/>
        <v>0.38632589947679996</v>
      </c>
      <c r="S388" s="143">
        <f t="shared" si="281"/>
        <v>0.18778813394000002</v>
      </c>
      <c r="T388" s="154">
        <f t="shared" si="271"/>
        <v>183.50480225147999</v>
      </c>
      <c r="U388" s="155">
        <f t="shared" si="272"/>
        <v>93.894066970000011</v>
      </c>
      <c r="V388" s="143">
        <f t="shared" si="282"/>
        <v>2.4883106342400008</v>
      </c>
      <c r="W388" s="154">
        <v>1076</v>
      </c>
      <c r="X388" s="143">
        <f t="shared" si="283"/>
        <v>0.40885756938000029</v>
      </c>
      <c r="Y388" s="154">
        <v>183</v>
      </c>
      <c r="Z388" s="143">
        <f t="shared" si="286"/>
        <v>1536.39886922148</v>
      </c>
      <c r="AA388" s="170" t="str">
        <f t="shared" ref="AA388:AA451" si="287">CONCATENATE(B388,"""",A388)</f>
        <v>16"600</v>
      </c>
    </row>
    <row r="389" spans="1:27" x14ac:dyDescent="0.3">
      <c r="A389" s="87">
        <v>600</v>
      </c>
      <c r="B389" s="88">
        <v>18</v>
      </c>
      <c r="C389" s="88">
        <f t="shared" si="285"/>
        <v>18</v>
      </c>
      <c r="D389" s="45" t="s">
        <v>46</v>
      </c>
      <c r="E389" s="45" t="str">
        <f t="shared" si="240"/>
        <v>18 600 SS316-SS16/FG-SS16</v>
      </c>
      <c r="F389" s="28">
        <v>438.15</v>
      </c>
      <c r="G389" s="28">
        <v>469.9</v>
      </c>
      <c r="H389" s="166">
        <v>527.1</v>
      </c>
      <c r="I389" s="28">
        <v>612.9</v>
      </c>
      <c r="J389" s="143">
        <f t="shared" si="273"/>
        <v>0.4985</v>
      </c>
      <c r="K389" s="146">
        <f t="shared" si="274"/>
        <v>34</v>
      </c>
      <c r="L389" s="146">
        <f t="shared" si="275"/>
        <v>40</v>
      </c>
      <c r="M389" s="143">
        <f t="shared" si="276"/>
        <v>1.38248E-2</v>
      </c>
      <c r="N389" s="143">
        <f t="shared" si="277"/>
        <v>2.3828927999999996E-2</v>
      </c>
      <c r="O389" s="143">
        <f t="shared" si="278"/>
        <v>0.23431653520000001</v>
      </c>
      <c r="P389" s="143">
        <f t="shared" si="279"/>
        <v>0.47514882431999994</v>
      </c>
      <c r="Q389" s="143">
        <v>1</v>
      </c>
      <c r="R389" s="143">
        <f t="shared" si="280"/>
        <v>0.47514882431999994</v>
      </c>
      <c r="S389" s="143">
        <f t="shared" si="281"/>
        <v>0.23431653520000001</v>
      </c>
      <c r="T389" s="154">
        <f t="shared" si="271"/>
        <v>225.69569155199997</v>
      </c>
      <c r="U389" s="155">
        <f t="shared" si="272"/>
        <v>117.1582676</v>
      </c>
      <c r="V389" s="143">
        <f t="shared" si="282"/>
        <v>2.2786920842399989</v>
      </c>
      <c r="W389" s="154">
        <v>992</v>
      </c>
      <c r="X389" s="143">
        <f t="shared" si="283"/>
        <v>0.64648419089999998</v>
      </c>
      <c r="Y389" s="154">
        <v>273</v>
      </c>
      <c r="Z389" s="143">
        <f t="shared" si="286"/>
        <v>1607.853959152</v>
      </c>
      <c r="AA389" s="170" t="str">
        <f t="shared" si="287"/>
        <v>18"600</v>
      </c>
    </row>
    <row r="390" spans="1:27" x14ac:dyDescent="0.3">
      <c r="A390" s="87">
        <v>600</v>
      </c>
      <c r="B390" s="88">
        <v>20</v>
      </c>
      <c r="C390" s="88">
        <f t="shared" si="285"/>
        <v>20</v>
      </c>
      <c r="D390" s="45" t="s">
        <v>46</v>
      </c>
      <c r="E390" s="45" t="str">
        <f t="shared" si="240"/>
        <v>20 600 SS316-SS16/FG-SS16</v>
      </c>
      <c r="F390" s="28">
        <v>488.95</v>
      </c>
      <c r="G390" s="28">
        <v>520.70000000000005</v>
      </c>
      <c r="H390" s="166">
        <v>577.9</v>
      </c>
      <c r="I390" s="28">
        <v>682.8</v>
      </c>
      <c r="J390" s="143">
        <f t="shared" si="273"/>
        <v>0.5492999999999999</v>
      </c>
      <c r="K390" s="146">
        <f t="shared" si="274"/>
        <v>34</v>
      </c>
      <c r="L390" s="146">
        <f t="shared" si="275"/>
        <v>40</v>
      </c>
      <c r="M390" s="143">
        <f t="shared" si="276"/>
        <v>1.38248E-2</v>
      </c>
      <c r="N390" s="143">
        <f t="shared" si="277"/>
        <v>2.3828927999999996E-2</v>
      </c>
      <c r="O390" s="143">
        <f t="shared" si="278"/>
        <v>0.25819472975999996</v>
      </c>
      <c r="P390" s="143">
        <f t="shared" si="279"/>
        <v>0.52356920601599977</v>
      </c>
      <c r="Q390" s="143">
        <v>1</v>
      </c>
      <c r="R390" s="143">
        <f t="shared" si="280"/>
        <v>0.52356920601599977</v>
      </c>
      <c r="S390" s="143">
        <f t="shared" si="281"/>
        <v>0.25819472975999996</v>
      </c>
      <c r="T390" s="154">
        <f t="shared" si="271"/>
        <v>248.69537285759989</v>
      </c>
      <c r="U390" s="155">
        <f t="shared" si="272"/>
        <v>129.09736487999999</v>
      </c>
      <c r="V390" s="143">
        <f t="shared" si="282"/>
        <v>3.1036856990399992</v>
      </c>
      <c r="W390" s="154">
        <v>1331</v>
      </c>
      <c r="X390" s="143">
        <f t="shared" si="283"/>
        <v>0.71637437370000123</v>
      </c>
      <c r="Y390" s="154">
        <v>298</v>
      </c>
      <c r="Z390" s="143">
        <f t="shared" si="286"/>
        <v>2006.7927377376</v>
      </c>
      <c r="AA390" s="170" t="str">
        <f t="shared" si="287"/>
        <v>20"600</v>
      </c>
    </row>
    <row r="391" spans="1:27" x14ac:dyDescent="0.3">
      <c r="A391" s="87">
        <v>600</v>
      </c>
      <c r="B391" s="88">
        <v>24</v>
      </c>
      <c r="C391" s="88">
        <f t="shared" si="285"/>
        <v>24</v>
      </c>
      <c r="D391" s="45" t="s">
        <v>46</v>
      </c>
      <c r="E391" s="45" t="str">
        <f t="shared" si="240"/>
        <v>24 600 SS316-SS16/FG-SS16</v>
      </c>
      <c r="F391" s="28">
        <v>590.54999999999995</v>
      </c>
      <c r="G391" s="28">
        <v>628.65</v>
      </c>
      <c r="H391" s="166">
        <v>685.8</v>
      </c>
      <c r="I391" s="28">
        <v>790.7</v>
      </c>
      <c r="J391" s="143">
        <f t="shared" si="273"/>
        <v>0.65722499999999995</v>
      </c>
      <c r="K391" s="146">
        <f t="shared" si="274"/>
        <v>34</v>
      </c>
      <c r="L391" s="146">
        <f t="shared" si="275"/>
        <v>40</v>
      </c>
      <c r="M391" s="143">
        <f t="shared" si="276"/>
        <v>1.38248E-2</v>
      </c>
      <c r="N391" s="143">
        <f t="shared" si="277"/>
        <v>2.3828927999999996E-2</v>
      </c>
      <c r="O391" s="143">
        <f t="shared" si="278"/>
        <v>0.30892414211999997</v>
      </c>
      <c r="P391" s="143">
        <f t="shared" si="279"/>
        <v>0.62643868819199988</v>
      </c>
      <c r="Q391" s="143">
        <v>1</v>
      </c>
      <c r="R391" s="143">
        <f t="shared" si="280"/>
        <v>0.62643868819199988</v>
      </c>
      <c r="S391" s="143">
        <f t="shared" si="281"/>
        <v>0.30892414211999997</v>
      </c>
      <c r="T391" s="154">
        <f t="shared" si="271"/>
        <v>297.55837689119994</v>
      </c>
      <c r="U391" s="155">
        <f t="shared" si="272"/>
        <v>154.46207105999997</v>
      </c>
      <c r="V391" s="143">
        <f t="shared" si="282"/>
        <v>3.5941480407600035</v>
      </c>
      <c r="W391" s="154">
        <v>1525</v>
      </c>
      <c r="X391" s="143">
        <f t="shared" si="283"/>
        <v>1.0378692145800006</v>
      </c>
      <c r="Y391" s="154">
        <v>410</v>
      </c>
      <c r="Z391" s="143">
        <f t="shared" si="286"/>
        <v>2387.0204479512004</v>
      </c>
      <c r="AA391" s="170" t="str">
        <f t="shared" si="287"/>
        <v>24"600</v>
      </c>
    </row>
    <row r="392" spans="1:27" x14ac:dyDescent="0.3">
      <c r="A392" s="85"/>
      <c r="B392" s="85"/>
      <c r="C392" s="85"/>
      <c r="D392" s="85"/>
      <c r="E392" s="45" t="str">
        <f t="shared" si="240"/>
        <v xml:space="preserve">  </v>
      </c>
      <c r="F392" s="85"/>
      <c r="G392" s="85"/>
      <c r="H392" s="85"/>
      <c r="I392" s="85"/>
      <c r="J392" s="85"/>
      <c r="K392" s="85"/>
      <c r="L392" s="85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  <c r="AA392" s="170" t="str">
        <f t="shared" si="287"/>
        <v>"</v>
      </c>
    </row>
    <row r="393" spans="1:27" x14ac:dyDescent="0.3">
      <c r="A393" s="85"/>
      <c r="B393" s="85"/>
      <c r="C393" s="85"/>
      <c r="D393" s="85"/>
      <c r="E393" s="45" t="str">
        <f t="shared" si="240"/>
        <v xml:space="preserve">  </v>
      </c>
      <c r="F393" s="85"/>
      <c r="G393" s="85"/>
      <c r="H393" s="85"/>
      <c r="I393" s="85"/>
      <c r="J393" s="85"/>
      <c r="K393" s="85"/>
      <c r="L393" s="85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  <c r="AA393" s="170" t="str">
        <f t="shared" si="287"/>
        <v>"</v>
      </c>
    </row>
    <row r="394" spans="1:27" x14ac:dyDescent="0.3">
      <c r="A394" s="45">
        <v>600</v>
      </c>
      <c r="B394" s="45">
        <v>0.5</v>
      </c>
      <c r="C394" s="45">
        <v>0.5</v>
      </c>
      <c r="D394" s="45" t="s">
        <v>66</v>
      </c>
      <c r="E394" s="45" t="str">
        <f t="shared" ref="E394:E457" si="288">CONCATENATE(C394," ",A394," ",D394)</f>
        <v>0.5 600 CS-SS304/FG-SS304</v>
      </c>
      <c r="F394" s="45">
        <v>14.22</v>
      </c>
      <c r="G394" s="45">
        <v>19.05</v>
      </c>
      <c r="H394" s="145" t="s">
        <v>536</v>
      </c>
      <c r="I394" s="45" t="s">
        <v>538</v>
      </c>
      <c r="J394" s="146">
        <f>(H394+G394)/2/1000</f>
        <v>2.5425E-2</v>
      </c>
      <c r="K394" s="146">
        <f>ROUND((H394-G394)/2*1.2,)</f>
        <v>8</v>
      </c>
      <c r="L394" s="146">
        <f>K394+6</f>
        <v>14</v>
      </c>
      <c r="M394" s="143">
        <f>3.142*(0.0008*0.0055)*1000</f>
        <v>1.38248E-2</v>
      </c>
      <c r="N394" s="143">
        <f>3.142*(0.0002*0.0048)*7900</f>
        <v>2.3828927999999996E-2</v>
      </c>
      <c r="O394" s="143">
        <f>(J394*K394)*M394</f>
        <v>2.8119643200000002E-3</v>
      </c>
      <c r="P394" s="143">
        <f>J394*L394*N394</f>
        <v>8.4819069215999986E-3</v>
      </c>
      <c r="Q394" s="143">
        <v>1</v>
      </c>
      <c r="R394" s="143">
        <f>(P394*Q394)</f>
        <v>8.4819069215999986E-3</v>
      </c>
      <c r="S394" s="143">
        <f>(O394*Q394)</f>
        <v>2.8119643200000002E-3</v>
      </c>
      <c r="T394" s="156">
        <f t="shared" ref="T394:T412" si="289">R394*Q394*350</f>
        <v>2.9686674225599994</v>
      </c>
      <c r="U394" s="155">
        <f t="shared" ref="U394:U412" si="290">S394*Q394*500</f>
        <v>1.40598216</v>
      </c>
      <c r="V394" s="143">
        <f>((I394/1000)*3.14)*1.15*0.003*((I394-H394)/2/1000)*8000*Q394</f>
        <v>5.2277024759999999E-2</v>
      </c>
      <c r="W394" s="155">
        <v>12</v>
      </c>
      <c r="X394" s="143">
        <f>((G394/1000)*3.14)*1.15*0.003*((G394-F394)/2/1000)*8000*Q394</f>
        <v>3.9870423179999993E-3</v>
      </c>
      <c r="Y394" s="156">
        <v>1</v>
      </c>
      <c r="Z394" s="143">
        <f>Y394+W394+U394+T394</f>
        <v>17.37464958256</v>
      </c>
      <c r="AA394" s="170" t="str">
        <f t="shared" si="287"/>
        <v>0.5"600</v>
      </c>
    </row>
    <row r="395" spans="1:27" x14ac:dyDescent="0.3">
      <c r="A395" s="45">
        <v>600</v>
      </c>
      <c r="B395" s="45">
        <v>0.75</v>
      </c>
      <c r="C395" s="45">
        <v>0.75</v>
      </c>
      <c r="D395" s="45" t="s">
        <v>66</v>
      </c>
      <c r="E395" s="45" t="str">
        <f t="shared" si="288"/>
        <v>0.75 600 CS-SS304/FG-SS304</v>
      </c>
      <c r="F395" s="45">
        <v>20.57</v>
      </c>
      <c r="G395" s="45">
        <v>25.4</v>
      </c>
      <c r="H395" s="145">
        <v>39.6</v>
      </c>
      <c r="I395" s="45">
        <v>66.8</v>
      </c>
      <c r="J395" s="146">
        <f t="shared" ref="J395:J412" si="291">(H395+G395)/2/1000</f>
        <v>3.2500000000000001E-2</v>
      </c>
      <c r="K395" s="146">
        <f t="shared" ref="K395:K412" si="292">ROUND((H395-G395)/2*1.2,)</f>
        <v>9</v>
      </c>
      <c r="L395" s="146">
        <f t="shared" ref="L395:L412" si="293">K395+6</f>
        <v>15</v>
      </c>
      <c r="M395" s="143">
        <f t="shared" ref="M395:M412" si="294">3.142*(0.0008*0.0055)*1000</f>
        <v>1.38248E-2</v>
      </c>
      <c r="N395" s="143">
        <f t="shared" ref="N395:N412" si="295">3.142*(0.0002*0.0048)*7900</f>
        <v>2.3828927999999996E-2</v>
      </c>
      <c r="O395" s="143">
        <f t="shared" ref="O395:O412" si="296">(J395*K395)*M395</f>
        <v>4.0437540000000001E-3</v>
      </c>
      <c r="P395" s="143">
        <f t="shared" ref="P395:P412" si="297">J395*L395*N395</f>
        <v>1.1616602399999999E-2</v>
      </c>
      <c r="Q395" s="143">
        <v>1</v>
      </c>
      <c r="R395" s="143">
        <f t="shared" ref="R395:R412" si="298">(P395*Q395)</f>
        <v>1.1616602399999999E-2</v>
      </c>
      <c r="S395" s="143">
        <f t="shared" ref="S395:S412" si="299">(O395*Q395)</f>
        <v>4.0437540000000001E-3</v>
      </c>
      <c r="T395" s="156">
        <f t="shared" si="289"/>
        <v>4.0658108399999993</v>
      </c>
      <c r="U395" s="155">
        <f t="shared" si="290"/>
        <v>2.0218769999999999</v>
      </c>
      <c r="V395" s="143">
        <f t="shared" ref="V395:V412" si="300">((I395/1000)*3.14)*1.15*0.003*((I395-H395)/2/1000)*8000*Q395</f>
        <v>7.8732510719999982E-2</v>
      </c>
      <c r="W395" s="155">
        <v>14</v>
      </c>
      <c r="X395" s="143">
        <f t="shared" ref="X395:X412" si="301">((G395/1000)*3.14)*1.15*0.003*((G395-F395)/2/1000)*8000*Q395</f>
        <v>5.316056423999997E-3</v>
      </c>
      <c r="Y395" s="156">
        <v>2</v>
      </c>
      <c r="Z395" s="143">
        <f t="shared" ref="Z395:Z403" si="302">Y395+W395+U395+T395</f>
        <v>22.087687840000001</v>
      </c>
      <c r="AA395" s="170" t="str">
        <f t="shared" si="287"/>
        <v>0.75"600</v>
      </c>
    </row>
    <row r="396" spans="1:27" x14ac:dyDescent="0.3">
      <c r="A396" s="45">
        <v>600</v>
      </c>
      <c r="B396" s="45">
        <v>1</v>
      </c>
      <c r="C396" s="45">
        <f>B396</f>
        <v>1</v>
      </c>
      <c r="D396" s="45" t="s">
        <v>66</v>
      </c>
      <c r="E396" s="45" t="str">
        <f t="shared" si="288"/>
        <v>1 600 CS-SS304/FG-SS304</v>
      </c>
      <c r="F396" s="45">
        <v>26.92</v>
      </c>
      <c r="G396" s="45">
        <v>31.75</v>
      </c>
      <c r="H396" s="145">
        <v>47.8</v>
      </c>
      <c r="I396" s="45">
        <v>73.2</v>
      </c>
      <c r="J396" s="146">
        <f t="shared" si="291"/>
        <v>3.9774999999999998E-2</v>
      </c>
      <c r="K396" s="146">
        <f t="shared" si="292"/>
        <v>10</v>
      </c>
      <c r="L396" s="146">
        <f t="shared" si="293"/>
        <v>16</v>
      </c>
      <c r="M396" s="143">
        <f t="shared" si="294"/>
        <v>1.38248E-2</v>
      </c>
      <c r="N396" s="143">
        <f t="shared" si="295"/>
        <v>2.3828927999999996E-2</v>
      </c>
      <c r="O396" s="143">
        <f t="shared" si="296"/>
        <v>5.4988141999999995E-3</v>
      </c>
      <c r="P396" s="143">
        <f t="shared" si="297"/>
        <v>1.5164729779199996E-2</v>
      </c>
      <c r="Q396" s="143">
        <v>1</v>
      </c>
      <c r="R396" s="143">
        <f t="shared" si="298"/>
        <v>1.5164729779199996E-2</v>
      </c>
      <c r="S396" s="143">
        <f t="shared" si="299"/>
        <v>5.4988141999999995E-3</v>
      </c>
      <c r="T396" s="156">
        <f t="shared" si="289"/>
        <v>5.307655422719999</v>
      </c>
      <c r="U396" s="155">
        <f t="shared" si="290"/>
        <v>2.7494070999999995</v>
      </c>
      <c r="V396" s="143">
        <f t="shared" si="300"/>
        <v>8.0566320960000021E-2</v>
      </c>
      <c r="W396" s="158">
        <v>11</v>
      </c>
      <c r="X396" s="143">
        <f t="shared" si="301"/>
        <v>6.6450705299999973E-3</v>
      </c>
      <c r="Y396" s="156">
        <v>2</v>
      </c>
      <c r="Z396" s="143">
        <f t="shared" si="302"/>
        <v>21.057062522719999</v>
      </c>
      <c r="AA396" s="170" t="str">
        <f t="shared" si="287"/>
        <v>1"600</v>
      </c>
    </row>
    <row r="397" spans="1:27" x14ac:dyDescent="0.3">
      <c r="A397" s="45">
        <v>600</v>
      </c>
      <c r="B397" s="45" t="s">
        <v>6</v>
      </c>
      <c r="C397" s="45">
        <v>1.25</v>
      </c>
      <c r="D397" s="45" t="s">
        <v>66</v>
      </c>
      <c r="E397" s="45" t="str">
        <f t="shared" si="288"/>
        <v>1.25 600 CS-SS304/FG-SS304</v>
      </c>
      <c r="F397" s="45">
        <v>38.1</v>
      </c>
      <c r="G397" s="45">
        <v>47.75</v>
      </c>
      <c r="H397" s="145">
        <v>60.5</v>
      </c>
      <c r="I397" s="45">
        <v>82.6</v>
      </c>
      <c r="J397" s="146">
        <f t="shared" si="291"/>
        <v>5.4125E-2</v>
      </c>
      <c r="K397" s="146">
        <f t="shared" si="292"/>
        <v>8</v>
      </c>
      <c r="L397" s="146">
        <f t="shared" si="293"/>
        <v>14</v>
      </c>
      <c r="M397" s="143">
        <f t="shared" si="294"/>
        <v>1.38248E-2</v>
      </c>
      <c r="N397" s="143">
        <f t="shared" si="295"/>
        <v>2.3828927999999996E-2</v>
      </c>
      <c r="O397" s="143">
        <f t="shared" si="296"/>
        <v>5.9861383999999995E-3</v>
      </c>
      <c r="P397" s="143">
        <f t="shared" si="297"/>
        <v>1.8056370191999998E-2</v>
      </c>
      <c r="Q397" s="143">
        <v>1</v>
      </c>
      <c r="R397" s="143">
        <f t="shared" si="298"/>
        <v>1.8056370191999998E-2</v>
      </c>
      <c r="S397" s="143">
        <f t="shared" si="299"/>
        <v>5.9861383999999995E-3</v>
      </c>
      <c r="T397" s="156">
        <f t="shared" si="289"/>
        <v>6.3197295671999996</v>
      </c>
      <c r="U397" s="155">
        <f t="shared" si="290"/>
        <v>2.9930691999999999</v>
      </c>
      <c r="V397" s="143">
        <f t="shared" si="300"/>
        <v>7.9100832719999972E-2</v>
      </c>
      <c r="W397" s="155">
        <v>25</v>
      </c>
      <c r="X397" s="143">
        <f t="shared" si="301"/>
        <v>1.9966843949999997E-2</v>
      </c>
      <c r="Y397" s="156">
        <v>20</v>
      </c>
      <c r="Z397" s="143">
        <f t="shared" si="302"/>
        <v>54.3127987672</v>
      </c>
      <c r="AA397" s="170" t="str">
        <f t="shared" si="287"/>
        <v>1  1/4"600</v>
      </c>
    </row>
    <row r="398" spans="1:27" x14ac:dyDescent="0.3">
      <c r="A398" s="45">
        <v>600</v>
      </c>
      <c r="B398" s="45" t="s">
        <v>8</v>
      </c>
      <c r="C398" s="45">
        <v>1.5</v>
      </c>
      <c r="D398" s="45" t="s">
        <v>66</v>
      </c>
      <c r="E398" s="45" t="str">
        <f t="shared" si="288"/>
        <v>1.5 600 CS-SS304/FG-SS304</v>
      </c>
      <c r="F398" s="45">
        <v>44.45</v>
      </c>
      <c r="G398" s="45">
        <v>54.1</v>
      </c>
      <c r="H398" s="145">
        <v>69.900000000000006</v>
      </c>
      <c r="I398" s="45">
        <v>95.3</v>
      </c>
      <c r="J398" s="146">
        <f t="shared" si="291"/>
        <v>6.2E-2</v>
      </c>
      <c r="K398" s="146">
        <f t="shared" si="292"/>
        <v>9</v>
      </c>
      <c r="L398" s="146">
        <f t="shared" si="293"/>
        <v>15</v>
      </c>
      <c r="M398" s="143">
        <f t="shared" si="294"/>
        <v>1.38248E-2</v>
      </c>
      <c r="N398" s="143">
        <f t="shared" si="295"/>
        <v>2.3828927999999996E-2</v>
      </c>
      <c r="O398" s="143">
        <f t="shared" si="296"/>
        <v>7.714238400000001E-3</v>
      </c>
      <c r="P398" s="143">
        <f t="shared" si="297"/>
        <v>2.2160903039999996E-2</v>
      </c>
      <c r="Q398" s="143">
        <v>1</v>
      </c>
      <c r="R398" s="143">
        <f t="shared" si="298"/>
        <v>2.2160903039999996E-2</v>
      </c>
      <c r="S398" s="143">
        <f t="shared" si="299"/>
        <v>7.714238400000001E-3</v>
      </c>
      <c r="T398" s="156">
        <f t="shared" si="289"/>
        <v>7.7563160639999982</v>
      </c>
      <c r="U398" s="155">
        <f t="shared" si="290"/>
        <v>3.8571192000000005</v>
      </c>
      <c r="V398" s="143">
        <f t="shared" si="300"/>
        <v>0.10489030583999996</v>
      </c>
      <c r="W398" s="155">
        <v>17</v>
      </c>
      <c r="X398" s="143">
        <f t="shared" si="301"/>
        <v>2.2622120579999995E-2</v>
      </c>
      <c r="Y398" s="156">
        <v>8</v>
      </c>
      <c r="Z398" s="143">
        <f t="shared" si="302"/>
        <v>36.613435263999996</v>
      </c>
      <c r="AA398" s="170" t="str">
        <f t="shared" si="287"/>
        <v>1  1/2"600</v>
      </c>
    </row>
    <row r="399" spans="1:27" x14ac:dyDescent="0.3">
      <c r="A399" s="45">
        <v>600</v>
      </c>
      <c r="B399" s="45">
        <v>2</v>
      </c>
      <c r="C399" s="45">
        <f>B399</f>
        <v>2</v>
      </c>
      <c r="D399" s="45" t="s">
        <v>66</v>
      </c>
      <c r="E399" s="45" t="str">
        <f t="shared" si="288"/>
        <v>2 600 CS-SS304/FG-SS304</v>
      </c>
      <c r="F399" s="45">
        <v>55.62</v>
      </c>
      <c r="G399" s="45">
        <v>69.849999999999994</v>
      </c>
      <c r="H399" s="145">
        <v>85.9</v>
      </c>
      <c r="I399" s="45">
        <v>111.3</v>
      </c>
      <c r="J399" s="146">
        <f t="shared" si="291"/>
        <v>7.7875E-2</v>
      </c>
      <c r="K399" s="146">
        <f t="shared" si="292"/>
        <v>10</v>
      </c>
      <c r="L399" s="146">
        <f t="shared" si="293"/>
        <v>16</v>
      </c>
      <c r="M399" s="143">
        <f t="shared" si="294"/>
        <v>1.38248E-2</v>
      </c>
      <c r="N399" s="143">
        <f t="shared" si="295"/>
        <v>2.3828927999999996E-2</v>
      </c>
      <c r="O399" s="143">
        <f t="shared" si="296"/>
        <v>1.0766063000000001E-2</v>
      </c>
      <c r="P399" s="143">
        <f t="shared" si="297"/>
        <v>2.9690844287999996E-2</v>
      </c>
      <c r="Q399" s="143">
        <v>1</v>
      </c>
      <c r="R399" s="143">
        <f t="shared" si="298"/>
        <v>2.9690844287999996E-2</v>
      </c>
      <c r="S399" s="143">
        <f t="shared" si="299"/>
        <v>1.0766063000000001E-2</v>
      </c>
      <c r="T399" s="156">
        <f t="shared" si="289"/>
        <v>10.391795500799999</v>
      </c>
      <c r="U399" s="155">
        <f t="shared" si="290"/>
        <v>5.3830315000000004</v>
      </c>
      <c r="V399" s="143">
        <f t="shared" si="300"/>
        <v>0.12250043063999995</v>
      </c>
      <c r="W399" s="155">
        <v>17</v>
      </c>
      <c r="X399" s="143">
        <f t="shared" si="301"/>
        <v>4.3070513045999993E-2</v>
      </c>
      <c r="Y399" s="156">
        <v>15</v>
      </c>
      <c r="Z399" s="143">
        <f t="shared" si="302"/>
        <v>47.774827000800002</v>
      </c>
      <c r="AA399" s="170" t="str">
        <f t="shared" si="287"/>
        <v>2"600</v>
      </c>
    </row>
    <row r="400" spans="1:27" x14ac:dyDescent="0.3">
      <c r="A400" s="45">
        <v>600</v>
      </c>
      <c r="B400" s="45" t="s">
        <v>11</v>
      </c>
      <c r="C400" s="45">
        <v>2.5</v>
      </c>
      <c r="D400" s="45" t="s">
        <v>66</v>
      </c>
      <c r="E400" s="45" t="str">
        <f t="shared" si="288"/>
        <v>2.5 600 CS-SS304/FG-SS304</v>
      </c>
      <c r="F400" s="45">
        <v>66.540000000000006</v>
      </c>
      <c r="G400" s="45">
        <v>82.55</v>
      </c>
      <c r="H400" s="145">
        <v>98.6</v>
      </c>
      <c r="I400" s="45">
        <v>130.30000000000001</v>
      </c>
      <c r="J400" s="146">
        <f t="shared" si="291"/>
        <v>9.0574999999999989E-2</v>
      </c>
      <c r="K400" s="146">
        <f t="shared" si="292"/>
        <v>10</v>
      </c>
      <c r="L400" s="146">
        <f t="shared" si="293"/>
        <v>16</v>
      </c>
      <c r="M400" s="143">
        <f t="shared" si="294"/>
        <v>1.38248E-2</v>
      </c>
      <c r="N400" s="143">
        <f t="shared" si="295"/>
        <v>2.3828927999999996E-2</v>
      </c>
      <c r="O400" s="143">
        <f t="shared" si="296"/>
        <v>1.2521812599999998E-2</v>
      </c>
      <c r="P400" s="143">
        <f t="shared" si="297"/>
        <v>3.4532882457599987E-2</v>
      </c>
      <c r="Q400" s="143">
        <v>1</v>
      </c>
      <c r="R400" s="143">
        <f t="shared" si="298"/>
        <v>3.4532882457599987E-2</v>
      </c>
      <c r="S400" s="143">
        <f t="shared" si="299"/>
        <v>1.2521812599999998E-2</v>
      </c>
      <c r="T400" s="156">
        <f t="shared" si="289"/>
        <v>12.086508860159995</v>
      </c>
      <c r="U400" s="155">
        <f t="shared" si="290"/>
        <v>6.2609062999999985</v>
      </c>
      <c r="V400" s="143">
        <f t="shared" si="300"/>
        <v>0.17898325932000012</v>
      </c>
      <c r="W400" s="155">
        <v>40</v>
      </c>
      <c r="X400" s="143">
        <f t="shared" si="301"/>
        <v>5.7268676165999961E-2</v>
      </c>
      <c r="Y400" s="156">
        <v>40</v>
      </c>
      <c r="Z400" s="143">
        <f t="shared" si="302"/>
        <v>98.347415160159997</v>
      </c>
      <c r="AA400" s="170" t="str">
        <f t="shared" si="287"/>
        <v>2  1/2"600</v>
      </c>
    </row>
    <row r="401" spans="1:27" x14ac:dyDescent="0.3">
      <c r="A401" s="45">
        <v>600</v>
      </c>
      <c r="B401" s="45">
        <v>3</v>
      </c>
      <c r="C401" s="45">
        <f t="shared" ref="C401:C412" si="303">B401</f>
        <v>3</v>
      </c>
      <c r="D401" s="45" t="s">
        <v>66</v>
      </c>
      <c r="E401" s="45" t="str">
        <f t="shared" si="288"/>
        <v>3 600 CS-SS304/FG-SS304</v>
      </c>
      <c r="F401" s="147">
        <v>81</v>
      </c>
      <c r="G401" s="45">
        <v>101.6</v>
      </c>
      <c r="H401" s="145">
        <v>120.7</v>
      </c>
      <c r="I401" s="45">
        <v>149.4</v>
      </c>
      <c r="J401" s="146">
        <f t="shared" si="291"/>
        <v>0.11115</v>
      </c>
      <c r="K401" s="146">
        <f t="shared" si="292"/>
        <v>11</v>
      </c>
      <c r="L401" s="146">
        <f t="shared" si="293"/>
        <v>17</v>
      </c>
      <c r="M401" s="143">
        <f t="shared" si="294"/>
        <v>1.38248E-2</v>
      </c>
      <c r="N401" s="143">
        <f t="shared" si="295"/>
        <v>2.3828927999999996E-2</v>
      </c>
      <c r="O401" s="143">
        <f t="shared" si="296"/>
        <v>1.690289172E-2</v>
      </c>
      <c r="P401" s="143">
        <f t="shared" si="297"/>
        <v>4.502595090239999E-2</v>
      </c>
      <c r="Q401" s="143">
        <v>1</v>
      </c>
      <c r="R401" s="143">
        <f t="shared" si="298"/>
        <v>4.502595090239999E-2</v>
      </c>
      <c r="S401" s="143">
        <f t="shared" si="299"/>
        <v>1.690289172E-2</v>
      </c>
      <c r="T401" s="156">
        <f t="shared" si="289"/>
        <v>15.759082815839996</v>
      </c>
      <c r="U401" s="155">
        <f t="shared" si="290"/>
        <v>8.4514458599999998</v>
      </c>
      <c r="V401" s="143">
        <f t="shared" si="300"/>
        <v>0.18579808296</v>
      </c>
      <c r="W401" s="155">
        <v>25</v>
      </c>
      <c r="X401" s="143">
        <f t="shared" si="301"/>
        <v>9.0692142719999938E-2</v>
      </c>
      <c r="Y401" s="156">
        <v>32</v>
      </c>
      <c r="Z401" s="143">
        <f t="shared" si="302"/>
        <v>81.21052867584001</v>
      </c>
      <c r="AA401" s="170" t="str">
        <f t="shared" si="287"/>
        <v>3"600</v>
      </c>
    </row>
    <row r="402" spans="1:27" x14ac:dyDescent="0.3">
      <c r="A402" s="45">
        <v>600</v>
      </c>
      <c r="B402" s="45">
        <v>4</v>
      </c>
      <c r="C402" s="45">
        <f t="shared" si="303"/>
        <v>4</v>
      </c>
      <c r="D402" s="45" t="s">
        <v>66</v>
      </c>
      <c r="E402" s="45" t="str">
        <f t="shared" si="288"/>
        <v>4 600 CS-SS304/FG-SS304</v>
      </c>
      <c r="F402" s="45">
        <v>102.62</v>
      </c>
      <c r="G402" s="45">
        <v>120.65</v>
      </c>
      <c r="H402" s="145">
        <v>149.4</v>
      </c>
      <c r="I402" s="45">
        <v>193.8</v>
      </c>
      <c r="J402" s="146">
        <f t="shared" si="291"/>
        <v>0.13502500000000001</v>
      </c>
      <c r="K402" s="146">
        <f t="shared" si="292"/>
        <v>17</v>
      </c>
      <c r="L402" s="146">
        <f t="shared" si="293"/>
        <v>23</v>
      </c>
      <c r="M402" s="143">
        <f t="shared" si="294"/>
        <v>1.38248E-2</v>
      </c>
      <c r="N402" s="143">
        <f t="shared" si="295"/>
        <v>2.3828927999999996E-2</v>
      </c>
      <c r="O402" s="143">
        <f t="shared" si="296"/>
        <v>3.173379154E-2</v>
      </c>
      <c r="P402" s="143">
        <f t="shared" si="297"/>
        <v>7.4002523073599988E-2</v>
      </c>
      <c r="Q402" s="143">
        <v>1</v>
      </c>
      <c r="R402" s="143">
        <f t="shared" si="298"/>
        <v>7.4002523073599988E-2</v>
      </c>
      <c r="S402" s="143">
        <f t="shared" si="299"/>
        <v>3.173379154E-2</v>
      </c>
      <c r="T402" s="156">
        <f t="shared" si="289"/>
        <v>25.900883075759996</v>
      </c>
      <c r="U402" s="155">
        <f t="shared" si="290"/>
        <v>15.866895769999999</v>
      </c>
      <c r="V402" s="143">
        <f t="shared" si="300"/>
        <v>0.37285972704000003</v>
      </c>
      <c r="W402" s="155">
        <v>55</v>
      </c>
      <c r="X402" s="143">
        <f t="shared" si="301"/>
        <v>9.4260944574000013E-2</v>
      </c>
      <c r="Y402" s="156">
        <v>56</v>
      </c>
      <c r="Z402" s="143">
        <f t="shared" si="302"/>
        <v>152.76777884576001</v>
      </c>
      <c r="AA402" s="170" t="str">
        <f t="shared" si="287"/>
        <v>4"600</v>
      </c>
    </row>
    <row r="403" spans="1:27" x14ac:dyDescent="0.3">
      <c r="A403" s="45">
        <v>600</v>
      </c>
      <c r="B403" s="45">
        <v>5</v>
      </c>
      <c r="C403" s="45">
        <f t="shared" si="303"/>
        <v>5</v>
      </c>
      <c r="D403" s="45" t="s">
        <v>66</v>
      </c>
      <c r="E403" s="45" t="str">
        <f t="shared" si="288"/>
        <v>5 600 CS-SS304/FG-SS304</v>
      </c>
      <c r="F403" s="45">
        <v>128.27000000000001</v>
      </c>
      <c r="G403" s="45">
        <v>147.57</v>
      </c>
      <c r="H403" s="145">
        <v>177.8</v>
      </c>
      <c r="I403" s="45">
        <v>241.3</v>
      </c>
      <c r="J403" s="146">
        <f t="shared" si="291"/>
        <v>0.162685</v>
      </c>
      <c r="K403" s="146">
        <f t="shared" si="292"/>
        <v>18</v>
      </c>
      <c r="L403" s="146">
        <f t="shared" si="293"/>
        <v>24</v>
      </c>
      <c r="M403" s="143">
        <f t="shared" si="294"/>
        <v>1.38248E-2</v>
      </c>
      <c r="N403" s="143">
        <f t="shared" si="295"/>
        <v>2.3828927999999996E-2</v>
      </c>
      <c r="O403" s="143">
        <f t="shared" si="296"/>
        <v>4.0483576584000001E-2</v>
      </c>
      <c r="P403" s="143">
        <f t="shared" si="297"/>
        <v>9.3038619640319981E-2</v>
      </c>
      <c r="Q403" s="143">
        <v>1</v>
      </c>
      <c r="R403" s="143">
        <f t="shared" si="298"/>
        <v>9.3038619640319981E-2</v>
      </c>
      <c r="S403" s="143">
        <f t="shared" si="299"/>
        <v>4.0483576584000001E-2</v>
      </c>
      <c r="T403" s="156">
        <f t="shared" si="289"/>
        <v>32.56351687411199</v>
      </c>
      <c r="U403" s="155">
        <f t="shared" si="290"/>
        <v>20.241788291999999</v>
      </c>
      <c r="V403" s="143">
        <f t="shared" si="300"/>
        <v>0.66395673659999999</v>
      </c>
      <c r="W403" s="155">
        <v>89.760427248213318</v>
      </c>
      <c r="X403" s="143">
        <f t="shared" si="301"/>
        <v>0.12341391253199989</v>
      </c>
      <c r="Y403" s="156">
        <v>70.33361734223999</v>
      </c>
      <c r="Z403" s="143">
        <f t="shared" si="302"/>
        <v>212.8993497565653</v>
      </c>
      <c r="AA403" s="170" t="str">
        <f t="shared" si="287"/>
        <v>5"600</v>
      </c>
    </row>
    <row r="404" spans="1:27" x14ac:dyDescent="0.3">
      <c r="A404" s="45">
        <v>600</v>
      </c>
      <c r="B404" s="45">
        <v>6</v>
      </c>
      <c r="C404" s="45">
        <f t="shared" si="303"/>
        <v>6</v>
      </c>
      <c r="D404" s="45" t="s">
        <v>66</v>
      </c>
      <c r="E404" s="45" t="str">
        <f t="shared" si="288"/>
        <v>6 600 CS-SS304/FG-SS304</v>
      </c>
      <c r="F404" s="45">
        <v>154.94</v>
      </c>
      <c r="G404" s="45">
        <v>174.75</v>
      </c>
      <c r="H404" s="145">
        <v>209.6</v>
      </c>
      <c r="I404" s="45">
        <v>266.7</v>
      </c>
      <c r="J404" s="146">
        <f t="shared" si="291"/>
        <v>0.19217500000000001</v>
      </c>
      <c r="K404" s="146">
        <f t="shared" si="292"/>
        <v>21</v>
      </c>
      <c r="L404" s="146">
        <f t="shared" si="293"/>
        <v>27</v>
      </c>
      <c r="M404" s="143">
        <f t="shared" si="294"/>
        <v>1.38248E-2</v>
      </c>
      <c r="N404" s="143">
        <f t="shared" si="295"/>
        <v>2.3828927999999996E-2</v>
      </c>
      <c r="O404" s="143">
        <f t="shared" si="296"/>
        <v>5.5792399740000005E-2</v>
      </c>
      <c r="P404" s="143">
        <f t="shared" si="297"/>
        <v>0.12364175443679999</v>
      </c>
      <c r="Q404" s="143">
        <v>1</v>
      </c>
      <c r="R404" s="143">
        <f t="shared" si="298"/>
        <v>0.12364175443679999</v>
      </c>
      <c r="S404" s="143">
        <f t="shared" si="299"/>
        <v>5.5792399740000005E-2</v>
      </c>
      <c r="T404" s="156">
        <f t="shared" si="289"/>
        <v>43.274614052879997</v>
      </c>
      <c r="U404" s="155">
        <f t="shared" si="290"/>
        <v>27.896199870000004</v>
      </c>
      <c r="V404" s="143">
        <f t="shared" si="300"/>
        <v>0.65988439523999998</v>
      </c>
      <c r="W404" s="155">
        <v>81</v>
      </c>
      <c r="X404" s="143">
        <f t="shared" si="301"/>
        <v>0.15000660926999998</v>
      </c>
      <c r="Y404" s="156">
        <v>66</v>
      </c>
      <c r="Z404" s="143">
        <f>Y404+W404+U404+T404</f>
        <v>218.17081392288</v>
      </c>
      <c r="AA404" s="170" t="str">
        <f t="shared" si="287"/>
        <v>6"600</v>
      </c>
    </row>
    <row r="405" spans="1:27" x14ac:dyDescent="0.3">
      <c r="A405" s="45">
        <v>600</v>
      </c>
      <c r="B405" s="45">
        <v>8</v>
      </c>
      <c r="C405" s="45">
        <f t="shared" si="303"/>
        <v>8</v>
      </c>
      <c r="D405" s="45" t="s">
        <v>66</v>
      </c>
      <c r="E405" s="45" t="str">
        <f t="shared" si="288"/>
        <v>8 600 CS-SS304/FG-SS304</v>
      </c>
      <c r="F405" s="45">
        <v>205.74</v>
      </c>
      <c r="G405" s="45">
        <v>225.55</v>
      </c>
      <c r="H405" s="145">
        <v>263.7</v>
      </c>
      <c r="I405" s="45">
        <v>320.8</v>
      </c>
      <c r="J405" s="146">
        <f t="shared" si="291"/>
        <v>0.24462500000000001</v>
      </c>
      <c r="K405" s="146">
        <f t="shared" si="292"/>
        <v>23</v>
      </c>
      <c r="L405" s="146">
        <f t="shared" si="293"/>
        <v>29</v>
      </c>
      <c r="M405" s="143">
        <f t="shared" si="294"/>
        <v>1.38248E-2</v>
      </c>
      <c r="N405" s="143">
        <f t="shared" si="295"/>
        <v>2.3828927999999996E-2</v>
      </c>
      <c r="O405" s="143">
        <f t="shared" si="296"/>
        <v>7.7783509100000009E-2</v>
      </c>
      <c r="P405" s="143">
        <f t="shared" si="297"/>
        <v>0.16904539384799996</v>
      </c>
      <c r="Q405" s="143">
        <v>1</v>
      </c>
      <c r="R405" s="143">
        <f t="shared" si="298"/>
        <v>0.16904539384799996</v>
      </c>
      <c r="S405" s="143">
        <f t="shared" si="299"/>
        <v>7.7783509100000009E-2</v>
      </c>
      <c r="T405" s="156">
        <f t="shared" si="289"/>
        <v>59.16588784679999</v>
      </c>
      <c r="U405" s="155">
        <f t="shared" si="290"/>
        <v>38.891754550000002</v>
      </c>
      <c r="V405" s="143">
        <f t="shared" si="300"/>
        <v>0.79374170976000047</v>
      </c>
      <c r="W405" s="155">
        <v>93</v>
      </c>
      <c r="X405" s="143">
        <f t="shared" si="301"/>
        <v>0.19361368080600003</v>
      </c>
      <c r="Y405" s="156">
        <v>77</v>
      </c>
      <c r="Z405" s="143">
        <f t="shared" ref="Z405:Z412" si="304">Y405+W405+U405+T405</f>
        <v>268.05764239680002</v>
      </c>
      <c r="AA405" s="170" t="str">
        <f t="shared" si="287"/>
        <v>8"600</v>
      </c>
    </row>
    <row r="406" spans="1:27" x14ac:dyDescent="0.3">
      <c r="A406" s="45">
        <v>600</v>
      </c>
      <c r="B406" s="45">
        <v>10</v>
      </c>
      <c r="C406" s="45">
        <f t="shared" si="303"/>
        <v>10</v>
      </c>
      <c r="D406" s="45" t="s">
        <v>66</v>
      </c>
      <c r="E406" s="45" t="str">
        <f t="shared" si="288"/>
        <v>10 600 CS-SS304/FG-SS304</v>
      </c>
      <c r="F406" s="45">
        <v>255.27</v>
      </c>
      <c r="G406" s="45">
        <v>274.57</v>
      </c>
      <c r="H406" s="145">
        <v>317.5</v>
      </c>
      <c r="I406" s="45">
        <v>400.1</v>
      </c>
      <c r="J406" s="146">
        <f t="shared" si="291"/>
        <v>0.29603499999999999</v>
      </c>
      <c r="K406" s="146">
        <f t="shared" si="292"/>
        <v>26</v>
      </c>
      <c r="L406" s="146">
        <f t="shared" si="293"/>
        <v>32</v>
      </c>
      <c r="M406" s="143">
        <f t="shared" si="294"/>
        <v>1.38248E-2</v>
      </c>
      <c r="N406" s="143">
        <f t="shared" si="295"/>
        <v>2.3828927999999996E-2</v>
      </c>
      <c r="O406" s="143">
        <f t="shared" si="296"/>
        <v>0.10640824136799999</v>
      </c>
      <c r="P406" s="143">
        <f t="shared" si="297"/>
        <v>0.22573429441535994</v>
      </c>
      <c r="Q406" s="143">
        <v>1</v>
      </c>
      <c r="R406" s="143">
        <f t="shared" si="298"/>
        <v>0.22573429441535994</v>
      </c>
      <c r="S406" s="143">
        <f t="shared" si="299"/>
        <v>0.10640824136799999</v>
      </c>
      <c r="T406" s="156">
        <f t="shared" si="289"/>
        <v>79.007003045375981</v>
      </c>
      <c r="U406" s="155">
        <f t="shared" si="290"/>
        <v>53.204120683999996</v>
      </c>
      <c r="V406" s="143">
        <f t="shared" si="300"/>
        <v>1.4320472023200004</v>
      </c>
      <c r="W406" s="155">
        <v>154</v>
      </c>
      <c r="X406" s="143">
        <f t="shared" si="301"/>
        <v>0.2296249777319998</v>
      </c>
      <c r="Y406" s="156">
        <v>88</v>
      </c>
      <c r="Z406" s="143">
        <f t="shared" si="304"/>
        <v>374.21112372937597</v>
      </c>
      <c r="AA406" s="170" t="str">
        <f t="shared" si="287"/>
        <v>10"600</v>
      </c>
    </row>
    <row r="407" spans="1:27" x14ac:dyDescent="0.3">
      <c r="A407" s="45">
        <v>600</v>
      </c>
      <c r="B407" s="45">
        <v>12</v>
      </c>
      <c r="C407" s="45">
        <f t="shared" si="303"/>
        <v>12</v>
      </c>
      <c r="D407" s="45" t="s">
        <v>66</v>
      </c>
      <c r="E407" s="45" t="str">
        <f t="shared" si="288"/>
        <v>12 600 CS-SS304/FG-SS304</v>
      </c>
      <c r="F407" s="45">
        <v>307.33999999999997</v>
      </c>
      <c r="G407" s="45">
        <v>327.14999999999998</v>
      </c>
      <c r="H407" s="145">
        <v>374.7</v>
      </c>
      <c r="I407" s="45">
        <v>457.2</v>
      </c>
      <c r="J407" s="146">
        <f t="shared" si="291"/>
        <v>0.35092499999999993</v>
      </c>
      <c r="K407" s="146">
        <f t="shared" si="292"/>
        <v>29</v>
      </c>
      <c r="L407" s="146">
        <f t="shared" si="293"/>
        <v>35</v>
      </c>
      <c r="M407" s="143">
        <f t="shared" si="294"/>
        <v>1.38248E-2</v>
      </c>
      <c r="N407" s="143">
        <f t="shared" si="295"/>
        <v>2.3828927999999996E-2</v>
      </c>
      <c r="O407" s="143">
        <f t="shared" si="296"/>
        <v>0.14069257025999996</v>
      </c>
      <c r="P407" s="143">
        <f t="shared" si="297"/>
        <v>0.2926758295439999</v>
      </c>
      <c r="Q407" s="143">
        <v>1</v>
      </c>
      <c r="R407" s="143">
        <f t="shared" si="298"/>
        <v>0.2926758295439999</v>
      </c>
      <c r="S407" s="143">
        <f t="shared" si="299"/>
        <v>0.14069257025999996</v>
      </c>
      <c r="T407" s="156">
        <f t="shared" si="289"/>
        <v>102.43654034039996</v>
      </c>
      <c r="U407" s="155">
        <f t="shared" si="290"/>
        <v>70.346285129999984</v>
      </c>
      <c r="V407" s="143">
        <v>173</v>
      </c>
      <c r="W407" s="155">
        <v>191.82263934485334</v>
      </c>
      <c r="X407" s="143">
        <f t="shared" si="301"/>
        <v>0.28082782387800004</v>
      </c>
      <c r="Y407" s="156">
        <v>100</v>
      </c>
      <c r="Z407" s="143">
        <f t="shared" si="304"/>
        <v>464.60546481525324</v>
      </c>
      <c r="AA407" s="170" t="str">
        <f t="shared" si="287"/>
        <v>12"600</v>
      </c>
    </row>
    <row r="408" spans="1:27" x14ac:dyDescent="0.3">
      <c r="A408" s="45">
        <v>600</v>
      </c>
      <c r="B408" s="45">
        <v>14</v>
      </c>
      <c r="C408" s="45">
        <f t="shared" si="303"/>
        <v>14</v>
      </c>
      <c r="D408" s="45" t="s">
        <v>66</v>
      </c>
      <c r="E408" s="45" t="str">
        <f t="shared" si="288"/>
        <v>14 600 CS-SS304/FG-SS304</v>
      </c>
      <c r="F408" s="45">
        <v>342.9</v>
      </c>
      <c r="G408" s="45">
        <v>361.95</v>
      </c>
      <c r="H408" s="145">
        <v>406.4</v>
      </c>
      <c r="I408" s="45">
        <v>492.3</v>
      </c>
      <c r="J408" s="146">
        <f t="shared" si="291"/>
        <v>0.38417499999999993</v>
      </c>
      <c r="K408" s="146">
        <f t="shared" si="292"/>
        <v>27</v>
      </c>
      <c r="L408" s="146">
        <f t="shared" si="293"/>
        <v>33</v>
      </c>
      <c r="M408" s="143">
        <f t="shared" si="294"/>
        <v>1.38248E-2</v>
      </c>
      <c r="N408" s="143">
        <f t="shared" si="295"/>
        <v>2.3828927999999996E-2</v>
      </c>
      <c r="O408" s="143">
        <f t="shared" si="296"/>
        <v>0.14340084857999999</v>
      </c>
      <c r="P408" s="143">
        <f t="shared" si="297"/>
        <v>0.30209778767519985</v>
      </c>
      <c r="Q408" s="143">
        <v>1</v>
      </c>
      <c r="R408" s="143">
        <f t="shared" si="298"/>
        <v>0.30209778767519985</v>
      </c>
      <c r="S408" s="143">
        <f t="shared" si="299"/>
        <v>0.14340084857999999</v>
      </c>
      <c r="T408" s="156">
        <f t="shared" si="289"/>
        <v>105.73422568631995</v>
      </c>
      <c r="U408" s="155">
        <f t="shared" si="290"/>
        <v>71.700424290000001</v>
      </c>
      <c r="V408" s="143">
        <f t="shared" si="300"/>
        <v>1.8324483152400008</v>
      </c>
      <c r="W408" s="155">
        <v>190</v>
      </c>
      <c r="X408" s="143">
        <f t="shared" si="301"/>
        <v>0.29878053147000011</v>
      </c>
      <c r="Y408" s="156">
        <v>116</v>
      </c>
      <c r="Z408" s="143">
        <f t="shared" si="304"/>
        <v>483.43464997631997</v>
      </c>
      <c r="AA408" s="170" t="str">
        <f t="shared" si="287"/>
        <v>14"600</v>
      </c>
    </row>
    <row r="409" spans="1:27" x14ac:dyDescent="0.3">
      <c r="A409" s="45">
        <v>600</v>
      </c>
      <c r="B409" s="45">
        <v>16</v>
      </c>
      <c r="C409" s="45">
        <f t="shared" si="303"/>
        <v>16</v>
      </c>
      <c r="D409" s="45" t="s">
        <v>66</v>
      </c>
      <c r="E409" s="45" t="str">
        <f t="shared" si="288"/>
        <v>16 600 CS-SS304/FG-SS304</v>
      </c>
      <c r="F409" s="45">
        <v>389.89</v>
      </c>
      <c r="G409" s="45">
        <v>412.75</v>
      </c>
      <c r="H409" s="145">
        <v>463.6</v>
      </c>
      <c r="I409" s="45">
        <v>565.20000000000005</v>
      </c>
      <c r="J409" s="146">
        <f t="shared" si="291"/>
        <v>0.43817500000000004</v>
      </c>
      <c r="K409" s="146">
        <f t="shared" si="292"/>
        <v>31</v>
      </c>
      <c r="L409" s="146">
        <f t="shared" si="293"/>
        <v>37</v>
      </c>
      <c r="M409" s="143">
        <f t="shared" si="294"/>
        <v>1.38248E-2</v>
      </c>
      <c r="N409" s="143">
        <f t="shared" si="295"/>
        <v>2.3828927999999996E-2</v>
      </c>
      <c r="O409" s="143">
        <f t="shared" si="296"/>
        <v>0.18778813394000002</v>
      </c>
      <c r="P409" s="143">
        <f t="shared" si="297"/>
        <v>0.38632589947679996</v>
      </c>
      <c r="Q409" s="143">
        <v>1</v>
      </c>
      <c r="R409" s="143">
        <f t="shared" si="298"/>
        <v>0.38632589947679996</v>
      </c>
      <c r="S409" s="143">
        <f t="shared" si="299"/>
        <v>0.18778813394000002</v>
      </c>
      <c r="T409" s="156">
        <f t="shared" si="289"/>
        <v>135.21406481687998</v>
      </c>
      <c r="U409" s="155">
        <f t="shared" si="290"/>
        <v>93.894066970000011</v>
      </c>
      <c r="V409" s="143">
        <f t="shared" si="300"/>
        <v>2.4883106342400008</v>
      </c>
      <c r="W409" s="155">
        <v>252</v>
      </c>
      <c r="X409" s="143">
        <f t="shared" si="301"/>
        <v>0.40885756938000029</v>
      </c>
      <c r="Y409" s="156">
        <v>129</v>
      </c>
      <c r="Z409" s="143">
        <f t="shared" si="304"/>
        <v>610.10813178687999</v>
      </c>
      <c r="AA409" s="170" t="str">
        <f t="shared" si="287"/>
        <v>16"600</v>
      </c>
    </row>
    <row r="410" spans="1:27" x14ac:dyDescent="0.3">
      <c r="A410" s="45">
        <v>600</v>
      </c>
      <c r="B410" s="45">
        <v>18</v>
      </c>
      <c r="C410" s="45">
        <f t="shared" si="303"/>
        <v>18</v>
      </c>
      <c r="D410" s="45" t="s">
        <v>66</v>
      </c>
      <c r="E410" s="45" t="str">
        <f t="shared" si="288"/>
        <v>18 600 CS-SS304/FG-SS304</v>
      </c>
      <c r="F410" s="45">
        <v>438.15</v>
      </c>
      <c r="G410" s="45">
        <v>469.9</v>
      </c>
      <c r="H410" s="145">
        <v>527.1</v>
      </c>
      <c r="I410" s="45">
        <v>612.9</v>
      </c>
      <c r="J410" s="146">
        <f t="shared" si="291"/>
        <v>0.4985</v>
      </c>
      <c r="K410" s="146">
        <f t="shared" si="292"/>
        <v>34</v>
      </c>
      <c r="L410" s="146">
        <f t="shared" si="293"/>
        <v>40</v>
      </c>
      <c r="M410" s="143">
        <f t="shared" si="294"/>
        <v>1.38248E-2</v>
      </c>
      <c r="N410" s="143">
        <f t="shared" si="295"/>
        <v>2.3828927999999996E-2</v>
      </c>
      <c r="O410" s="143">
        <f t="shared" si="296"/>
        <v>0.23431653520000001</v>
      </c>
      <c r="P410" s="143">
        <f t="shared" si="297"/>
        <v>0.47514882431999994</v>
      </c>
      <c r="Q410" s="143">
        <v>1</v>
      </c>
      <c r="R410" s="143">
        <f t="shared" si="298"/>
        <v>0.47514882431999994</v>
      </c>
      <c r="S410" s="143">
        <f t="shared" si="299"/>
        <v>0.23431653520000001</v>
      </c>
      <c r="T410" s="156">
        <f t="shared" si="289"/>
        <v>166.30208851199998</v>
      </c>
      <c r="U410" s="155">
        <f t="shared" si="290"/>
        <v>117.1582676</v>
      </c>
      <c r="V410" s="143">
        <f t="shared" si="300"/>
        <v>2.2786920842399989</v>
      </c>
      <c r="W410" s="155">
        <v>233</v>
      </c>
      <c r="X410" s="143">
        <f t="shared" si="301"/>
        <v>0.64648419089999998</v>
      </c>
      <c r="Y410" s="156">
        <v>192</v>
      </c>
      <c r="Z410" s="143">
        <f t="shared" si="304"/>
        <v>708.460356112</v>
      </c>
      <c r="AA410" s="170" t="str">
        <f t="shared" si="287"/>
        <v>18"600</v>
      </c>
    </row>
    <row r="411" spans="1:27" x14ac:dyDescent="0.3">
      <c r="A411" s="45">
        <v>600</v>
      </c>
      <c r="B411" s="45">
        <v>20</v>
      </c>
      <c r="C411" s="45">
        <f t="shared" si="303"/>
        <v>20</v>
      </c>
      <c r="D411" s="45" t="s">
        <v>66</v>
      </c>
      <c r="E411" s="45" t="str">
        <f t="shared" si="288"/>
        <v>20 600 CS-SS304/FG-SS304</v>
      </c>
      <c r="F411" s="45">
        <v>488.95</v>
      </c>
      <c r="G411" s="45">
        <v>520.70000000000005</v>
      </c>
      <c r="H411" s="145">
        <v>577.9</v>
      </c>
      <c r="I411" s="45">
        <v>682.8</v>
      </c>
      <c r="J411" s="146">
        <f t="shared" si="291"/>
        <v>0.5492999999999999</v>
      </c>
      <c r="K411" s="146">
        <f t="shared" si="292"/>
        <v>34</v>
      </c>
      <c r="L411" s="146">
        <f t="shared" si="293"/>
        <v>40</v>
      </c>
      <c r="M411" s="143">
        <f t="shared" si="294"/>
        <v>1.38248E-2</v>
      </c>
      <c r="N411" s="143">
        <f t="shared" si="295"/>
        <v>2.3828927999999996E-2</v>
      </c>
      <c r="O411" s="143">
        <f t="shared" si="296"/>
        <v>0.25819472975999996</v>
      </c>
      <c r="P411" s="143">
        <f t="shared" si="297"/>
        <v>0.52356920601599977</v>
      </c>
      <c r="Q411" s="143">
        <v>1</v>
      </c>
      <c r="R411" s="143">
        <f t="shared" si="298"/>
        <v>0.52356920601599977</v>
      </c>
      <c r="S411" s="143">
        <f t="shared" si="299"/>
        <v>0.25819472975999996</v>
      </c>
      <c r="T411" s="156">
        <f t="shared" si="289"/>
        <v>183.24922210559993</v>
      </c>
      <c r="U411" s="155">
        <f t="shared" si="290"/>
        <v>129.09736487999999</v>
      </c>
      <c r="V411" s="143">
        <f t="shared" si="300"/>
        <v>3.1036856990399992</v>
      </c>
      <c r="W411" s="155">
        <v>313</v>
      </c>
      <c r="X411" s="143">
        <f t="shared" si="301"/>
        <v>0.71637437370000123</v>
      </c>
      <c r="Y411" s="156">
        <v>209</v>
      </c>
      <c r="Z411" s="143">
        <f t="shared" si="304"/>
        <v>834.34658698559997</v>
      </c>
      <c r="AA411" s="170" t="str">
        <f t="shared" si="287"/>
        <v>20"600</v>
      </c>
    </row>
    <row r="412" spans="1:27" x14ac:dyDescent="0.3">
      <c r="A412" s="45">
        <v>600</v>
      </c>
      <c r="B412" s="45">
        <v>24</v>
      </c>
      <c r="C412" s="45">
        <f t="shared" si="303"/>
        <v>24</v>
      </c>
      <c r="D412" s="45" t="s">
        <v>66</v>
      </c>
      <c r="E412" s="45" t="str">
        <f t="shared" si="288"/>
        <v>24 600 CS-SS304/FG-SS304</v>
      </c>
      <c r="F412" s="45">
        <v>590.54999999999995</v>
      </c>
      <c r="G412" s="45">
        <v>628.65</v>
      </c>
      <c r="H412" s="145">
        <v>685.8</v>
      </c>
      <c r="I412" s="45">
        <v>790.7</v>
      </c>
      <c r="J412" s="146">
        <f t="shared" si="291"/>
        <v>0.65722499999999995</v>
      </c>
      <c r="K412" s="146">
        <f t="shared" si="292"/>
        <v>34</v>
      </c>
      <c r="L412" s="146">
        <f t="shared" si="293"/>
        <v>40</v>
      </c>
      <c r="M412" s="143">
        <f t="shared" si="294"/>
        <v>1.38248E-2</v>
      </c>
      <c r="N412" s="143">
        <f t="shared" si="295"/>
        <v>2.3828927999999996E-2</v>
      </c>
      <c r="O412" s="143">
        <f t="shared" si="296"/>
        <v>0.30892414211999997</v>
      </c>
      <c r="P412" s="143">
        <f t="shared" si="297"/>
        <v>0.62643868819199988</v>
      </c>
      <c r="Q412" s="143">
        <v>1</v>
      </c>
      <c r="R412" s="143">
        <f t="shared" si="298"/>
        <v>0.62643868819199988</v>
      </c>
      <c r="S412" s="143">
        <f t="shared" si="299"/>
        <v>0.30892414211999997</v>
      </c>
      <c r="T412" s="156">
        <f t="shared" si="289"/>
        <v>219.25354086719994</v>
      </c>
      <c r="U412" s="155">
        <f t="shared" si="290"/>
        <v>154.46207105999997</v>
      </c>
      <c r="V412" s="143">
        <f t="shared" si="300"/>
        <v>3.5941480407600035</v>
      </c>
      <c r="W412" s="155">
        <v>358</v>
      </c>
      <c r="X412" s="143">
        <f t="shared" si="301"/>
        <v>1.0378692145800006</v>
      </c>
      <c r="Y412" s="156">
        <v>289</v>
      </c>
      <c r="Z412" s="143">
        <f t="shared" si="304"/>
        <v>1020.7156119271999</v>
      </c>
      <c r="AA412" s="170" t="str">
        <f t="shared" si="287"/>
        <v>24"600</v>
      </c>
    </row>
    <row r="413" spans="1:27" x14ac:dyDescent="0.3">
      <c r="A413" s="85"/>
      <c r="B413" s="85"/>
      <c r="C413" s="85"/>
      <c r="D413" s="85"/>
      <c r="E413" s="45" t="str">
        <f t="shared" si="288"/>
        <v xml:space="preserve">  </v>
      </c>
      <c r="F413" s="85"/>
      <c r="G413" s="85"/>
      <c r="H413" s="85"/>
      <c r="I413" s="85"/>
      <c r="J413" s="85"/>
      <c r="K413" s="85"/>
      <c r="L413" s="85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  <c r="AA413" s="170" t="str">
        <f t="shared" si="287"/>
        <v>"</v>
      </c>
    </row>
    <row r="414" spans="1:27" x14ac:dyDescent="0.3">
      <c r="A414" s="85"/>
      <c r="B414" s="85"/>
      <c r="C414" s="85"/>
      <c r="D414" s="85"/>
      <c r="E414" s="45" t="str">
        <f t="shared" si="288"/>
        <v xml:space="preserve">  </v>
      </c>
      <c r="F414" s="85"/>
      <c r="G414" s="85"/>
      <c r="H414" s="85"/>
      <c r="I414" s="85"/>
      <c r="J414" s="85"/>
      <c r="K414" s="85"/>
      <c r="L414" s="85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 t="s">
        <v>561</v>
      </c>
      <c r="Z414" s="158"/>
      <c r="AA414" s="170" t="str">
        <f t="shared" si="287"/>
        <v>"</v>
      </c>
    </row>
    <row r="415" spans="1:27" x14ac:dyDescent="0.3">
      <c r="A415" s="45">
        <v>600</v>
      </c>
      <c r="B415" s="45">
        <v>0.5</v>
      </c>
      <c r="C415" s="45">
        <v>0.5</v>
      </c>
      <c r="D415" s="45" t="s">
        <v>86</v>
      </c>
      <c r="E415" s="45" t="str">
        <f t="shared" si="288"/>
        <v>0.5 600 CS-SS304/FG</v>
      </c>
      <c r="F415" s="45">
        <v>14.22</v>
      </c>
      <c r="G415" s="45">
        <v>19.05</v>
      </c>
      <c r="H415" s="145" t="s">
        <v>536</v>
      </c>
      <c r="I415" s="45" t="s">
        <v>538</v>
      </c>
      <c r="J415" s="146">
        <f>(H415+G415)/2/1000</f>
        <v>2.5425E-2</v>
      </c>
      <c r="K415" s="146">
        <f>ROUND((H415-G415)/2*1.2,)</f>
        <v>8</v>
      </c>
      <c r="L415" s="146">
        <f>K415+6</f>
        <v>14</v>
      </c>
      <c r="M415" s="143">
        <f>3.142*(0.0008*0.0055)*1000</f>
        <v>1.38248E-2</v>
      </c>
      <c r="N415" s="143">
        <f>3.142*(0.0002*0.0048)*7900</f>
        <v>2.3828927999999996E-2</v>
      </c>
      <c r="O415" s="143">
        <f>(J415*K415)*M415</f>
        <v>2.8119643200000002E-3</v>
      </c>
      <c r="P415" s="143">
        <f>J415*L415*N415</f>
        <v>8.4819069215999986E-3</v>
      </c>
      <c r="Q415" s="143">
        <v>1</v>
      </c>
      <c r="R415" s="143">
        <f>(P415*Q415)</f>
        <v>8.4819069215999986E-3</v>
      </c>
      <c r="S415" s="143">
        <f>(O415*Q415)</f>
        <v>2.8119643200000002E-3</v>
      </c>
      <c r="T415" s="156">
        <f t="shared" ref="T415:T433" si="305">R415*Q415*350</f>
        <v>2.9686674225599994</v>
      </c>
      <c r="U415" s="155">
        <f t="shared" ref="U415:U433" si="306">S415*Q415*500</f>
        <v>1.40598216</v>
      </c>
      <c r="V415" s="143">
        <f>((I415/1000)*3.14)*1.15*0.003*((I415-H415)/2/1000)*8000*Q415</f>
        <v>5.2277024759999999E-2</v>
      </c>
      <c r="W415" s="155">
        <v>12</v>
      </c>
      <c r="X415" s="143">
        <f>((G415/1000)*3.14)*1.15*0.003*((G415-F415)/2/1000)*8000*Q415</f>
        <v>3.9870423179999993E-3</v>
      </c>
      <c r="Y415" s="155"/>
      <c r="Z415" s="143">
        <f>Y415+W415+U415+T415</f>
        <v>16.37464958256</v>
      </c>
      <c r="AA415" s="170" t="str">
        <f t="shared" si="287"/>
        <v>0.5"600</v>
      </c>
    </row>
    <row r="416" spans="1:27" x14ac:dyDescent="0.3">
      <c r="A416" s="45">
        <v>600</v>
      </c>
      <c r="B416" s="45">
        <v>0.75</v>
      </c>
      <c r="C416" s="45">
        <v>0.75</v>
      </c>
      <c r="D416" s="45" t="s">
        <v>86</v>
      </c>
      <c r="E416" s="45" t="str">
        <f t="shared" si="288"/>
        <v>0.75 600 CS-SS304/FG</v>
      </c>
      <c r="F416" s="45">
        <v>20.57</v>
      </c>
      <c r="G416" s="45">
        <v>25.4</v>
      </c>
      <c r="H416" s="145">
        <v>39.6</v>
      </c>
      <c r="I416" s="45">
        <v>66.8</v>
      </c>
      <c r="J416" s="146">
        <f t="shared" ref="J416:J433" si="307">(H416+G416)/2/1000</f>
        <v>3.2500000000000001E-2</v>
      </c>
      <c r="K416" s="146">
        <f t="shared" ref="K416:K433" si="308">ROUND((H416-G416)/2*1.2,)</f>
        <v>9</v>
      </c>
      <c r="L416" s="146">
        <f t="shared" ref="L416:L433" si="309">K416+6</f>
        <v>15</v>
      </c>
      <c r="M416" s="143">
        <f t="shared" ref="M416:M433" si="310">3.142*(0.0008*0.0055)*1000</f>
        <v>1.38248E-2</v>
      </c>
      <c r="N416" s="143">
        <f t="shared" ref="N416:N433" si="311">3.142*(0.0002*0.0048)*7900</f>
        <v>2.3828927999999996E-2</v>
      </c>
      <c r="O416" s="143">
        <f t="shared" ref="O416:O433" si="312">(J416*K416)*M416</f>
        <v>4.0437540000000001E-3</v>
      </c>
      <c r="P416" s="143">
        <f t="shared" ref="P416:P433" si="313">J416*L416*N416</f>
        <v>1.1616602399999999E-2</v>
      </c>
      <c r="Q416" s="143">
        <v>1</v>
      </c>
      <c r="R416" s="143">
        <f t="shared" ref="R416:R433" si="314">(P416*Q416)</f>
        <v>1.1616602399999999E-2</v>
      </c>
      <c r="S416" s="143">
        <f t="shared" ref="S416:S433" si="315">(O416*Q416)</f>
        <v>4.0437540000000001E-3</v>
      </c>
      <c r="T416" s="156">
        <f t="shared" si="305"/>
        <v>4.0658108399999993</v>
      </c>
      <c r="U416" s="155">
        <f t="shared" si="306"/>
        <v>2.0218769999999999</v>
      </c>
      <c r="V416" s="143">
        <f t="shared" ref="V416:V433" si="316">((I416/1000)*3.14)*1.15*0.003*((I416-H416)/2/1000)*8000*Q416</f>
        <v>7.8732510719999982E-2</v>
      </c>
      <c r="W416" s="155">
        <v>14</v>
      </c>
      <c r="X416" s="143">
        <f t="shared" ref="X416:X433" si="317">((G416/1000)*3.14)*1.15*0.003*((G416-F416)/2/1000)*8000*Q416</f>
        <v>5.316056423999997E-3</v>
      </c>
      <c r="Y416" s="155"/>
      <c r="Z416" s="143">
        <f t="shared" ref="Z416:Z433" si="318">Y416+W416+U416+T416</f>
        <v>20.087687840000001</v>
      </c>
      <c r="AA416" s="170" t="str">
        <f t="shared" si="287"/>
        <v>0.75"600</v>
      </c>
    </row>
    <row r="417" spans="1:27" x14ac:dyDescent="0.3">
      <c r="A417" s="45">
        <v>600</v>
      </c>
      <c r="B417" s="45">
        <v>1</v>
      </c>
      <c r="C417" s="45">
        <f>B417</f>
        <v>1</v>
      </c>
      <c r="D417" s="45" t="s">
        <v>86</v>
      </c>
      <c r="E417" s="45" t="str">
        <f t="shared" si="288"/>
        <v>1 600 CS-SS304/FG</v>
      </c>
      <c r="F417" s="45">
        <v>26.92</v>
      </c>
      <c r="G417" s="45">
        <v>31.75</v>
      </c>
      <c r="H417" s="145">
        <v>47.8</v>
      </c>
      <c r="I417" s="45">
        <v>73.2</v>
      </c>
      <c r="J417" s="146">
        <f t="shared" si="307"/>
        <v>3.9774999999999998E-2</v>
      </c>
      <c r="K417" s="146">
        <f t="shared" si="308"/>
        <v>10</v>
      </c>
      <c r="L417" s="146">
        <f t="shared" si="309"/>
        <v>16</v>
      </c>
      <c r="M417" s="143">
        <f t="shared" si="310"/>
        <v>1.38248E-2</v>
      </c>
      <c r="N417" s="143">
        <f t="shared" si="311"/>
        <v>2.3828927999999996E-2</v>
      </c>
      <c r="O417" s="143">
        <f t="shared" si="312"/>
        <v>5.4988141999999995E-3</v>
      </c>
      <c r="P417" s="143">
        <f t="shared" si="313"/>
        <v>1.5164729779199996E-2</v>
      </c>
      <c r="Q417" s="143">
        <v>1</v>
      </c>
      <c r="R417" s="143">
        <f t="shared" si="314"/>
        <v>1.5164729779199996E-2</v>
      </c>
      <c r="S417" s="143">
        <f t="shared" si="315"/>
        <v>5.4988141999999995E-3</v>
      </c>
      <c r="T417" s="156">
        <f t="shared" si="305"/>
        <v>5.307655422719999</v>
      </c>
      <c r="U417" s="155">
        <f t="shared" si="306"/>
        <v>2.7494070999999995</v>
      </c>
      <c r="V417" s="143">
        <f t="shared" si="316"/>
        <v>8.0566320960000021E-2</v>
      </c>
      <c r="W417" s="158">
        <v>11</v>
      </c>
      <c r="X417" s="143">
        <f t="shared" si="317"/>
        <v>6.6450705299999973E-3</v>
      </c>
      <c r="Y417" s="155"/>
      <c r="Z417" s="143">
        <f t="shared" si="318"/>
        <v>19.057062522719999</v>
      </c>
      <c r="AA417" s="170" t="str">
        <f t="shared" si="287"/>
        <v>1"600</v>
      </c>
    </row>
    <row r="418" spans="1:27" x14ac:dyDescent="0.3">
      <c r="A418" s="45">
        <v>600</v>
      </c>
      <c r="B418" s="45" t="s">
        <v>6</v>
      </c>
      <c r="C418" s="45">
        <v>1.25</v>
      </c>
      <c r="D418" s="45" t="s">
        <v>86</v>
      </c>
      <c r="E418" s="45" t="str">
        <f t="shared" si="288"/>
        <v>1.25 600 CS-SS304/FG</v>
      </c>
      <c r="F418" s="45">
        <v>38.1</v>
      </c>
      <c r="G418" s="45">
        <v>47.75</v>
      </c>
      <c r="H418" s="145">
        <v>60.5</v>
      </c>
      <c r="I418" s="45">
        <v>82.6</v>
      </c>
      <c r="J418" s="146">
        <f t="shared" si="307"/>
        <v>5.4125E-2</v>
      </c>
      <c r="K418" s="146">
        <f t="shared" si="308"/>
        <v>8</v>
      </c>
      <c r="L418" s="146">
        <f t="shared" si="309"/>
        <v>14</v>
      </c>
      <c r="M418" s="143">
        <f t="shared" si="310"/>
        <v>1.38248E-2</v>
      </c>
      <c r="N418" s="143">
        <f t="shared" si="311"/>
        <v>2.3828927999999996E-2</v>
      </c>
      <c r="O418" s="143">
        <f t="shared" si="312"/>
        <v>5.9861383999999995E-3</v>
      </c>
      <c r="P418" s="143">
        <f t="shared" si="313"/>
        <v>1.8056370191999998E-2</v>
      </c>
      <c r="Q418" s="143">
        <v>1</v>
      </c>
      <c r="R418" s="143">
        <f t="shared" si="314"/>
        <v>1.8056370191999998E-2</v>
      </c>
      <c r="S418" s="143">
        <f t="shared" si="315"/>
        <v>5.9861383999999995E-3</v>
      </c>
      <c r="T418" s="156">
        <f t="shared" si="305"/>
        <v>6.3197295671999996</v>
      </c>
      <c r="U418" s="155">
        <f t="shared" si="306"/>
        <v>2.9930691999999999</v>
      </c>
      <c r="V418" s="143">
        <f t="shared" si="316"/>
        <v>7.9100832719999972E-2</v>
      </c>
      <c r="W418" s="155">
        <v>25</v>
      </c>
      <c r="X418" s="143">
        <f t="shared" si="317"/>
        <v>1.9966843949999997E-2</v>
      </c>
      <c r="Y418" s="155"/>
      <c r="Z418" s="143">
        <f t="shared" si="318"/>
        <v>34.3127987672</v>
      </c>
      <c r="AA418" s="170" t="str">
        <f t="shared" si="287"/>
        <v>1  1/4"600</v>
      </c>
    </row>
    <row r="419" spans="1:27" x14ac:dyDescent="0.3">
      <c r="A419" s="45">
        <v>600</v>
      </c>
      <c r="B419" s="45" t="s">
        <v>8</v>
      </c>
      <c r="C419" s="45">
        <v>1.5</v>
      </c>
      <c r="D419" s="45" t="s">
        <v>86</v>
      </c>
      <c r="E419" s="45" t="str">
        <f t="shared" si="288"/>
        <v>1.5 600 CS-SS304/FG</v>
      </c>
      <c r="F419" s="45">
        <v>44.45</v>
      </c>
      <c r="G419" s="45">
        <v>54.1</v>
      </c>
      <c r="H419" s="145">
        <v>69.900000000000006</v>
      </c>
      <c r="I419" s="45">
        <v>95.3</v>
      </c>
      <c r="J419" s="146">
        <f t="shared" si="307"/>
        <v>6.2E-2</v>
      </c>
      <c r="K419" s="146">
        <f t="shared" si="308"/>
        <v>9</v>
      </c>
      <c r="L419" s="146">
        <f t="shared" si="309"/>
        <v>15</v>
      </c>
      <c r="M419" s="143">
        <f t="shared" si="310"/>
        <v>1.38248E-2</v>
      </c>
      <c r="N419" s="143">
        <f t="shared" si="311"/>
        <v>2.3828927999999996E-2</v>
      </c>
      <c r="O419" s="143">
        <f t="shared" si="312"/>
        <v>7.714238400000001E-3</v>
      </c>
      <c r="P419" s="143">
        <f t="shared" si="313"/>
        <v>2.2160903039999996E-2</v>
      </c>
      <c r="Q419" s="143">
        <v>1</v>
      </c>
      <c r="R419" s="143">
        <f t="shared" si="314"/>
        <v>2.2160903039999996E-2</v>
      </c>
      <c r="S419" s="143">
        <f t="shared" si="315"/>
        <v>7.714238400000001E-3</v>
      </c>
      <c r="T419" s="156">
        <f t="shared" si="305"/>
        <v>7.7563160639999982</v>
      </c>
      <c r="U419" s="155">
        <f t="shared" si="306"/>
        <v>3.8571192000000005</v>
      </c>
      <c r="V419" s="143">
        <f t="shared" si="316"/>
        <v>0.10489030583999996</v>
      </c>
      <c r="W419" s="155">
        <v>17</v>
      </c>
      <c r="X419" s="143">
        <f t="shared" si="317"/>
        <v>2.2622120579999995E-2</v>
      </c>
      <c r="Y419" s="155"/>
      <c r="Z419" s="143">
        <f t="shared" si="318"/>
        <v>28.613435263999996</v>
      </c>
      <c r="AA419" s="170" t="str">
        <f t="shared" si="287"/>
        <v>1  1/2"600</v>
      </c>
    </row>
    <row r="420" spans="1:27" x14ac:dyDescent="0.3">
      <c r="A420" s="45">
        <v>600</v>
      </c>
      <c r="B420" s="45">
        <v>2</v>
      </c>
      <c r="C420" s="45">
        <f>B420</f>
        <v>2</v>
      </c>
      <c r="D420" s="45" t="s">
        <v>86</v>
      </c>
      <c r="E420" s="45" t="str">
        <f t="shared" si="288"/>
        <v>2 600 CS-SS304/FG</v>
      </c>
      <c r="F420" s="45">
        <v>55.62</v>
      </c>
      <c r="G420" s="45">
        <v>69.849999999999994</v>
      </c>
      <c r="H420" s="145">
        <v>85.9</v>
      </c>
      <c r="I420" s="45">
        <v>111.3</v>
      </c>
      <c r="J420" s="146">
        <f t="shared" si="307"/>
        <v>7.7875E-2</v>
      </c>
      <c r="K420" s="146">
        <f t="shared" si="308"/>
        <v>10</v>
      </c>
      <c r="L420" s="146">
        <f t="shared" si="309"/>
        <v>16</v>
      </c>
      <c r="M420" s="143">
        <f t="shared" si="310"/>
        <v>1.38248E-2</v>
      </c>
      <c r="N420" s="143">
        <f t="shared" si="311"/>
        <v>2.3828927999999996E-2</v>
      </c>
      <c r="O420" s="143">
        <f t="shared" si="312"/>
        <v>1.0766063000000001E-2</v>
      </c>
      <c r="P420" s="143">
        <f t="shared" si="313"/>
        <v>2.9690844287999996E-2</v>
      </c>
      <c r="Q420" s="143">
        <v>1</v>
      </c>
      <c r="R420" s="143">
        <f t="shared" si="314"/>
        <v>2.9690844287999996E-2</v>
      </c>
      <c r="S420" s="143">
        <f t="shared" si="315"/>
        <v>1.0766063000000001E-2</v>
      </c>
      <c r="T420" s="156">
        <f t="shared" si="305"/>
        <v>10.391795500799999</v>
      </c>
      <c r="U420" s="155">
        <f t="shared" si="306"/>
        <v>5.3830315000000004</v>
      </c>
      <c r="V420" s="143">
        <f t="shared" si="316"/>
        <v>0.12250043063999995</v>
      </c>
      <c r="W420" s="155">
        <v>17</v>
      </c>
      <c r="X420" s="143">
        <f t="shared" si="317"/>
        <v>4.3070513045999993E-2</v>
      </c>
      <c r="Y420" s="155"/>
      <c r="Z420" s="143">
        <f t="shared" si="318"/>
        <v>32.774827000800002</v>
      </c>
      <c r="AA420" s="170" t="str">
        <f t="shared" si="287"/>
        <v>2"600</v>
      </c>
    </row>
    <row r="421" spans="1:27" x14ac:dyDescent="0.3">
      <c r="A421" s="45">
        <v>600</v>
      </c>
      <c r="B421" s="45" t="s">
        <v>11</v>
      </c>
      <c r="C421" s="45">
        <v>2.5</v>
      </c>
      <c r="D421" s="45" t="s">
        <v>86</v>
      </c>
      <c r="E421" s="45" t="str">
        <f t="shared" si="288"/>
        <v>2.5 600 CS-SS304/FG</v>
      </c>
      <c r="F421" s="45">
        <v>66.540000000000006</v>
      </c>
      <c r="G421" s="45">
        <v>82.55</v>
      </c>
      <c r="H421" s="145">
        <v>98.6</v>
      </c>
      <c r="I421" s="45">
        <v>130.30000000000001</v>
      </c>
      <c r="J421" s="146">
        <f t="shared" si="307"/>
        <v>9.0574999999999989E-2</v>
      </c>
      <c r="K421" s="146">
        <f t="shared" si="308"/>
        <v>10</v>
      </c>
      <c r="L421" s="146">
        <f t="shared" si="309"/>
        <v>16</v>
      </c>
      <c r="M421" s="143">
        <f t="shared" si="310"/>
        <v>1.38248E-2</v>
      </c>
      <c r="N421" s="143">
        <f t="shared" si="311"/>
        <v>2.3828927999999996E-2</v>
      </c>
      <c r="O421" s="143">
        <f t="shared" si="312"/>
        <v>1.2521812599999998E-2</v>
      </c>
      <c r="P421" s="143">
        <f t="shared" si="313"/>
        <v>3.4532882457599987E-2</v>
      </c>
      <c r="Q421" s="143">
        <v>1</v>
      </c>
      <c r="R421" s="143">
        <f t="shared" si="314"/>
        <v>3.4532882457599987E-2</v>
      </c>
      <c r="S421" s="143">
        <f t="shared" si="315"/>
        <v>1.2521812599999998E-2</v>
      </c>
      <c r="T421" s="156">
        <f t="shared" si="305"/>
        <v>12.086508860159995</v>
      </c>
      <c r="U421" s="155">
        <f t="shared" si="306"/>
        <v>6.2609062999999985</v>
      </c>
      <c r="V421" s="143">
        <f t="shared" si="316"/>
        <v>0.17898325932000012</v>
      </c>
      <c r="W421" s="155">
        <v>40</v>
      </c>
      <c r="X421" s="143">
        <f t="shared" si="317"/>
        <v>5.7268676165999961E-2</v>
      </c>
      <c r="Y421" s="155"/>
      <c r="Z421" s="143">
        <f t="shared" si="318"/>
        <v>58.347415160159997</v>
      </c>
      <c r="AA421" s="170" t="str">
        <f t="shared" si="287"/>
        <v>2  1/2"600</v>
      </c>
    </row>
    <row r="422" spans="1:27" x14ac:dyDescent="0.3">
      <c r="A422" s="45">
        <v>600</v>
      </c>
      <c r="B422" s="45">
        <v>3</v>
      </c>
      <c r="C422" s="45">
        <f t="shared" ref="C422:C433" si="319">B422</f>
        <v>3</v>
      </c>
      <c r="D422" s="45" t="s">
        <v>86</v>
      </c>
      <c r="E422" s="45" t="str">
        <f t="shared" si="288"/>
        <v>3 600 CS-SS304/FG</v>
      </c>
      <c r="F422" s="147">
        <v>81</v>
      </c>
      <c r="G422" s="45">
        <v>101.6</v>
      </c>
      <c r="H422" s="145">
        <v>120.7</v>
      </c>
      <c r="I422" s="45">
        <v>149.4</v>
      </c>
      <c r="J422" s="146">
        <f t="shared" si="307"/>
        <v>0.11115</v>
      </c>
      <c r="K422" s="146">
        <f t="shared" si="308"/>
        <v>11</v>
      </c>
      <c r="L422" s="146">
        <f t="shared" si="309"/>
        <v>17</v>
      </c>
      <c r="M422" s="143">
        <f t="shared" si="310"/>
        <v>1.38248E-2</v>
      </c>
      <c r="N422" s="143">
        <f t="shared" si="311"/>
        <v>2.3828927999999996E-2</v>
      </c>
      <c r="O422" s="143">
        <f t="shared" si="312"/>
        <v>1.690289172E-2</v>
      </c>
      <c r="P422" s="143">
        <f t="shared" si="313"/>
        <v>4.502595090239999E-2</v>
      </c>
      <c r="Q422" s="143">
        <v>1</v>
      </c>
      <c r="R422" s="143">
        <f t="shared" si="314"/>
        <v>4.502595090239999E-2</v>
      </c>
      <c r="S422" s="143">
        <f t="shared" si="315"/>
        <v>1.690289172E-2</v>
      </c>
      <c r="T422" s="156">
        <f t="shared" si="305"/>
        <v>15.759082815839996</v>
      </c>
      <c r="U422" s="155">
        <f t="shared" si="306"/>
        <v>8.4514458599999998</v>
      </c>
      <c r="V422" s="143">
        <f t="shared" si="316"/>
        <v>0.18579808296</v>
      </c>
      <c r="W422" s="155">
        <v>25</v>
      </c>
      <c r="X422" s="143">
        <f t="shared" si="317"/>
        <v>9.0692142719999938E-2</v>
      </c>
      <c r="Y422" s="155"/>
      <c r="Z422" s="143">
        <f t="shared" si="318"/>
        <v>49.210528675839996</v>
      </c>
      <c r="AA422" s="170" t="str">
        <f t="shared" si="287"/>
        <v>3"600</v>
      </c>
    </row>
    <row r="423" spans="1:27" x14ac:dyDescent="0.3">
      <c r="A423" s="45">
        <v>600</v>
      </c>
      <c r="B423" s="45">
        <v>4</v>
      </c>
      <c r="C423" s="45">
        <f t="shared" si="319"/>
        <v>4</v>
      </c>
      <c r="D423" s="45" t="s">
        <v>86</v>
      </c>
      <c r="E423" s="45" t="str">
        <f t="shared" si="288"/>
        <v>4 600 CS-SS304/FG</v>
      </c>
      <c r="F423" s="45">
        <v>102.62</v>
      </c>
      <c r="G423" s="45">
        <v>120.65</v>
      </c>
      <c r="H423" s="145">
        <v>149.4</v>
      </c>
      <c r="I423" s="45">
        <v>193.8</v>
      </c>
      <c r="J423" s="146">
        <f t="shared" si="307"/>
        <v>0.13502500000000001</v>
      </c>
      <c r="K423" s="146">
        <f t="shared" si="308"/>
        <v>17</v>
      </c>
      <c r="L423" s="146">
        <f t="shared" si="309"/>
        <v>23</v>
      </c>
      <c r="M423" s="143">
        <f t="shared" si="310"/>
        <v>1.38248E-2</v>
      </c>
      <c r="N423" s="143">
        <f t="shared" si="311"/>
        <v>2.3828927999999996E-2</v>
      </c>
      <c r="O423" s="143">
        <f t="shared" si="312"/>
        <v>3.173379154E-2</v>
      </c>
      <c r="P423" s="143">
        <f t="shared" si="313"/>
        <v>7.4002523073599988E-2</v>
      </c>
      <c r="Q423" s="143">
        <v>1</v>
      </c>
      <c r="R423" s="143">
        <f t="shared" si="314"/>
        <v>7.4002523073599988E-2</v>
      </c>
      <c r="S423" s="143">
        <f t="shared" si="315"/>
        <v>3.173379154E-2</v>
      </c>
      <c r="T423" s="156">
        <f t="shared" si="305"/>
        <v>25.900883075759996</v>
      </c>
      <c r="U423" s="155">
        <f t="shared" si="306"/>
        <v>15.866895769999999</v>
      </c>
      <c r="V423" s="143">
        <f t="shared" si="316"/>
        <v>0.37285972704000003</v>
      </c>
      <c r="W423" s="155">
        <v>55</v>
      </c>
      <c r="X423" s="143">
        <f t="shared" si="317"/>
        <v>9.4260944574000013E-2</v>
      </c>
      <c r="Y423" s="155"/>
      <c r="Z423" s="143">
        <f t="shared" si="318"/>
        <v>96.767778845759992</v>
      </c>
      <c r="AA423" s="170" t="str">
        <f t="shared" si="287"/>
        <v>4"600</v>
      </c>
    </row>
    <row r="424" spans="1:27" x14ac:dyDescent="0.3">
      <c r="A424" s="45">
        <v>600</v>
      </c>
      <c r="B424" s="45">
        <v>5</v>
      </c>
      <c r="C424" s="45">
        <f t="shared" si="319"/>
        <v>5</v>
      </c>
      <c r="D424" s="45" t="s">
        <v>86</v>
      </c>
      <c r="E424" s="45" t="str">
        <f t="shared" si="288"/>
        <v>5 600 CS-SS304/FG</v>
      </c>
      <c r="F424" s="45">
        <v>128.27000000000001</v>
      </c>
      <c r="G424" s="45">
        <v>147.57</v>
      </c>
      <c r="H424" s="145">
        <v>177.8</v>
      </c>
      <c r="I424" s="45">
        <v>241.3</v>
      </c>
      <c r="J424" s="146">
        <f t="shared" si="307"/>
        <v>0.162685</v>
      </c>
      <c r="K424" s="146">
        <f t="shared" si="308"/>
        <v>18</v>
      </c>
      <c r="L424" s="146">
        <f t="shared" si="309"/>
        <v>24</v>
      </c>
      <c r="M424" s="143">
        <f t="shared" si="310"/>
        <v>1.38248E-2</v>
      </c>
      <c r="N424" s="143">
        <f t="shared" si="311"/>
        <v>2.3828927999999996E-2</v>
      </c>
      <c r="O424" s="143">
        <f t="shared" si="312"/>
        <v>4.0483576584000001E-2</v>
      </c>
      <c r="P424" s="143">
        <f t="shared" si="313"/>
        <v>9.3038619640319981E-2</v>
      </c>
      <c r="Q424" s="143">
        <v>1</v>
      </c>
      <c r="R424" s="143">
        <f t="shared" si="314"/>
        <v>9.3038619640319981E-2</v>
      </c>
      <c r="S424" s="143">
        <f t="shared" si="315"/>
        <v>4.0483576584000001E-2</v>
      </c>
      <c r="T424" s="156">
        <f t="shared" si="305"/>
        <v>32.56351687411199</v>
      </c>
      <c r="U424" s="155">
        <f t="shared" si="306"/>
        <v>20.241788291999999</v>
      </c>
      <c r="V424" s="143">
        <f t="shared" si="316"/>
        <v>0.66395673659999999</v>
      </c>
      <c r="W424" s="155">
        <v>89.760427248213318</v>
      </c>
      <c r="X424" s="143">
        <f t="shared" si="317"/>
        <v>0.12341391253199989</v>
      </c>
      <c r="Y424" s="155"/>
      <c r="Z424" s="143">
        <f t="shared" si="318"/>
        <v>142.56573241432531</v>
      </c>
      <c r="AA424" s="170" t="str">
        <f t="shared" si="287"/>
        <v>5"600</v>
      </c>
    </row>
    <row r="425" spans="1:27" x14ac:dyDescent="0.3">
      <c r="A425" s="45">
        <v>600</v>
      </c>
      <c r="B425" s="45">
        <v>6</v>
      </c>
      <c r="C425" s="45">
        <f t="shared" si="319"/>
        <v>6</v>
      </c>
      <c r="D425" s="45" t="s">
        <v>86</v>
      </c>
      <c r="E425" s="45" t="str">
        <f t="shared" si="288"/>
        <v>6 600 CS-SS304/FG</v>
      </c>
      <c r="F425" s="45">
        <v>154.94</v>
      </c>
      <c r="G425" s="45">
        <v>174.75</v>
      </c>
      <c r="H425" s="145">
        <v>209.6</v>
      </c>
      <c r="I425" s="45">
        <v>266.7</v>
      </c>
      <c r="J425" s="146">
        <f t="shared" si="307"/>
        <v>0.19217500000000001</v>
      </c>
      <c r="K425" s="146">
        <f t="shared" si="308"/>
        <v>21</v>
      </c>
      <c r="L425" s="146">
        <f t="shared" si="309"/>
        <v>27</v>
      </c>
      <c r="M425" s="143">
        <f t="shared" si="310"/>
        <v>1.38248E-2</v>
      </c>
      <c r="N425" s="143">
        <f t="shared" si="311"/>
        <v>2.3828927999999996E-2</v>
      </c>
      <c r="O425" s="143">
        <f t="shared" si="312"/>
        <v>5.5792399740000005E-2</v>
      </c>
      <c r="P425" s="143">
        <f t="shared" si="313"/>
        <v>0.12364175443679999</v>
      </c>
      <c r="Q425" s="143">
        <v>1</v>
      </c>
      <c r="R425" s="143">
        <f t="shared" si="314"/>
        <v>0.12364175443679999</v>
      </c>
      <c r="S425" s="143">
        <f t="shared" si="315"/>
        <v>5.5792399740000005E-2</v>
      </c>
      <c r="T425" s="156">
        <f t="shared" si="305"/>
        <v>43.274614052879997</v>
      </c>
      <c r="U425" s="155">
        <f t="shared" si="306"/>
        <v>27.896199870000004</v>
      </c>
      <c r="V425" s="143">
        <f t="shared" si="316"/>
        <v>0.65988439523999998</v>
      </c>
      <c r="W425" s="155">
        <v>81</v>
      </c>
      <c r="X425" s="143">
        <f t="shared" si="317"/>
        <v>0.15000660926999998</v>
      </c>
      <c r="Y425" s="155"/>
      <c r="Z425" s="143">
        <f t="shared" si="318"/>
        <v>152.17081392288</v>
      </c>
      <c r="AA425" s="170" t="str">
        <f t="shared" si="287"/>
        <v>6"600</v>
      </c>
    </row>
    <row r="426" spans="1:27" x14ac:dyDescent="0.3">
      <c r="A426" s="45">
        <v>600</v>
      </c>
      <c r="B426" s="45">
        <v>8</v>
      </c>
      <c r="C426" s="45">
        <f t="shared" si="319"/>
        <v>8</v>
      </c>
      <c r="D426" s="45" t="s">
        <v>86</v>
      </c>
      <c r="E426" s="45" t="str">
        <f t="shared" si="288"/>
        <v>8 600 CS-SS304/FG</v>
      </c>
      <c r="F426" s="45">
        <v>205.74</v>
      </c>
      <c r="G426" s="45">
        <v>225.55</v>
      </c>
      <c r="H426" s="145">
        <v>263.7</v>
      </c>
      <c r="I426" s="45">
        <v>320.8</v>
      </c>
      <c r="J426" s="146">
        <f t="shared" si="307"/>
        <v>0.24462500000000001</v>
      </c>
      <c r="K426" s="146">
        <f t="shared" si="308"/>
        <v>23</v>
      </c>
      <c r="L426" s="146">
        <f t="shared" si="309"/>
        <v>29</v>
      </c>
      <c r="M426" s="143">
        <f t="shared" si="310"/>
        <v>1.38248E-2</v>
      </c>
      <c r="N426" s="143">
        <f t="shared" si="311"/>
        <v>2.3828927999999996E-2</v>
      </c>
      <c r="O426" s="143">
        <f t="shared" si="312"/>
        <v>7.7783509100000009E-2</v>
      </c>
      <c r="P426" s="143">
        <f t="shared" si="313"/>
        <v>0.16904539384799996</v>
      </c>
      <c r="Q426" s="143">
        <v>1</v>
      </c>
      <c r="R426" s="143">
        <f t="shared" si="314"/>
        <v>0.16904539384799996</v>
      </c>
      <c r="S426" s="143">
        <f t="shared" si="315"/>
        <v>7.7783509100000009E-2</v>
      </c>
      <c r="T426" s="156">
        <f t="shared" si="305"/>
        <v>59.16588784679999</v>
      </c>
      <c r="U426" s="155">
        <f t="shared" si="306"/>
        <v>38.891754550000002</v>
      </c>
      <c r="V426" s="143">
        <f t="shared" si="316"/>
        <v>0.79374170976000047</v>
      </c>
      <c r="W426" s="155">
        <v>93</v>
      </c>
      <c r="X426" s="143">
        <f t="shared" si="317"/>
        <v>0.19361368080600003</v>
      </c>
      <c r="Y426" s="155"/>
      <c r="Z426" s="143">
        <f t="shared" si="318"/>
        <v>191.05764239679999</v>
      </c>
      <c r="AA426" s="170" t="str">
        <f t="shared" si="287"/>
        <v>8"600</v>
      </c>
    </row>
    <row r="427" spans="1:27" x14ac:dyDescent="0.3">
      <c r="A427" s="45">
        <v>600</v>
      </c>
      <c r="B427" s="45">
        <v>10</v>
      </c>
      <c r="C427" s="45">
        <f t="shared" si="319"/>
        <v>10</v>
      </c>
      <c r="D427" s="45" t="s">
        <v>86</v>
      </c>
      <c r="E427" s="45" t="str">
        <f t="shared" si="288"/>
        <v>10 600 CS-SS304/FG</v>
      </c>
      <c r="F427" s="45">
        <v>255.27</v>
      </c>
      <c r="G427" s="45">
        <v>274.57</v>
      </c>
      <c r="H427" s="145">
        <v>317.5</v>
      </c>
      <c r="I427" s="45">
        <v>400.1</v>
      </c>
      <c r="J427" s="146">
        <f t="shared" si="307"/>
        <v>0.29603499999999999</v>
      </c>
      <c r="K427" s="146">
        <f t="shared" si="308"/>
        <v>26</v>
      </c>
      <c r="L427" s="146">
        <f t="shared" si="309"/>
        <v>32</v>
      </c>
      <c r="M427" s="143">
        <f t="shared" si="310"/>
        <v>1.38248E-2</v>
      </c>
      <c r="N427" s="143">
        <f t="shared" si="311"/>
        <v>2.3828927999999996E-2</v>
      </c>
      <c r="O427" s="143">
        <f t="shared" si="312"/>
        <v>0.10640824136799999</v>
      </c>
      <c r="P427" s="143">
        <f t="shared" si="313"/>
        <v>0.22573429441535994</v>
      </c>
      <c r="Q427" s="143">
        <v>1</v>
      </c>
      <c r="R427" s="143">
        <f t="shared" si="314"/>
        <v>0.22573429441535994</v>
      </c>
      <c r="S427" s="143">
        <f t="shared" si="315"/>
        <v>0.10640824136799999</v>
      </c>
      <c r="T427" s="156">
        <f t="shared" si="305"/>
        <v>79.007003045375981</v>
      </c>
      <c r="U427" s="155">
        <f t="shared" si="306"/>
        <v>53.204120683999996</v>
      </c>
      <c r="V427" s="143">
        <f t="shared" si="316"/>
        <v>1.4320472023200004</v>
      </c>
      <c r="W427" s="155">
        <v>154</v>
      </c>
      <c r="X427" s="143">
        <f t="shared" si="317"/>
        <v>0.2296249777319998</v>
      </c>
      <c r="Y427" s="155"/>
      <c r="Z427" s="143">
        <f t="shared" si="318"/>
        <v>286.21112372937597</v>
      </c>
      <c r="AA427" s="170" t="str">
        <f t="shared" si="287"/>
        <v>10"600</v>
      </c>
    </row>
    <row r="428" spans="1:27" x14ac:dyDescent="0.3">
      <c r="A428" s="45">
        <v>600</v>
      </c>
      <c r="B428" s="45">
        <v>12</v>
      </c>
      <c r="C428" s="45">
        <f t="shared" si="319"/>
        <v>12</v>
      </c>
      <c r="D428" s="45" t="s">
        <v>86</v>
      </c>
      <c r="E428" s="45" t="str">
        <f t="shared" si="288"/>
        <v>12 600 CS-SS304/FG</v>
      </c>
      <c r="F428" s="45">
        <v>307.33999999999997</v>
      </c>
      <c r="G428" s="45">
        <v>327.14999999999998</v>
      </c>
      <c r="H428" s="145">
        <v>374.7</v>
      </c>
      <c r="I428" s="45">
        <v>457.2</v>
      </c>
      <c r="J428" s="146">
        <f t="shared" si="307"/>
        <v>0.35092499999999993</v>
      </c>
      <c r="K428" s="146">
        <f t="shared" si="308"/>
        <v>29</v>
      </c>
      <c r="L428" s="146">
        <f t="shared" si="309"/>
        <v>35</v>
      </c>
      <c r="M428" s="143">
        <f t="shared" si="310"/>
        <v>1.38248E-2</v>
      </c>
      <c r="N428" s="143">
        <f t="shared" si="311"/>
        <v>2.3828927999999996E-2</v>
      </c>
      <c r="O428" s="143">
        <f t="shared" si="312"/>
        <v>0.14069257025999996</v>
      </c>
      <c r="P428" s="143">
        <f t="shared" si="313"/>
        <v>0.2926758295439999</v>
      </c>
      <c r="Q428" s="143">
        <v>1</v>
      </c>
      <c r="R428" s="143">
        <f t="shared" si="314"/>
        <v>0.2926758295439999</v>
      </c>
      <c r="S428" s="143">
        <f t="shared" si="315"/>
        <v>0.14069257025999996</v>
      </c>
      <c r="T428" s="156">
        <f t="shared" si="305"/>
        <v>102.43654034039996</v>
      </c>
      <c r="U428" s="155">
        <f t="shared" si="306"/>
        <v>70.346285129999984</v>
      </c>
      <c r="V428" s="143">
        <v>173</v>
      </c>
      <c r="W428" s="155">
        <v>191.82263934485334</v>
      </c>
      <c r="X428" s="143">
        <f t="shared" si="317"/>
        <v>0.28082782387800004</v>
      </c>
      <c r="Y428" s="155"/>
      <c r="Z428" s="143">
        <f t="shared" si="318"/>
        <v>364.6054648152533</v>
      </c>
      <c r="AA428" s="170" t="str">
        <f t="shared" si="287"/>
        <v>12"600</v>
      </c>
    </row>
    <row r="429" spans="1:27" x14ac:dyDescent="0.3">
      <c r="A429" s="45">
        <v>600</v>
      </c>
      <c r="B429" s="45">
        <v>14</v>
      </c>
      <c r="C429" s="45">
        <f t="shared" si="319"/>
        <v>14</v>
      </c>
      <c r="D429" s="45" t="s">
        <v>86</v>
      </c>
      <c r="E429" s="45" t="str">
        <f t="shared" si="288"/>
        <v>14 600 CS-SS304/FG</v>
      </c>
      <c r="F429" s="45">
        <v>342.9</v>
      </c>
      <c r="G429" s="45">
        <v>361.95</v>
      </c>
      <c r="H429" s="145">
        <v>406.4</v>
      </c>
      <c r="I429" s="45">
        <v>492.3</v>
      </c>
      <c r="J429" s="146">
        <f t="shared" si="307"/>
        <v>0.38417499999999993</v>
      </c>
      <c r="K429" s="146">
        <f t="shared" si="308"/>
        <v>27</v>
      </c>
      <c r="L429" s="146">
        <f t="shared" si="309"/>
        <v>33</v>
      </c>
      <c r="M429" s="143">
        <f t="shared" si="310"/>
        <v>1.38248E-2</v>
      </c>
      <c r="N429" s="143">
        <f t="shared" si="311"/>
        <v>2.3828927999999996E-2</v>
      </c>
      <c r="O429" s="143">
        <f t="shared" si="312"/>
        <v>0.14340084857999999</v>
      </c>
      <c r="P429" s="143">
        <f t="shared" si="313"/>
        <v>0.30209778767519985</v>
      </c>
      <c r="Q429" s="143">
        <v>1</v>
      </c>
      <c r="R429" s="143">
        <f t="shared" si="314"/>
        <v>0.30209778767519985</v>
      </c>
      <c r="S429" s="143">
        <f t="shared" si="315"/>
        <v>0.14340084857999999</v>
      </c>
      <c r="T429" s="156">
        <f t="shared" si="305"/>
        <v>105.73422568631995</v>
      </c>
      <c r="U429" s="155">
        <f t="shared" si="306"/>
        <v>71.700424290000001</v>
      </c>
      <c r="V429" s="143">
        <f t="shared" si="316"/>
        <v>1.8324483152400008</v>
      </c>
      <c r="W429" s="155">
        <v>190</v>
      </c>
      <c r="X429" s="143">
        <f t="shared" si="317"/>
        <v>0.29878053147000011</v>
      </c>
      <c r="Y429" s="155"/>
      <c r="Z429" s="143">
        <f t="shared" si="318"/>
        <v>367.43464997631997</v>
      </c>
      <c r="AA429" s="170" t="str">
        <f t="shared" si="287"/>
        <v>14"600</v>
      </c>
    </row>
    <row r="430" spans="1:27" x14ac:dyDescent="0.3">
      <c r="A430" s="45">
        <v>600</v>
      </c>
      <c r="B430" s="45">
        <v>16</v>
      </c>
      <c r="C430" s="45">
        <f t="shared" si="319"/>
        <v>16</v>
      </c>
      <c r="D430" s="45" t="s">
        <v>86</v>
      </c>
      <c r="E430" s="45" t="str">
        <f t="shared" si="288"/>
        <v>16 600 CS-SS304/FG</v>
      </c>
      <c r="F430" s="45">
        <v>389.89</v>
      </c>
      <c r="G430" s="45">
        <v>412.75</v>
      </c>
      <c r="H430" s="145">
        <v>463.6</v>
      </c>
      <c r="I430" s="45">
        <v>565.20000000000005</v>
      </c>
      <c r="J430" s="146">
        <f t="shared" si="307"/>
        <v>0.43817500000000004</v>
      </c>
      <c r="K430" s="146">
        <f t="shared" si="308"/>
        <v>31</v>
      </c>
      <c r="L430" s="146">
        <f t="shared" si="309"/>
        <v>37</v>
      </c>
      <c r="M430" s="143">
        <f t="shared" si="310"/>
        <v>1.38248E-2</v>
      </c>
      <c r="N430" s="143">
        <f t="shared" si="311"/>
        <v>2.3828927999999996E-2</v>
      </c>
      <c r="O430" s="143">
        <f t="shared" si="312"/>
        <v>0.18778813394000002</v>
      </c>
      <c r="P430" s="143">
        <f t="shared" si="313"/>
        <v>0.38632589947679996</v>
      </c>
      <c r="Q430" s="143">
        <v>1</v>
      </c>
      <c r="R430" s="143">
        <f t="shared" si="314"/>
        <v>0.38632589947679996</v>
      </c>
      <c r="S430" s="143">
        <f t="shared" si="315"/>
        <v>0.18778813394000002</v>
      </c>
      <c r="T430" s="156">
        <f t="shared" si="305"/>
        <v>135.21406481687998</v>
      </c>
      <c r="U430" s="155">
        <f t="shared" si="306"/>
        <v>93.894066970000011</v>
      </c>
      <c r="V430" s="143">
        <f t="shared" si="316"/>
        <v>2.4883106342400008</v>
      </c>
      <c r="W430" s="155">
        <v>252</v>
      </c>
      <c r="X430" s="143">
        <f t="shared" si="317"/>
        <v>0.40885756938000029</v>
      </c>
      <c r="Y430" s="155"/>
      <c r="Z430" s="143">
        <f t="shared" si="318"/>
        <v>481.10813178687999</v>
      </c>
      <c r="AA430" s="170" t="str">
        <f t="shared" si="287"/>
        <v>16"600</v>
      </c>
    </row>
    <row r="431" spans="1:27" x14ac:dyDescent="0.3">
      <c r="A431" s="45">
        <v>600</v>
      </c>
      <c r="B431" s="45">
        <v>18</v>
      </c>
      <c r="C431" s="45">
        <f t="shared" si="319"/>
        <v>18</v>
      </c>
      <c r="D431" s="45" t="s">
        <v>86</v>
      </c>
      <c r="E431" s="45" t="str">
        <f t="shared" si="288"/>
        <v>18 600 CS-SS304/FG</v>
      </c>
      <c r="F431" s="45">
        <v>438.15</v>
      </c>
      <c r="G431" s="45">
        <v>469.9</v>
      </c>
      <c r="H431" s="145">
        <v>527.1</v>
      </c>
      <c r="I431" s="45">
        <v>612.9</v>
      </c>
      <c r="J431" s="146">
        <f t="shared" si="307"/>
        <v>0.4985</v>
      </c>
      <c r="K431" s="146">
        <f t="shared" si="308"/>
        <v>34</v>
      </c>
      <c r="L431" s="146">
        <f t="shared" si="309"/>
        <v>40</v>
      </c>
      <c r="M431" s="143">
        <f t="shared" si="310"/>
        <v>1.38248E-2</v>
      </c>
      <c r="N431" s="143">
        <f t="shared" si="311"/>
        <v>2.3828927999999996E-2</v>
      </c>
      <c r="O431" s="143">
        <f t="shared" si="312"/>
        <v>0.23431653520000001</v>
      </c>
      <c r="P431" s="143">
        <f t="shared" si="313"/>
        <v>0.47514882431999994</v>
      </c>
      <c r="Q431" s="143">
        <v>1</v>
      </c>
      <c r="R431" s="143">
        <f t="shared" si="314"/>
        <v>0.47514882431999994</v>
      </c>
      <c r="S431" s="143">
        <f t="shared" si="315"/>
        <v>0.23431653520000001</v>
      </c>
      <c r="T431" s="156">
        <f t="shared" si="305"/>
        <v>166.30208851199998</v>
      </c>
      <c r="U431" s="155">
        <f t="shared" si="306"/>
        <v>117.1582676</v>
      </c>
      <c r="V431" s="143">
        <f t="shared" si="316"/>
        <v>2.2786920842399989</v>
      </c>
      <c r="W431" s="155">
        <v>233</v>
      </c>
      <c r="X431" s="143">
        <f t="shared" si="317"/>
        <v>0.64648419089999998</v>
      </c>
      <c r="Y431" s="155"/>
      <c r="Z431" s="143">
        <f t="shared" si="318"/>
        <v>516.460356112</v>
      </c>
      <c r="AA431" s="170" t="str">
        <f t="shared" si="287"/>
        <v>18"600</v>
      </c>
    </row>
    <row r="432" spans="1:27" x14ac:dyDescent="0.3">
      <c r="A432" s="45">
        <v>600</v>
      </c>
      <c r="B432" s="45">
        <v>20</v>
      </c>
      <c r="C432" s="45">
        <f t="shared" si="319"/>
        <v>20</v>
      </c>
      <c r="D432" s="45" t="s">
        <v>86</v>
      </c>
      <c r="E432" s="45" t="str">
        <f t="shared" si="288"/>
        <v>20 600 CS-SS304/FG</v>
      </c>
      <c r="F432" s="45">
        <v>488.95</v>
      </c>
      <c r="G432" s="45">
        <v>520.70000000000005</v>
      </c>
      <c r="H432" s="145">
        <v>577.9</v>
      </c>
      <c r="I432" s="45">
        <v>682.8</v>
      </c>
      <c r="J432" s="146">
        <f t="shared" si="307"/>
        <v>0.5492999999999999</v>
      </c>
      <c r="K432" s="146">
        <f t="shared" si="308"/>
        <v>34</v>
      </c>
      <c r="L432" s="146">
        <f t="shared" si="309"/>
        <v>40</v>
      </c>
      <c r="M432" s="143">
        <f t="shared" si="310"/>
        <v>1.38248E-2</v>
      </c>
      <c r="N432" s="143">
        <f t="shared" si="311"/>
        <v>2.3828927999999996E-2</v>
      </c>
      <c r="O432" s="143">
        <f t="shared" si="312"/>
        <v>0.25819472975999996</v>
      </c>
      <c r="P432" s="143">
        <f t="shared" si="313"/>
        <v>0.52356920601599977</v>
      </c>
      <c r="Q432" s="143">
        <v>1</v>
      </c>
      <c r="R432" s="143">
        <f t="shared" si="314"/>
        <v>0.52356920601599977</v>
      </c>
      <c r="S432" s="143">
        <f t="shared" si="315"/>
        <v>0.25819472975999996</v>
      </c>
      <c r="T432" s="156">
        <f t="shared" si="305"/>
        <v>183.24922210559993</v>
      </c>
      <c r="U432" s="155">
        <f t="shared" si="306"/>
        <v>129.09736487999999</v>
      </c>
      <c r="V432" s="143">
        <f t="shared" si="316"/>
        <v>3.1036856990399992</v>
      </c>
      <c r="W432" s="155">
        <v>313</v>
      </c>
      <c r="X432" s="143">
        <f t="shared" si="317"/>
        <v>0.71637437370000123</v>
      </c>
      <c r="Y432" s="155"/>
      <c r="Z432" s="143">
        <f t="shared" si="318"/>
        <v>625.34658698559997</v>
      </c>
      <c r="AA432" s="170" t="str">
        <f t="shared" si="287"/>
        <v>20"600</v>
      </c>
    </row>
    <row r="433" spans="1:27" x14ac:dyDescent="0.3">
      <c r="A433" s="45">
        <v>600</v>
      </c>
      <c r="B433" s="45">
        <v>24</v>
      </c>
      <c r="C433" s="45">
        <f t="shared" si="319"/>
        <v>24</v>
      </c>
      <c r="D433" s="45" t="s">
        <v>86</v>
      </c>
      <c r="E433" s="45" t="str">
        <f t="shared" si="288"/>
        <v>24 600 CS-SS304/FG</v>
      </c>
      <c r="F433" s="45">
        <v>590.54999999999995</v>
      </c>
      <c r="G433" s="45">
        <v>628.65</v>
      </c>
      <c r="H433" s="145">
        <v>685.8</v>
      </c>
      <c r="I433" s="45">
        <v>790.7</v>
      </c>
      <c r="J433" s="146">
        <f t="shared" si="307"/>
        <v>0.65722499999999995</v>
      </c>
      <c r="K433" s="146">
        <f t="shared" si="308"/>
        <v>34</v>
      </c>
      <c r="L433" s="146">
        <f t="shared" si="309"/>
        <v>40</v>
      </c>
      <c r="M433" s="143">
        <f t="shared" si="310"/>
        <v>1.38248E-2</v>
      </c>
      <c r="N433" s="143">
        <f t="shared" si="311"/>
        <v>2.3828927999999996E-2</v>
      </c>
      <c r="O433" s="143">
        <f t="shared" si="312"/>
        <v>0.30892414211999997</v>
      </c>
      <c r="P433" s="143">
        <f t="shared" si="313"/>
        <v>0.62643868819199988</v>
      </c>
      <c r="Q433" s="143">
        <v>1</v>
      </c>
      <c r="R433" s="143">
        <f t="shared" si="314"/>
        <v>0.62643868819199988</v>
      </c>
      <c r="S433" s="143">
        <f t="shared" si="315"/>
        <v>0.30892414211999997</v>
      </c>
      <c r="T433" s="156">
        <f t="shared" si="305"/>
        <v>219.25354086719994</v>
      </c>
      <c r="U433" s="155">
        <f t="shared" si="306"/>
        <v>154.46207105999997</v>
      </c>
      <c r="V433" s="143">
        <f t="shared" si="316"/>
        <v>3.5941480407600035</v>
      </c>
      <c r="W433" s="155">
        <v>358</v>
      </c>
      <c r="X433" s="143">
        <f t="shared" si="317"/>
        <v>1.0378692145800006</v>
      </c>
      <c r="Y433" s="155"/>
      <c r="Z433" s="143">
        <f t="shared" si="318"/>
        <v>731.71561192719992</v>
      </c>
      <c r="AA433" s="170" t="str">
        <f t="shared" si="287"/>
        <v>24"600</v>
      </c>
    </row>
    <row r="434" spans="1:27" x14ac:dyDescent="0.3">
      <c r="A434" s="85"/>
      <c r="B434" s="85"/>
      <c r="C434" s="85"/>
      <c r="D434" s="85"/>
      <c r="E434" s="45" t="str">
        <f t="shared" si="288"/>
        <v xml:space="preserve">  </v>
      </c>
      <c r="F434" s="85"/>
      <c r="G434" s="85"/>
      <c r="H434" s="85"/>
      <c r="I434" s="85"/>
      <c r="J434" s="85"/>
      <c r="K434" s="85"/>
      <c r="L434" s="85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  <c r="AA434" s="170" t="str">
        <f t="shared" si="287"/>
        <v>"</v>
      </c>
    </row>
    <row r="435" spans="1:27" x14ac:dyDescent="0.3">
      <c r="A435" s="85"/>
      <c r="B435" s="85"/>
      <c r="C435" s="85"/>
      <c r="D435" s="85"/>
      <c r="E435" s="45" t="str">
        <f t="shared" si="288"/>
        <v xml:space="preserve">  </v>
      </c>
      <c r="F435" s="85"/>
      <c r="G435" s="85"/>
      <c r="H435" s="85"/>
      <c r="I435" s="85"/>
      <c r="J435" s="85"/>
      <c r="K435" s="85"/>
      <c r="L435" s="85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  <c r="AA435" s="170" t="str">
        <f t="shared" si="287"/>
        <v>"</v>
      </c>
    </row>
    <row r="436" spans="1:27" x14ac:dyDescent="0.3">
      <c r="A436" s="87">
        <v>600</v>
      </c>
      <c r="B436" s="87">
        <v>0.5</v>
      </c>
      <c r="C436" s="45">
        <v>0.5</v>
      </c>
      <c r="D436" s="45" t="s">
        <v>614</v>
      </c>
      <c r="E436" s="45" t="str">
        <f t="shared" si="288"/>
        <v>0.5 600 SS304-SS304/FG-SS304</v>
      </c>
      <c r="F436" s="28">
        <v>14.22</v>
      </c>
      <c r="G436" s="28">
        <v>19.05</v>
      </c>
      <c r="H436" s="164" t="s">
        <v>536</v>
      </c>
      <c r="I436" s="165" t="s">
        <v>538</v>
      </c>
      <c r="J436" s="143">
        <f>(H436+G436)/2/1000</f>
        <v>2.5425E-2</v>
      </c>
      <c r="K436" s="146">
        <f>ROUND((H436-G436)/2*1.2,)</f>
        <v>8</v>
      </c>
      <c r="L436" s="146">
        <f>K436+6</f>
        <v>14</v>
      </c>
      <c r="M436" s="143">
        <f>3.142*(0.0008*0.0055)*1000</f>
        <v>1.38248E-2</v>
      </c>
      <c r="N436" s="143">
        <f>3.142*(0.0002*0.0048)*7900</f>
        <v>2.3828927999999996E-2</v>
      </c>
      <c r="O436" s="143">
        <f>(J436*K436)*M436</f>
        <v>2.8119643200000002E-3</v>
      </c>
      <c r="P436" s="143">
        <f>J436*L436*N436</f>
        <v>8.4819069215999986E-3</v>
      </c>
      <c r="Q436" s="143">
        <v>1</v>
      </c>
      <c r="R436" s="143">
        <f>(P436*Q436)</f>
        <v>8.4819069215999986E-3</v>
      </c>
      <c r="S436" s="143">
        <f>(O436*Q436)</f>
        <v>2.8119643200000002E-3</v>
      </c>
      <c r="T436" s="156">
        <f t="shared" ref="T436:T454" si="320">R436*Q436*350</f>
        <v>2.9686674225599994</v>
      </c>
      <c r="U436" s="155">
        <f t="shared" ref="U436:U472" si="321">S436*Q436*500</f>
        <v>1.40598216</v>
      </c>
      <c r="V436" s="143">
        <f>((I436/1000)*3.14)*1.15*0.003*((I436-H436)/2/1000)*8000*Q436</f>
        <v>5.2277024759999999E-2</v>
      </c>
      <c r="W436" s="156">
        <v>20</v>
      </c>
      <c r="X436" s="143">
        <f>((G436/1000)*3.14)*1.15*0.003*((G436-F436)/2/1000)*8000*Q436</f>
        <v>3.9870423179999993E-3</v>
      </c>
      <c r="Y436" s="156">
        <v>5</v>
      </c>
      <c r="Z436" s="143">
        <f>Y436+W436+U436+T436</f>
        <v>29.37464958256</v>
      </c>
      <c r="AA436" s="170" t="str">
        <f t="shared" si="287"/>
        <v>0.5"600</v>
      </c>
    </row>
    <row r="437" spans="1:27" x14ac:dyDescent="0.3">
      <c r="A437" s="87">
        <v>600</v>
      </c>
      <c r="B437" s="87">
        <v>0.75</v>
      </c>
      <c r="C437" s="45">
        <v>0.75</v>
      </c>
      <c r="D437" s="45" t="s">
        <v>614</v>
      </c>
      <c r="E437" s="45" t="str">
        <f t="shared" si="288"/>
        <v>0.75 600 SS304-SS304/FG-SS304</v>
      </c>
      <c r="F437" s="28">
        <v>20.57</v>
      </c>
      <c r="G437" s="28">
        <v>25.4</v>
      </c>
      <c r="H437" s="166">
        <v>39.6</v>
      </c>
      <c r="I437" s="46">
        <v>66.8</v>
      </c>
      <c r="J437" s="143">
        <f t="shared" ref="J437:J454" si="322">(H437+G437)/2/1000</f>
        <v>3.2500000000000001E-2</v>
      </c>
      <c r="K437" s="146">
        <f t="shared" ref="K437:K454" si="323">ROUND((H437-G437)/2*1.2,)</f>
        <v>9</v>
      </c>
      <c r="L437" s="146">
        <f t="shared" ref="L437:L454" si="324">K437+6</f>
        <v>15</v>
      </c>
      <c r="M437" s="143">
        <f t="shared" ref="M437:M454" si="325">3.142*(0.0008*0.0055)*1000</f>
        <v>1.38248E-2</v>
      </c>
      <c r="N437" s="143">
        <f t="shared" ref="N437:N454" si="326">3.142*(0.0002*0.0048)*7900</f>
        <v>2.3828927999999996E-2</v>
      </c>
      <c r="O437" s="143">
        <f t="shared" ref="O437:O454" si="327">(J437*K437)*M437</f>
        <v>4.0437540000000001E-3</v>
      </c>
      <c r="P437" s="143">
        <f t="shared" ref="P437:P454" si="328">J437*L437*N437</f>
        <v>1.1616602399999999E-2</v>
      </c>
      <c r="Q437" s="143">
        <v>1</v>
      </c>
      <c r="R437" s="143">
        <f t="shared" ref="R437:R454" si="329">(P437*Q437)</f>
        <v>1.1616602399999999E-2</v>
      </c>
      <c r="S437" s="143">
        <f t="shared" ref="S437:S454" si="330">(O437*Q437)</f>
        <v>4.0437540000000001E-3</v>
      </c>
      <c r="T437" s="156">
        <f t="shared" si="320"/>
        <v>4.0658108399999993</v>
      </c>
      <c r="U437" s="155">
        <f t="shared" si="321"/>
        <v>2.0218769999999999</v>
      </c>
      <c r="V437" s="143">
        <f t="shared" ref="V437:V454" si="331">((I437/1000)*3.14)*1.15*0.003*((I437-H437)/2/1000)*8000*Q437</f>
        <v>7.8732510719999982E-2</v>
      </c>
      <c r="W437" s="156">
        <v>28</v>
      </c>
      <c r="X437" s="143">
        <f t="shared" ref="X437:X454" si="332">((G437/1000)*3.14)*1.15*0.003*((G437-F437)/2/1000)*8000*Q437</f>
        <v>5.316056423999997E-3</v>
      </c>
      <c r="Y437" s="156">
        <v>5</v>
      </c>
      <c r="Z437" s="143">
        <f t="shared" ref="Z437:Z445" si="333">Y437+W437+U437+T437</f>
        <v>39.087687840000001</v>
      </c>
      <c r="AA437" s="170" t="str">
        <f t="shared" si="287"/>
        <v>0.75"600</v>
      </c>
    </row>
    <row r="438" spans="1:27" x14ac:dyDescent="0.3">
      <c r="A438" s="87">
        <v>600</v>
      </c>
      <c r="B438" s="88">
        <v>1</v>
      </c>
      <c r="C438" s="88">
        <f>B438</f>
        <v>1</v>
      </c>
      <c r="D438" s="45" t="s">
        <v>614</v>
      </c>
      <c r="E438" s="45" t="str">
        <f t="shared" si="288"/>
        <v>1 600 SS304-SS304/FG-SS304</v>
      </c>
      <c r="F438" s="28">
        <v>26.92</v>
      </c>
      <c r="G438" s="28">
        <v>31.75</v>
      </c>
      <c r="H438" s="166">
        <v>47.8</v>
      </c>
      <c r="I438" s="163">
        <v>73.2</v>
      </c>
      <c r="J438" s="143">
        <f t="shared" si="322"/>
        <v>3.9774999999999998E-2</v>
      </c>
      <c r="K438" s="146">
        <f t="shared" si="323"/>
        <v>10</v>
      </c>
      <c r="L438" s="146">
        <f t="shared" si="324"/>
        <v>16</v>
      </c>
      <c r="M438" s="143">
        <f t="shared" si="325"/>
        <v>1.38248E-2</v>
      </c>
      <c r="N438" s="143">
        <f t="shared" si="326"/>
        <v>2.3828927999999996E-2</v>
      </c>
      <c r="O438" s="143">
        <f t="shared" si="327"/>
        <v>5.4988141999999995E-3</v>
      </c>
      <c r="P438" s="143">
        <f t="shared" si="328"/>
        <v>1.5164729779199996E-2</v>
      </c>
      <c r="Q438" s="143">
        <v>1</v>
      </c>
      <c r="R438" s="143">
        <f t="shared" si="329"/>
        <v>1.5164729779199996E-2</v>
      </c>
      <c r="S438" s="143">
        <f t="shared" si="330"/>
        <v>5.4988141999999995E-3</v>
      </c>
      <c r="T438" s="156">
        <f t="shared" si="320"/>
        <v>5.307655422719999</v>
      </c>
      <c r="U438" s="155">
        <f t="shared" si="321"/>
        <v>2.7494070999999995</v>
      </c>
      <c r="V438" s="143">
        <f t="shared" si="331"/>
        <v>8.0566320960000021E-2</v>
      </c>
      <c r="W438" s="156">
        <v>35</v>
      </c>
      <c r="X438" s="143">
        <f t="shared" si="332"/>
        <v>6.6450705299999973E-3</v>
      </c>
      <c r="Y438" s="156">
        <v>8</v>
      </c>
      <c r="Z438" s="143">
        <f t="shared" si="333"/>
        <v>51.057062522719995</v>
      </c>
      <c r="AA438" s="170" t="str">
        <f t="shared" si="287"/>
        <v>1"600</v>
      </c>
    </row>
    <row r="439" spans="1:27" x14ac:dyDescent="0.3">
      <c r="A439" s="87">
        <v>600</v>
      </c>
      <c r="B439" s="89" t="s">
        <v>6</v>
      </c>
      <c r="C439" s="89">
        <v>1.25</v>
      </c>
      <c r="D439" s="45" t="s">
        <v>614</v>
      </c>
      <c r="E439" s="45" t="str">
        <f t="shared" si="288"/>
        <v>1.25 600 SS304-SS304/FG-SS304</v>
      </c>
      <c r="F439" s="28">
        <v>38.1</v>
      </c>
      <c r="G439" s="28">
        <v>47.75</v>
      </c>
      <c r="H439" s="166">
        <v>60.5</v>
      </c>
      <c r="I439" s="45">
        <v>82.6</v>
      </c>
      <c r="J439" s="143">
        <f t="shared" si="322"/>
        <v>5.4125E-2</v>
      </c>
      <c r="K439" s="146">
        <f t="shared" si="323"/>
        <v>8</v>
      </c>
      <c r="L439" s="146">
        <f t="shared" si="324"/>
        <v>14</v>
      </c>
      <c r="M439" s="143">
        <f t="shared" si="325"/>
        <v>1.38248E-2</v>
      </c>
      <c r="N439" s="143">
        <f t="shared" si="326"/>
        <v>2.3828927999999996E-2</v>
      </c>
      <c r="O439" s="143">
        <f t="shared" si="327"/>
        <v>5.9861383999999995E-3</v>
      </c>
      <c r="P439" s="143">
        <f t="shared" si="328"/>
        <v>1.8056370191999998E-2</v>
      </c>
      <c r="Q439" s="143">
        <v>1</v>
      </c>
      <c r="R439" s="143">
        <f t="shared" si="329"/>
        <v>1.8056370191999998E-2</v>
      </c>
      <c r="S439" s="143">
        <f t="shared" si="330"/>
        <v>5.9861383999999995E-3</v>
      </c>
      <c r="T439" s="156">
        <f t="shared" si="320"/>
        <v>6.3197295671999996</v>
      </c>
      <c r="U439" s="155">
        <f t="shared" si="321"/>
        <v>2.9930691999999999</v>
      </c>
      <c r="V439" s="143">
        <f t="shared" si="331"/>
        <v>7.9100832719999972E-2</v>
      </c>
      <c r="W439" s="156">
        <v>56</v>
      </c>
      <c r="X439" s="143">
        <f t="shared" si="332"/>
        <v>1.9966843949999997E-2</v>
      </c>
      <c r="Y439" s="156">
        <v>15</v>
      </c>
      <c r="Z439" s="143">
        <f t="shared" si="333"/>
        <v>80.312798767199993</v>
      </c>
      <c r="AA439" s="170" t="str">
        <f t="shared" si="287"/>
        <v>1  1/4"600</v>
      </c>
    </row>
    <row r="440" spans="1:27" x14ac:dyDescent="0.3">
      <c r="A440" s="87">
        <v>600</v>
      </c>
      <c r="B440" s="89" t="s">
        <v>8</v>
      </c>
      <c r="C440" s="28">
        <v>1.5</v>
      </c>
      <c r="D440" s="45" t="s">
        <v>614</v>
      </c>
      <c r="E440" s="45" t="str">
        <f t="shared" si="288"/>
        <v>1.5 600 SS304-SS304/FG-SS304</v>
      </c>
      <c r="F440" s="28">
        <v>44.45</v>
      </c>
      <c r="G440" s="28">
        <v>54.1</v>
      </c>
      <c r="H440" s="166">
        <v>69.900000000000006</v>
      </c>
      <c r="I440" s="45">
        <v>95.3</v>
      </c>
      <c r="J440" s="143">
        <f t="shared" si="322"/>
        <v>6.2E-2</v>
      </c>
      <c r="K440" s="146">
        <f t="shared" si="323"/>
        <v>9</v>
      </c>
      <c r="L440" s="146">
        <f t="shared" si="324"/>
        <v>15</v>
      </c>
      <c r="M440" s="143">
        <f t="shared" si="325"/>
        <v>1.38248E-2</v>
      </c>
      <c r="N440" s="143">
        <f t="shared" si="326"/>
        <v>2.3828927999999996E-2</v>
      </c>
      <c r="O440" s="143">
        <f t="shared" si="327"/>
        <v>7.714238400000001E-3</v>
      </c>
      <c r="P440" s="143">
        <f t="shared" si="328"/>
        <v>2.2160903039999996E-2</v>
      </c>
      <c r="Q440" s="143">
        <v>1</v>
      </c>
      <c r="R440" s="143">
        <f t="shared" si="329"/>
        <v>2.2160903039999996E-2</v>
      </c>
      <c r="S440" s="143">
        <f t="shared" si="330"/>
        <v>7.714238400000001E-3</v>
      </c>
      <c r="T440" s="156">
        <f t="shared" si="320"/>
        <v>7.7563160639999982</v>
      </c>
      <c r="U440" s="155">
        <f t="shared" si="321"/>
        <v>3.8571192000000005</v>
      </c>
      <c r="V440" s="143">
        <f t="shared" si="331"/>
        <v>0.10489030583999996</v>
      </c>
      <c r="W440" s="156">
        <v>56</v>
      </c>
      <c r="X440" s="143">
        <f t="shared" si="332"/>
        <v>2.2622120579999995E-2</v>
      </c>
      <c r="Y440" s="156">
        <v>10</v>
      </c>
      <c r="Z440" s="143">
        <f t="shared" si="333"/>
        <v>77.613435264000003</v>
      </c>
      <c r="AA440" s="170" t="str">
        <f t="shared" si="287"/>
        <v>1  1/2"600</v>
      </c>
    </row>
    <row r="441" spans="1:27" x14ac:dyDescent="0.3">
      <c r="A441" s="87">
        <v>600</v>
      </c>
      <c r="B441" s="88">
        <v>2</v>
      </c>
      <c r="C441" s="88">
        <f>B441</f>
        <v>2</v>
      </c>
      <c r="D441" s="45" t="s">
        <v>614</v>
      </c>
      <c r="E441" s="45" t="str">
        <f t="shared" si="288"/>
        <v>2 600 SS304-SS304/FG-SS304</v>
      </c>
      <c r="F441" s="28">
        <v>55.62</v>
      </c>
      <c r="G441" s="28">
        <v>69.849999999999994</v>
      </c>
      <c r="H441" s="166">
        <v>85.9</v>
      </c>
      <c r="I441" s="46">
        <v>111.3</v>
      </c>
      <c r="J441" s="143">
        <f t="shared" si="322"/>
        <v>7.7875E-2</v>
      </c>
      <c r="K441" s="146">
        <f t="shared" si="323"/>
        <v>10</v>
      </c>
      <c r="L441" s="146">
        <f t="shared" si="324"/>
        <v>16</v>
      </c>
      <c r="M441" s="143">
        <f t="shared" si="325"/>
        <v>1.38248E-2</v>
      </c>
      <c r="N441" s="143">
        <f t="shared" si="326"/>
        <v>2.3828927999999996E-2</v>
      </c>
      <c r="O441" s="143">
        <f t="shared" si="327"/>
        <v>1.0766063000000001E-2</v>
      </c>
      <c r="P441" s="143">
        <f t="shared" si="328"/>
        <v>2.9690844287999996E-2</v>
      </c>
      <c r="Q441" s="143">
        <v>1</v>
      </c>
      <c r="R441" s="143">
        <f t="shared" si="329"/>
        <v>2.9690844287999996E-2</v>
      </c>
      <c r="S441" s="143">
        <f t="shared" si="330"/>
        <v>1.0766063000000001E-2</v>
      </c>
      <c r="T441" s="156">
        <f t="shared" si="320"/>
        <v>10.391795500799999</v>
      </c>
      <c r="U441" s="155">
        <f t="shared" si="321"/>
        <v>5.3830315000000004</v>
      </c>
      <c r="V441" s="143">
        <f t="shared" si="331"/>
        <v>0.12250043063999995</v>
      </c>
      <c r="W441" s="156">
        <v>53</v>
      </c>
      <c r="X441" s="143">
        <f t="shared" si="332"/>
        <v>4.3070513045999993E-2</v>
      </c>
      <c r="Y441" s="156">
        <v>25</v>
      </c>
      <c r="Z441" s="143">
        <f t="shared" si="333"/>
        <v>93.774827000800002</v>
      </c>
      <c r="AA441" s="170" t="str">
        <f t="shared" si="287"/>
        <v>2"600</v>
      </c>
    </row>
    <row r="442" spans="1:27" x14ac:dyDescent="0.3">
      <c r="A442" s="87">
        <v>600</v>
      </c>
      <c r="B442" s="89" t="s">
        <v>11</v>
      </c>
      <c r="C442" s="28">
        <v>2.5</v>
      </c>
      <c r="D442" s="45" t="s">
        <v>614</v>
      </c>
      <c r="E442" s="45" t="str">
        <f t="shared" si="288"/>
        <v>2.5 600 SS304-SS304/FG-SS304</v>
      </c>
      <c r="F442" s="28">
        <v>66.540000000000006</v>
      </c>
      <c r="G442" s="28">
        <v>82.55</v>
      </c>
      <c r="H442" s="166">
        <v>98.6</v>
      </c>
      <c r="I442" s="46">
        <v>130.30000000000001</v>
      </c>
      <c r="J442" s="143">
        <f t="shared" si="322"/>
        <v>9.0574999999999989E-2</v>
      </c>
      <c r="K442" s="146">
        <f t="shared" si="323"/>
        <v>10</v>
      </c>
      <c r="L442" s="146">
        <f t="shared" si="324"/>
        <v>16</v>
      </c>
      <c r="M442" s="143">
        <f t="shared" si="325"/>
        <v>1.38248E-2</v>
      </c>
      <c r="N442" s="143">
        <f t="shared" si="326"/>
        <v>2.3828927999999996E-2</v>
      </c>
      <c r="O442" s="143">
        <f t="shared" si="327"/>
        <v>1.2521812599999998E-2</v>
      </c>
      <c r="P442" s="143">
        <f t="shared" si="328"/>
        <v>3.4532882457599987E-2</v>
      </c>
      <c r="Q442" s="143">
        <v>1</v>
      </c>
      <c r="R442" s="143">
        <f t="shared" si="329"/>
        <v>3.4532882457599987E-2</v>
      </c>
      <c r="S442" s="143">
        <f t="shared" si="330"/>
        <v>1.2521812599999998E-2</v>
      </c>
      <c r="T442" s="156">
        <f t="shared" si="320"/>
        <v>12.086508860159995</v>
      </c>
      <c r="U442" s="155">
        <f t="shared" si="321"/>
        <v>6.2609062999999985</v>
      </c>
      <c r="V442" s="143">
        <f t="shared" si="331"/>
        <v>0.17898325932000012</v>
      </c>
      <c r="W442" s="156">
        <v>65</v>
      </c>
      <c r="X442" s="143">
        <f t="shared" si="332"/>
        <v>5.7268676165999961E-2</v>
      </c>
      <c r="Y442" s="156">
        <v>35</v>
      </c>
      <c r="Z442" s="143">
        <f t="shared" si="333"/>
        <v>118.34741516016</v>
      </c>
      <c r="AA442" s="170" t="str">
        <f t="shared" si="287"/>
        <v>2  1/2"600</v>
      </c>
    </row>
    <row r="443" spans="1:27" x14ac:dyDescent="0.3">
      <c r="A443" s="87">
        <v>600</v>
      </c>
      <c r="B443" s="88">
        <v>3</v>
      </c>
      <c r="C443" s="88">
        <f t="shared" ref="C443:C454" si="334">B443</f>
        <v>3</v>
      </c>
      <c r="D443" s="45" t="s">
        <v>614</v>
      </c>
      <c r="E443" s="45" t="str">
        <f t="shared" si="288"/>
        <v>3 600 SS304-SS304/FG-SS304</v>
      </c>
      <c r="F443" s="200">
        <v>81</v>
      </c>
      <c r="G443" s="28">
        <v>101.6</v>
      </c>
      <c r="H443" s="166">
        <v>120.7</v>
      </c>
      <c r="I443" s="46">
        <v>149.4</v>
      </c>
      <c r="J443" s="143">
        <f t="shared" si="322"/>
        <v>0.11115</v>
      </c>
      <c r="K443" s="146">
        <f t="shared" si="323"/>
        <v>11</v>
      </c>
      <c r="L443" s="146">
        <f t="shared" si="324"/>
        <v>17</v>
      </c>
      <c r="M443" s="143">
        <f t="shared" si="325"/>
        <v>1.38248E-2</v>
      </c>
      <c r="N443" s="143">
        <f t="shared" si="326"/>
        <v>2.3828927999999996E-2</v>
      </c>
      <c r="O443" s="143">
        <f t="shared" si="327"/>
        <v>1.690289172E-2</v>
      </c>
      <c r="P443" s="143">
        <f t="shared" si="328"/>
        <v>4.502595090239999E-2</v>
      </c>
      <c r="Q443" s="143">
        <v>1</v>
      </c>
      <c r="R443" s="143">
        <f t="shared" si="329"/>
        <v>4.502595090239999E-2</v>
      </c>
      <c r="S443" s="143">
        <f t="shared" si="330"/>
        <v>1.690289172E-2</v>
      </c>
      <c r="T443" s="156">
        <f t="shared" si="320"/>
        <v>15.759082815839996</v>
      </c>
      <c r="U443" s="155">
        <f t="shared" si="321"/>
        <v>8.4514458599999998</v>
      </c>
      <c r="V443" s="143">
        <f t="shared" si="331"/>
        <v>0.18579808296</v>
      </c>
      <c r="W443" s="156">
        <v>72</v>
      </c>
      <c r="X443" s="143">
        <f t="shared" si="332"/>
        <v>9.0692142719999938E-2</v>
      </c>
      <c r="Y443" s="156">
        <v>45</v>
      </c>
      <c r="Z443" s="143">
        <f t="shared" si="333"/>
        <v>141.21052867584001</v>
      </c>
      <c r="AA443" s="170" t="str">
        <f t="shared" si="287"/>
        <v>3"600</v>
      </c>
    </row>
    <row r="444" spans="1:27" x14ac:dyDescent="0.3">
      <c r="A444" s="87">
        <v>600</v>
      </c>
      <c r="B444" s="88">
        <v>4</v>
      </c>
      <c r="C444" s="88">
        <f t="shared" si="334"/>
        <v>4</v>
      </c>
      <c r="D444" s="45" t="s">
        <v>614</v>
      </c>
      <c r="E444" s="45" t="str">
        <f t="shared" si="288"/>
        <v>4 600 SS304-SS304/FG-SS304</v>
      </c>
      <c r="F444" s="28">
        <v>102.62</v>
      </c>
      <c r="G444" s="28">
        <v>120.65</v>
      </c>
      <c r="H444" s="166">
        <v>149.4</v>
      </c>
      <c r="I444" s="28">
        <v>193.8</v>
      </c>
      <c r="J444" s="143">
        <f t="shared" si="322"/>
        <v>0.13502500000000001</v>
      </c>
      <c r="K444" s="146">
        <f t="shared" si="323"/>
        <v>17</v>
      </c>
      <c r="L444" s="146">
        <f t="shared" si="324"/>
        <v>23</v>
      </c>
      <c r="M444" s="143">
        <f t="shared" si="325"/>
        <v>1.38248E-2</v>
      </c>
      <c r="N444" s="143">
        <f t="shared" si="326"/>
        <v>2.3828927999999996E-2</v>
      </c>
      <c r="O444" s="143">
        <f t="shared" si="327"/>
        <v>3.173379154E-2</v>
      </c>
      <c r="P444" s="143">
        <f t="shared" si="328"/>
        <v>7.4002523073599988E-2</v>
      </c>
      <c r="Q444" s="143">
        <v>1</v>
      </c>
      <c r="R444" s="143">
        <f t="shared" si="329"/>
        <v>7.4002523073599988E-2</v>
      </c>
      <c r="S444" s="143">
        <f t="shared" si="330"/>
        <v>3.173379154E-2</v>
      </c>
      <c r="T444" s="156">
        <f t="shared" si="320"/>
        <v>25.900883075759996</v>
      </c>
      <c r="U444" s="155">
        <f t="shared" si="321"/>
        <v>15.866895769999999</v>
      </c>
      <c r="V444" s="143">
        <f t="shared" si="331"/>
        <v>0.37285972704000003</v>
      </c>
      <c r="W444" s="156">
        <v>216</v>
      </c>
      <c r="X444" s="143">
        <f t="shared" si="332"/>
        <v>9.4260944574000013E-2</v>
      </c>
      <c r="Y444" s="156">
        <v>45</v>
      </c>
      <c r="Z444" s="143">
        <f t="shared" si="333"/>
        <v>302.76777884576001</v>
      </c>
      <c r="AA444" s="170" t="str">
        <f t="shared" si="287"/>
        <v>4"600</v>
      </c>
    </row>
    <row r="445" spans="1:27" x14ac:dyDescent="0.3">
      <c r="A445" s="87">
        <v>600</v>
      </c>
      <c r="B445" s="88">
        <v>5</v>
      </c>
      <c r="C445" s="88">
        <f t="shared" si="334"/>
        <v>5</v>
      </c>
      <c r="D445" s="45" t="s">
        <v>614</v>
      </c>
      <c r="E445" s="45" t="str">
        <f t="shared" si="288"/>
        <v>5 600 SS304-SS304/FG-SS304</v>
      </c>
      <c r="F445" s="28">
        <v>128.27000000000001</v>
      </c>
      <c r="G445" s="28">
        <v>147.57</v>
      </c>
      <c r="H445" s="166">
        <v>177.8</v>
      </c>
      <c r="I445" s="28">
        <v>241.3</v>
      </c>
      <c r="J445" s="143">
        <f t="shared" si="322"/>
        <v>0.162685</v>
      </c>
      <c r="K445" s="146">
        <f t="shared" si="323"/>
        <v>18</v>
      </c>
      <c r="L445" s="146">
        <f t="shared" si="324"/>
        <v>24</v>
      </c>
      <c r="M445" s="143">
        <f t="shared" si="325"/>
        <v>1.38248E-2</v>
      </c>
      <c r="N445" s="143">
        <f t="shared" si="326"/>
        <v>2.3828927999999996E-2</v>
      </c>
      <c r="O445" s="143">
        <f t="shared" si="327"/>
        <v>4.0483576584000001E-2</v>
      </c>
      <c r="P445" s="143">
        <f t="shared" si="328"/>
        <v>9.3038619640319981E-2</v>
      </c>
      <c r="Q445" s="143">
        <v>1</v>
      </c>
      <c r="R445" s="143">
        <f t="shared" si="329"/>
        <v>9.3038619640319981E-2</v>
      </c>
      <c r="S445" s="143">
        <f t="shared" si="330"/>
        <v>4.0483576584000001E-2</v>
      </c>
      <c r="T445" s="156">
        <f t="shared" si="320"/>
        <v>32.56351687411199</v>
      </c>
      <c r="U445" s="155">
        <f t="shared" si="321"/>
        <v>20.241788291999999</v>
      </c>
      <c r="V445" s="143">
        <f t="shared" si="331"/>
        <v>0.66395673659999999</v>
      </c>
      <c r="W445" s="156">
        <v>255.61965025834661</v>
      </c>
      <c r="X445" s="143">
        <f t="shared" si="332"/>
        <v>0.12341391253199989</v>
      </c>
      <c r="Y445" s="156">
        <v>60</v>
      </c>
      <c r="Z445" s="143">
        <f t="shared" si="333"/>
        <v>368.42495542445863</v>
      </c>
      <c r="AA445" s="170" t="str">
        <f t="shared" si="287"/>
        <v>5"600</v>
      </c>
    </row>
    <row r="446" spans="1:27" x14ac:dyDescent="0.3">
      <c r="A446" s="87">
        <v>600</v>
      </c>
      <c r="B446" s="88">
        <v>6</v>
      </c>
      <c r="C446" s="88">
        <f t="shared" si="334"/>
        <v>6</v>
      </c>
      <c r="D446" s="45" t="s">
        <v>614</v>
      </c>
      <c r="E446" s="45" t="str">
        <f t="shared" si="288"/>
        <v>6 600 SS304-SS304/FG-SS304</v>
      </c>
      <c r="F446" s="28">
        <v>154.94</v>
      </c>
      <c r="G446" s="28">
        <v>174.75</v>
      </c>
      <c r="H446" s="166">
        <v>209.6</v>
      </c>
      <c r="I446" s="28">
        <v>266.7</v>
      </c>
      <c r="J446" s="143">
        <f t="shared" si="322"/>
        <v>0.19217500000000001</v>
      </c>
      <c r="K446" s="146">
        <f t="shared" si="323"/>
        <v>21</v>
      </c>
      <c r="L446" s="146">
        <f t="shared" si="324"/>
        <v>27</v>
      </c>
      <c r="M446" s="143">
        <f t="shared" si="325"/>
        <v>1.38248E-2</v>
      </c>
      <c r="N446" s="143">
        <f t="shared" si="326"/>
        <v>2.3828927999999996E-2</v>
      </c>
      <c r="O446" s="143">
        <f t="shared" si="327"/>
        <v>5.5792399740000005E-2</v>
      </c>
      <c r="P446" s="143">
        <f t="shared" si="328"/>
        <v>0.12364175443679999</v>
      </c>
      <c r="Q446" s="143">
        <v>1</v>
      </c>
      <c r="R446" s="143">
        <f t="shared" si="329"/>
        <v>0.12364175443679999</v>
      </c>
      <c r="S446" s="143">
        <f t="shared" si="330"/>
        <v>5.5792399740000005E-2</v>
      </c>
      <c r="T446" s="156">
        <f t="shared" si="320"/>
        <v>43.274614052879997</v>
      </c>
      <c r="U446" s="155">
        <f t="shared" si="321"/>
        <v>27.896199870000004</v>
      </c>
      <c r="V446" s="143">
        <f t="shared" si="331"/>
        <v>0.65988439523999998</v>
      </c>
      <c r="W446" s="156">
        <v>252.56425700650669</v>
      </c>
      <c r="X446" s="143">
        <f t="shared" si="332"/>
        <v>0.15000660926999998</v>
      </c>
      <c r="Y446" s="156">
        <v>65</v>
      </c>
      <c r="Z446" s="143">
        <f>Y446+W446+U446+T446</f>
        <v>388.73507092938667</v>
      </c>
      <c r="AA446" s="170" t="str">
        <f t="shared" si="287"/>
        <v>6"600</v>
      </c>
    </row>
    <row r="447" spans="1:27" x14ac:dyDescent="0.3">
      <c r="A447" s="87">
        <v>600</v>
      </c>
      <c r="B447" s="88">
        <v>8</v>
      </c>
      <c r="C447" s="88">
        <f t="shared" si="334"/>
        <v>8</v>
      </c>
      <c r="D447" s="45" t="s">
        <v>614</v>
      </c>
      <c r="E447" s="45" t="str">
        <f t="shared" si="288"/>
        <v>8 600 SS304-SS304/FG-SS304</v>
      </c>
      <c r="F447" s="28">
        <v>205.74</v>
      </c>
      <c r="G447" s="28">
        <v>225.55</v>
      </c>
      <c r="H447" s="166">
        <v>263.7</v>
      </c>
      <c r="I447" s="28">
        <v>320.8</v>
      </c>
      <c r="J447" s="143">
        <f t="shared" si="322"/>
        <v>0.24462500000000001</v>
      </c>
      <c r="K447" s="146">
        <f t="shared" si="323"/>
        <v>23</v>
      </c>
      <c r="L447" s="146">
        <f t="shared" si="324"/>
        <v>29</v>
      </c>
      <c r="M447" s="143">
        <f t="shared" si="325"/>
        <v>1.38248E-2</v>
      </c>
      <c r="N447" s="143">
        <f t="shared" si="326"/>
        <v>2.3828927999999996E-2</v>
      </c>
      <c r="O447" s="143">
        <f t="shared" si="327"/>
        <v>7.7783509100000009E-2</v>
      </c>
      <c r="P447" s="143">
        <f t="shared" si="328"/>
        <v>0.16904539384799996</v>
      </c>
      <c r="Q447" s="143">
        <v>1</v>
      </c>
      <c r="R447" s="143">
        <f t="shared" si="329"/>
        <v>0.16904539384799996</v>
      </c>
      <c r="S447" s="143">
        <f t="shared" si="330"/>
        <v>7.7783509100000009E-2</v>
      </c>
      <c r="T447" s="156">
        <f t="shared" si="320"/>
        <v>59.16588784679999</v>
      </c>
      <c r="U447" s="155">
        <f t="shared" si="321"/>
        <v>38.891754550000002</v>
      </c>
      <c r="V447" s="143">
        <f t="shared" si="331"/>
        <v>0.79374170976000047</v>
      </c>
      <c r="W447" s="156">
        <v>292.59479182401708</v>
      </c>
      <c r="X447" s="143">
        <f t="shared" si="332"/>
        <v>0.19361368080600003</v>
      </c>
      <c r="Y447" s="156">
        <v>76</v>
      </c>
      <c r="Z447" s="143">
        <f t="shared" ref="Z447:Z454" si="335">Y447+W447+U447+T447</f>
        <v>466.65243422081704</v>
      </c>
      <c r="AA447" s="170" t="str">
        <f t="shared" si="287"/>
        <v>8"600</v>
      </c>
    </row>
    <row r="448" spans="1:27" x14ac:dyDescent="0.3">
      <c r="A448" s="87">
        <v>600</v>
      </c>
      <c r="B448" s="88">
        <v>10</v>
      </c>
      <c r="C448" s="88">
        <f t="shared" si="334"/>
        <v>10</v>
      </c>
      <c r="D448" s="45" t="s">
        <v>614</v>
      </c>
      <c r="E448" s="45" t="str">
        <f t="shared" si="288"/>
        <v>10 600 SS304-SS304/FG-SS304</v>
      </c>
      <c r="F448" s="28">
        <v>255.27</v>
      </c>
      <c r="G448" s="28">
        <v>274.57</v>
      </c>
      <c r="H448" s="166">
        <v>317.5</v>
      </c>
      <c r="I448" s="28">
        <v>400.1</v>
      </c>
      <c r="J448" s="143">
        <f t="shared" si="322"/>
        <v>0.29603499999999999</v>
      </c>
      <c r="K448" s="146">
        <f t="shared" si="323"/>
        <v>26</v>
      </c>
      <c r="L448" s="146">
        <f t="shared" si="324"/>
        <v>32</v>
      </c>
      <c r="M448" s="143">
        <f t="shared" si="325"/>
        <v>1.38248E-2</v>
      </c>
      <c r="N448" s="143">
        <f t="shared" si="326"/>
        <v>2.3828927999999996E-2</v>
      </c>
      <c r="O448" s="143">
        <f t="shared" si="327"/>
        <v>0.10640824136799999</v>
      </c>
      <c r="P448" s="143">
        <f t="shared" si="328"/>
        <v>0.22573429441535994</v>
      </c>
      <c r="Q448" s="143">
        <v>1</v>
      </c>
      <c r="R448" s="143">
        <f t="shared" si="329"/>
        <v>0.22573429441535994</v>
      </c>
      <c r="S448" s="143">
        <f t="shared" si="330"/>
        <v>0.10640824136799999</v>
      </c>
      <c r="T448" s="156">
        <f t="shared" si="320"/>
        <v>79.007003045375981</v>
      </c>
      <c r="U448" s="155">
        <f t="shared" si="321"/>
        <v>53.204120683999996</v>
      </c>
      <c r="V448" s="143">
        <f t="shared" si="331"/>
        <v>1.4320472023200004</v>
      </c>
      <c r="W448" s="156">
        <v>504.47089815447998</v>
      </c>
      <c r="X448" s="143">
        <f t="shared" si="332"/>
        <v>0.2296249777319998</v>
      </c>
      <c r="Y448" s="156">
        <v>87</v>
      </c>
      <c r="Z448" s="143">
        <f t="shared" si="335"/>
        <v>723.68202188385601</v>
      </c>
      <c r="AA448" s="170" t="str">
        <f t="shared" si="287"/>
        <v>10"600</v>
      </c>
    </row>
    <row r="449" spans="1:27" x14ac:dyDescent="0.3">
      <c r="A449" s="87">
        <v>600</v>
      </c>
      <c r="B449" s="88">
        <v>12</v>
      </c>
      <c r="C449" s="88">
        <f t="shared" si="334"/>
        <v>12</v>
      </c>
      <c r="D449" s="45" t="s">
        <v>614</v>
      </c>
      <c r="E449" s="45" t="str">
        <f t="shared" si="288"/>
        <v>12 600 SS304-SS304/FG-SS304</v>
      </c>
      <c r="F449" s="28">
        <v>307.33999999999997</v>
      </c>
      <c r="G449" s="28">
        <v>327.14999999999998</v>
      </c>
      <c r="H449" s="166">
        <v>374.7</v>
      </c>
      <c r="I449" s="28">
        <v>457.2</v>
      </c>
      <c r="J449" s="143">
        <f t="shared" si="322"/>
        <v>0.35092499999999993</v>
      </c>
      <c r="K449" s="146">
        <f t="shared" si="323"/>
        <v>29</v>
      </c>
      <c r="L449" s="146">
        <f t="shared" si="324"/>
        <v>35</v>
      </c>
      <c r="M449" s="143">
        <f t="shared" si="325"/>
        <v>1.38248E-2</v>
      </c>
      <c r="N449" s="143">
        <f t="shared" si="326"/>
        <v>2.3828927999999996E-2</v>
      </c>
      <c r="O449" s="143">
        <f t="shared" si="327"/>
        <v>0.14069257025999996</v>
      </c>
      <c r="P449" s="143">
        <f t="shared" si="328"/>
        <v>0.2926758295439999</v>
      </c>
      <c r="Q449" s="143">
        <v>1</v>
      </c>
      <c r="R449" s="143">
        <f t="shared" si="329"/>
        <v>0.2926758295439999</v>
      </c>
      <c r="S449" s="143">
        <f t="shared" si="330"/>
        <v>0.14069257025999996</v>
      </c>
      <c r="T449" s="156">
        <f t="shared" si="320"/>
        <v>102.43654034039996</v>
      </c>
      <c r="U449" s="155">
        <f t="shared" si="321"/>
        <v>70.346285129999984</v>
      </c>
      <c r="V449" s="143">
        <f t="shared" si="331"/>
        <v>1.6344397080000002</v>
      </c>
      <c r="W449" s="156">
        <v>566.32813160511989</v>
      </c>
      <c r="X449" s="143">
        <f t="shared" si="332"/>
        <v>0.28082782387800004</v>
      </c>
      <c r="Y449" s="156">
        <v>98</v>
      </c>
      <c r="Z449" s="143">
        <f t="shared" si="335"/>
        <v>837.11095707551976</v>
      </c>
      <c r="AA449" s="170" t="str">
        <f t="shared" si="287"/>
        <v>12"600</v>
      </c>
    </row>
    <row r="450" spans="1:27" x14ac:dyDescent="0.3">
      <c r="A450" s="87">
        <v>600</v>
      </c>
      <c r="B450" s="88">
        <v>14</v>
      </c>
      <c r="C450" s="88">
        <f t="shared" si="334"/>
        <v>14</v>
      </c>
      <c r="D450" s="45" t="s">
        <v>614</v>
      </c>
      <c r="E450" s="45" t="str">
        <f t="shared" si="288"/>
        <v>14 600 SS304-SS304/FG-SS304</v>
      </c>
      <c r="F450" s="28">
        <v>342.9</v>
      </c>
      <c r="G450" s="28">
        <v>361.95</v>
      </c>
      <c r="H450" s="166">
        <v>406.4</v>
      </c>
      <c r="I450" s="28">
        <v>492.3</v>
      </c>
      <c r="J450" s="143">
        <f t="shared" si="322"/>
        <v>0.38417499999999993</v>
      </c>
      <c r="K450" s="146">
        <f t="shared" si="323"/>
        <v>27</v>
      </c>
      <c r="L450" s="146">
        <f t="shared" si="324"/>
        <v>33</v>
      </c>
      <c r="M450" s="143">
        <f t="shared" si="325"/>
        <v>1.38248E-2</v>
      </c>
      <c r="N450" s="143">
        <f t="shared" si="326"/>
        <v>2.3828927999999996E-2</v>
      </c>
      <c r="O450" s="143">
        <f t="shared" si="327"/>
        <v>0.14340084857999999</v>
      </c>
      <c r="P450" s="143">
        <f t="shared" si="328"/>
        <v>0.30209778767519985</v>
      </c>
      <c r="Q450" s="143">
        <v>1</v>
      </c>
      <c r="R450" s="143">
        <f t="shared" si="329"/>
        <v>0.30209778767519985</v>
      </c>
      <c r="S450" s="143">
        <f t="shared" si="330"/>
        <v>0.14340084857999999</v>
      </c>
      <c r="T450" s="156">
        <f t="shared" si="320"/>
        <v>105.73422568631995</v>
      </c>
      <c r="U450" s="155">
        <f t="shared" si="321"/>
        <v>71.700424290000001</v>
      </c>
      <c r="V450" s="143">
        <f t="shared" si="331"/>
        <v>1.8324483152400008</v>
      </c>
      <c r="W450" s="156">
        <v>625.22861066949758</v>
      </c>
      <c r="X450" s="143">
        <f t="shared" si="332"/>
        <v>0.29878053147000011</v>
      </c>
      <c r="Y450" s="156">
        <v>106</v>
      </c>
      <c r="Z450" s="143">
        <f t="shared" si="335"/>
        <v>908.66326064581756</v>
      </c>
      <c r="AA450" s="170" t="str">
        <f t="shared" si="287"/>
        <v>14"600</v>
      </c>
    </row>
    <row r="451" spans="1:27" x14ac:dyDescent="0.3">
      <c r="A451" s="87">
        <v>600</v>
      </c>
      <c r="B451" s="88">
        <v>16</v>
      </c>
      <c r="C451" s="88">
        <f t="shared" si="334"/>
        <v>16</v>
      </c>
      <c r="D451" s="45" t="s">
        <v>614</v>
      </c>
      <c r="E451" s="45" t="str">
        <f t="shared" si="288"/>
        <v>16 600 SS304-SS304/FG-SS304</v>
      </c>
      <c r="F451" s="28">
        <v>389.89</v>
      </c>
      <c r="G451" s="28">
        <v>412.75</v>
      </c>
      <c r="H451" s="166">
        <v>463.6</v>
      </c>
      <c r="I451" s="28">
        <v>565.20000000000005</v>
      </c>
      <c r="J451" s="143">
        <f t="shared" si="322"/>
        <v>0.43817500000000004</v>
      </c>
      <c r="K451" s="146">
        <f t="shared" si="323"/>
        <v>31</v>
      </c>
      <c r="L451" s="146">
        <f t="shared" si="324"/>
        <v>37</v>
      </c>
      <c r="M451" s="143">
        <f t="shared" si="325"/>
        <v>1.38248E-2</v>
      </c>
      <c r="N451" s="143">
        <f t="shared" si="326"/>
        <v>2.3828927999999996E-2</v>
      </c>
      <c r="O451" s="143">
        <f t="shared" si="327"/>
        <v>0.18778813394000002</v>
      </c>
      <c r="P451" s="143">
        <f t="shared" si="328"/>
        <v>0.38632589947679996</v>
      </c>
      <c r="Q451" s="143">
        <v>1</v>
      </c>
      <c r="R451" s="143">
        <f t="shared" si="329"/>
        <v>0.38632589947679996</v>
      </c>
      <c r="S451" s="143">
        <f t="shared" si="330"/>
        <v>0.18778813394000002</v>
      </c>
      <c r="T451" s="156">
        <f t="shared" si="320"/>
        <v>135.21406481687998</v>
      </c>
      <c r="U451" s="155">
        <f t="shared" si="321"/>
        <v>93.894066970000011</v>
      </c>
      <c r="V451" s="143">
        <f t="shared" si="331"/>
        <v>2.4883106342400008</v>
      </c>
      <c r="W451" s="156">
        <v>829.92349529039996</v>
      </c>
      <c r="X451" s="143">
        <f t="shared" si="332"/>
        <v>0.40885756938000029</v>
      </c>
      <c r="Y451" s="156">
        <v>128</v>
      </c>
      <c r="Z451" s="143">
        <f t="shared" si="335"/>
        <v>1187.0316270772798</v>
      </c>
      <c r="AA451" s="170" t="str">
        <f t="shared" si="287"/>
        <v>16"600</v>
      </c>
    </row>
    <row r="452" spans="1:27" x14ac:dyDescent="0.3">
      <c r="A452" s="87">
        <v>600</v>
      </c>
      <c r="B452" s="88">
        <v>18</v>
      </c>
      <c r="C452" s="88">
        <f t="shared" si="334"/>
        <v>18</v>
      </c>
      <c r="D452" s="45" t="s">
        <v>614</v>
      </c>
      <c r="E452" s="45" t="str">
        <f t="shared" si="288"/>
        <v>18 600 SS304-SS304/FG-SS304</v>
      </c>
      <c r="F452" s="28">
        <v>438.15</v>
      </c>
      <c r="G452" s="28">
        <v>469.9</v>
      </c>
      <c r="H452" s="166">
        <v>527.1</v>
      </c>
      <c r="I452" s="28">
        <v>612.9</v>
      </c>
      <c r="J452" s="143">
        <f t="shared" si="322"/>
        <v>0.4985</v>
      </c>
      <c r="K452" s="146">
        <f t="shared" si="323"/>
        <v>34</v>
      </c>
      <c r="L452" s="146">
        <f t="shared" si="324"/>
        <v>40</v>
      </c>
      <c r="M452" s="143">
        <f t="shared" si="325"/>
        <v>1.38248E-2</v>
      </c>
      <c r="N452" s="143">
        <f t="shared" si="326"/>
        <v>2.3828927999999996E-2</v>
      </c>
      <c r="O452" s="143">
        <f t="shared" si="327"/>
        <v>0.23431653520000001</v>
      </c>
      <c r="P452" s="143">
        <f t="shared" si="328"/>
        <v>0.47514882431999994</v>
      </c>
      <c r="Q452" s="143">
        <v>1</v>
      </c>
      <c r="R452" s="143">
        <f t="shared" si="329"/>
        <v>0.47514882431999994</v>
      </c>
      <c r="S452" s="143">
        <f t="shared" si="330"/>
        <v>0.23431653520000001</v>
      </c>
      <c r="T452" s="156">
        <f t="shared" si="320"/>
        <v>166.30208851199998</v>
      </c>
      <c r="U452" s="155">
        <f t="shared" si="321"/>
        <v>117.1582676</v>
      </c>
      <c r="V452" s="143">
        <f t="shared" si="331"/>
        <v>2.2786920842399989</v>
      </c>
      <c r="W452" s="156">
        <v>766.25318113807998</v>
      </c>
      <c r="X452" s="143">
        <f t="shared" si="332"/>
        <v>0.64648419089999998</v>
      </c>
      <c r="Y452" s="156">
        <v>187</v>
      </c>
      <c r="Z452" s="143">
        <f t="shared" si="335"/>
        <v>1236.71353725008</v>
      </c>
      <c r="AA452" s="170" t="str">
        <f t="shared" ref="AA452:AA515" si="336">CONCATENATE(B452,"""",A452)</f>
        <v>18"600</v>
      </c>
    </row>
    <row r="453" spans="1:27" x14ac:dyDescent="0.3">
      <c r="A453" s="87">
        <v>600</v>
      </c>
      <c r="B453" s="88">
        <v>20</v>
      </c>
      <c r="C453" s="88">
        <f t="shared" si="334"/>
        <v>20</v>
      </c>
      <c r="D453" s="45" t="s">
        <v>614</v>
      </c>
      <c r="E453" s="45" t="str">
        <f t="shared" si="288"/>
        <v>20 600 SS304-SS304/FG-SS304</v>
      </c>
      <c r="F453" s="28">
        <v>488.95</v>
      </c>
      <c r="G453" s="28">
        <v>520.70000000000005</v>
      </c>
      <c r="H453" s="166">
        <v>577.9</v>
      </c>
      <c r="I453" s="28">
        <v>682.8</v>
      </c>
      <c r="J453" s="143">
        <f t="shared" si="322"/>
        <v>0.5492999999999999</v>
      </c>
      <c r="K453" s="146">
        <f t="shared" si="323"/>
        <v>34</v>
      </c>
      <c r="L453" s="146">
        <f t="shared" si="324"/>
        <v>40</v>
      </c>
      <c r="M453" s="143">
        <f t="shared" si="325"/>
        <v>1.38248E-2</v>
      </c>
      <c r="N453" s="143">
        <f t="shared" si="326"/>
        <v>2.3828927999999996E-2</v>
      </c>
      <c r="O453" s="143">
        <f t="shared" si="327"/>
        <v>0.25819472975999996</v>
      </c>
      <c r="P453" s="143">
        <f t="shared" si="328"/>
        <v>0.52356920601599977</v>
      </c>
      <c r="Q453" s="143">
        <v>1</v>
      </c>
      <c r="R453" s="143">
        <f t="shared" si="329"/>
        <v>0.52356920601599977</v>
      </c>
      <c r="S453" s="143">
        <f t="shared" si="330"/>
        <v>0.25819472975999996</v>
      </c>
      <c r="T453" s="156">
        <f t="shared" si="320"/>
        <v>183.24922210559993</v>
      </c>
      <c r="U453" s="155">
        <f t="shared" si="321"/>
        <v>129.09736487999999</v>
      </c>
      <c r="V453" s="143">
        <f t="shared" si="331"/>
        <v>3.1036856990399992</v>
      </c>
      <c r="W453" s="156">
        <v>1024.4524414003201</v>
      </c>
      <c r="X453" s="143">
        <f t="shared" si="332"/>
        <v>0.71637437370000123</v>
      </c>
      <c r="Y453" s="156">
        <v>204</v>
      </c>
      <c r="Z453" s="143">
        <f t="shared" si="335"/>
        <v>1540.7990283859201</v>
      </c>
      <c r="AA453" s="170" t="str">
        <f t="shared" si="336"/>
        <v>20"600</v>
      </c>
    </row>
    <row r="454" spans="1:27" x14ac:dyDescent="0.3">
      <c r="A454" s="87">
        <v>600</v>
      </c>
      <c r="B454" s="88">
        <v>24</v>
      </c>
      <c r="C454" s="88">
        <f t="shared" si="334"/>
        <v>24</v>
      </c>
      <c r="D454" s="45" t="s">
        <v>614</v>
      </c>
      <c r="E454" s="45" t="str">
        <f t="shared" si="288"/>
        <v>24 600 SS304-SS304/FG-SS304</v>
      </c>
      <c r="F454" s="28">
        <v>590.54999999999995</v>
      </c>
      <c r="G454" s="28">
        <v>628.65</v>
      </c>
      <c r="H454" s="166">
        <v>685.8</v>
      </c>
      <c r="I454" s="28">
        <v>790.7</v>
      </c>
      <c r="J454" s="143">
        <f t="shared" si="322"/>
        <v>0.65722499999999995</v>
      </c>
      <c r="K454" s="146">
        <f t="shared" si="323"/>
        <v>34</v>
      </c>
      <c r="L454" s="146">
        <f t="shared" si="324"/>
        <v>40</v>
      </c>
      <c r="M454" s="143">
        <f t="shared" si="325"/>
        <v>1.38248E-2</v>
      </c>
      <c r="N454" s="143">
        <f t="shared" si="326"/>
        <v>2.3828927999999996E-2</v>
      </c>
      <c r="O454" s="143">
        <f t="shared" si="327"/>
        <v>0.30892414211999997</v>
      </c>
      <c r="P454" s="143">
        <f t="shared" si="328"/>
        <v>0.62643868819199988</v>
      </c>
      <c r="Q454" s="143">
        <v>1</v>
      </c>
      <c r="R454" s="143">
        <f t="shared" si="329"/>
        <v>0.62643868819199988</v>
      </c>
      <c r="S454" s="143">
        <f t="shared" si="330"/>
        <v>0.30892414211999997</v>
      </c>
      <c r="T454" s="156">
        <f t="shared" si="320"/>
        <v>219.25354086719994</v>
      </c>
      <c r="U454" s="155">
        <f t="shared" si="321"/>
        <v>154.46207105999997</v>
      </c>
      <c r="V454" s="143">
        <f t="shared" si="331"/>
        <v>3.5941480407600035</v>
      </c>
      <c r="W454" s="156">
        <v>1172.86535717232</v>
      </c>
      <c r="X454" s="143">
        <f t="shared" si="332"/>
        <v>1.0378692145800006</v>
      </c>
      <c r="Y454" s="156">
        <v>280</v>
      </c>
      <c r="Z454" s="143">
        <f t="shared" si="335"/>
        <v>1826.58096909952</v>
      </c>
      <c r="AA454" s="170" t="str">
        <f t="shared" si="336"/>
        <v>24"600</v>
      </c>
    </row>
    <row r="455" spans="1:27" x14ac:dyDescent="0.3">
      <c r="A455" s="45">
        <v>900</v>
      </c>
      <c r="B455" s="45">
        <v>0.5</v>
      </c>
      <c r="C455" s="45">
        <v>0.5</v>
      </c>
      <c r="D455" s="45" t="s">
        <v>2</v>
      </c>
      <c r="E455" s="45" t="str">
        <f t="shared" si="288"/>
        <v>0.5 900 CS-SS316/FG-SS316</v>
      </c>
      <c r="F455" s="45">
        <v>14.22</v>
      </c>
      <c r="G455" s="45">
        <v>19.05</v>
      </c>
      <c r="H455" s="145">
        <v>31.8</v>
      </c>
      <c r="I455" s="45">
        <v>63.5</v>
      </c>
      <c r="J455" s="146">
        <f>(H455+G455)/2/1000</f>
        <v>2.5425E-2</v>
      </c>
      <c r="K455" s="146">
        <f>ROUND((H455-G455)/2*1.2,)</f>
        <v>8</v>
      </c>
      <c r="L455" s="146">
        <f>K455+6</f>
        <v>14</v>
      </c>
      <c r="M455" s="143">
        <f>3.142*(0.0008*0.0055)*1000</f>
        <v>1.38248E-2</v>
      </c>
      <c r="N455" s="143">
        <f>3.142*(0.0002*0.0048)*7900</f>
        <v>2.3828927999999996E-2</v>
      </c>
      <c r="O455" s="143">
        <f>(J455*K455)*M455</f>
        <v>2.8119643200000002E-3</v>
      </c>
      <c r="P455" s="143">
        <f>J455*L455*N455</f>
        <v>8.4819069215999986E-3</v>
      </c>
      <c r="Q455" s="143">
        <v>1</v>
      </c>
      <c r="R455" s="143">
        <f>(P455*Q455)</f>
        <v>8.4819069215999986E-3</v>
      </c>
      <c r="S455" s="143">
        <f>(O455*Q455)</f>
        <v>2.8119643200000002E-3</v>
      </c>
      <c r="T455" s="154">
        <f t="shared" ref="T455:T472" si="337">R455*Q455*475</f>
        <v>4.0289057877599994</v>
      </c>
      <c r="U455" s="155">
        <f t="shared" si="321"/>
        <v>1.40598216</v>
      </c>
      <c r="V455" s="143">
        <f>((I455/1000)*3.14)*1.15*0.003*((I455-H455)/2/1000)*8000*Q455</f>
        <v>8.7225149399999979E-2</v>
      </c>
      <c r="W455" s="155">
        <f>V455*100*3</f>
        <v>26.167544819999996</v>
      </c>
      <c r="X455" s="143">
        <f>((G455/1000)*3.14)*1.15*0.003*((G455-F455)/2/1000)*8000*Q455</f>
        <v>3.9870423179999993E-3</v>
      </c>
      <c r="Y455" s="154">
        <f t="shared" ref="Y455:Y461" si="338">X455*450*5</f>
        <v>8.9708452154999989</v>
      </c>
      <c r="Z455" s="143">
        <f>Y455+W455+U455+T455</f>
        <v>40.573277983259999</v>
      </c>
      <c r="AA455" s="170" t="str">
        <f t="shared" si="336"/>
        <v>0.5"900</v>
      </c>
    </row>
    <row r="456" spans="1:27" x14ac:dyDescent="0.3">
      <c r="A456" s="45">
        <v>900</v>
      </c>
      <c r="B456" s="45">
        <v>0.75</v>
      </c>
      <c r="C456" s="45">
        <v>0.75</v>
      </c>
      <c r="D456" s="45" t="s">
        <v>2</v>
      </c>
      <c r="E456" s="45" t="str">
        <f t="shared" si="288"/>
        <v>0.75 900 CS-SS316/FG-SS316</v>
      </c>
      <c r="F456" s="45">
        <v>20.57</v>
      </c>
      <c r="G456" s="45">
        <v>25.4</v>
      </c>
      <c r="H456" s="145">
        <v>39.6</v>
      </c>
      <c r="I456" s="45">
        <v>69.900000000000006</v>
      </c>
      <c r="J456" s="146">
        <f t="shared" ref="J456:J474" si="339">(H456+G456)/2/1000</f>
        <v>3.2500000000000001E-2</v>
      </c>
      <c r="K456" s="146">
        <f t="shared" ref="K456:K474" si="340">ROUND((H456-G456)/2*1.2,)</f>
        <v>9</v>
      </c>
      <c r="L456" s="146">
        <f t="shared" ref="L456:L474" si="341">K456+6</f>
        <v>15</v>
      </c>
      <c r="M456" s="143">
        <f t="shared" ref="M456:M474" si="342">3.142*(0.0008*0.0055)*1000</f>
        <v>1.38248E-2</v>
      </c>
      <c r="N456" s="143">
        <f t="shared" ref="N456:N474" si="343">3.142*(0.0002*0.0048)*7900</f>
        <v>2.3828927999999996E-2</v>
      </c>
      <c r="O456" s="143">
        <f t="shared" ref="O456:O474" si="344">(J456*K456)*M456</f>
        <v>4.0437540000000001E-3</v>
      </c>
      <c r="P456" s="143">
        <f t="shared" ref="P456:P474" si="345">J456*L456*N456</f>
        <v>1.1616602399999999E-2</v>
      </c>
      <c r="Q456" s="143">
        <v>1</v>
      </c>
      <c r="R456" s="143">
        <f t="shared" ref="R456:R474" si="346">(P456*Q456)</f>
        <v>1.1616602399999999E-2</v>
      </c>
      <c r="S456" s="143">
        <f t="shared" ref="S456:S474" si="347">(O456*Q456)</f>
        <v>4.0437540000000001E-3</v>
      </c>
      <c r="T456" s="154">
        <f t="shared" si="337"/>
        <v>5.517886139999999</v>
      </c>
      <c r="U456" s="155">
        <f t="shared" si="321"/>
        <v>2.0218769999999999</v>
      </c>
      <c r="V456" s="143">
        <f t="shared" ref="V456:V474" si="348">((I456/1000)*3.14)*1.15*0.003*((I456-H456)/2/1000)*8000*Q456</f>
        <v>9.177587604000001E-2</v>
      </c>
      <c r="W456" s="155">
        <f t="shared" ref="W456:W474" si="349">V456*100*3</f>
        <v>27.532762812000001</v>
      </c>
      <c r="X456" s="143">
        <f t="shared" ref="X456:X474" si="350">((G456/1000)*3.14)*1.15*0.003*((G456-F456)/2/1000)*8000*Q456</f>
        <v>5.316056423999997E-3</v>
      </c>
      <c r="Y456" s="154">
        <f t="shared" si="338"/>
        <v>11.961126953999994</v>
      </c>
      <c r="Z456" s="143">
        <f t="shared" ref="Z456:Z474" si="351">Y456+W456+U456+T456</f>
        <v>47.033652906</v>
      </c>
      <c r="AA456" s="170" t="str">
        <f t="shared" si="336"/>
        <v>0.75"900</v>
      </c>
    </row>
    <row r="457" spans="1:27" x14ac:dyDescent="0.3">
      <c r="A457" s="45">
        <v>900</v>
      </c>
      <c r="B457" s="45">
        <v>1</v>
      </c>
      <c r="C457" s="45">
        <f>B457</f>
        <v>1</v>
      </c>
      <c r="D457" s="45" t="s">
        <v>2</v>
      </c>
      <c r="E457" s="45" t="str">
        <f t="shared" si="288"/>
        <v>1 900 CS-SS316/FG-SS316</v>
      </c>
      <c r="F457" s="45">
        <v>26.92</v>
      </c>
      <c r="G457" s="45">
        <v>31.75</v>
      </c>
      <c r="H457" s="145">
        <v>47.8</v>
      </c>
      <c r="I457" s="45">
        <v>79.5</v>
      </c>
      <c r="J457" s="146">
        <f t="shared" si="339"/>
        <v>3.9774999999999998E-2</v>
      </c>
      <c r="K457" s="146">
        <f t="shared" si="340"/>
        <v>10</v>
      </c>
      <c r="L457" s="146">
        <f t="shared" si="341"/>
        <v>16</v>
      </c>
      <c r="M457" s="143">
        <f t="shared" si="342"/>
        <v>1.38248E-2</v>
      </c>
      <c r="N457" s="143">
        <f t="shared" si="343"/>
        <v>2.3828927999999996E-2</v>
      </c>
      <c r="O457" s="143">
        <f t="shared" si="344"/>
        <v>5.4988141999999995E-3</v>
      </c>
      <c r="P457" s="143">
        <f t="shared" si="345"/>
        <v>1.5164729779199996E-2</v>
      </c>
      <c r="Q457" s="143">
        <v>1</v>
      </c>
      <c r="R457" s="143">
        <f t="shared" si="346"/>
        <v>1.5164729779199996E-2</v>
      </c>
      <c r="S457" s="143">
        <f t="shared" si="347"/>
        <v>5.4988141999999995E-3</v>
      </c>
      <c r="T457" s="154">
        <f t="shared" si="337"/>
        <v>7.2032466451199983</v>
      </c>
      <c r="U457" s="155">
        <f t="shared" si="321"/>
        <v>2.7494070999999995</v>
      </c>
      <c r="V457" s="143">
        <f t="shared" si="348"/>
        <v>0.10920313980000002</v>
      </c>
      <c r="W457" s="155">
        <f t="shared" si="349"/>
        <v>32.760941940000002</v>
      </c>
      <c r="X457" s="143">
        <f t="shared" si="350"/>
        <v>6.6450705299999973E-3</v>
      </c>
      <c r="Y457" s="154">
        <f t="shared" si="338"/>
        <v>14.951408692499994</v>
      </c>
      <c r="Z457" s="143">
        <f t="shared" si="351"/>
        <v>57.665004377619994</v>
      </c>
      <c r="AA457" s="170" t="str">
        <f t="shared" si="336"/>
        <v>1"900</v>
      </c>
    </row>
    <row r="458" spans="1:27" x14ac:dyDescent="0.3">
      <c r="A458" s="45">
        <v>900</v>
      </c>
      <c r="B458" s="45" t="s">
        <v>6</v>
      </c>
      <c r="C458" s="45">
        <v>1.25</v>
      </c>
      <c r="D458" s="45" t="s">
        <v>2</v>
      </c>
      <c r="E458" s="45" t="str">
        <f t="shared" ref="E458:E474" si="352">CONCATENATE(C458," ",A458," ",D458)</f>
        <v>1.25 900 CS-SS316/FG-SS316</v>
      </c>
      <c r="F458" s="45">
        <v>33.270000000000003</v>
      </c>
      <c r="G458" s="45">
        <v>39.619999999999997</v>
      </c>
      <c r="H458" s="145">
        <v>60.5</v>
      </c>
      <c r="I458" s="45">
        <v>88.9</v>
      </c>
      <c r="J458" s="146">
        <f t="shared" si="339"/>
        <v>5.006E-2</v>
      </c>
      <c r="K458" s="146">
        <f t="shared" si="340"/>
        <v>13</v>
      </c>
      <c r="L458" s="146">
        <f t="shared" si="341"/>
        <v>19</v>
      </c>
      <c r="M458" s="143">
        <f t="shared" si="342"/>
        <v>1.38248E-2</v>
      </c>
      <c r="N458" s="143">
        <f t="shared" si="343"/>
        <v>2.3828927999999996E-2</v>
      </c>
      <c r="O458" s="143">
        <f t="shared" si="344"/>
        <v>8.9969033440000009E-3</v>
      </c>
      <c r="P458" s="143">
        <f t="shared" si="345"/>
        <v>2.2664646577919997E-2</v>
      </c>
      <c r="Q458" s="143">
        <v>1</v>
      </c>
      <c r="R458" s="143">
        <f t="shared" si="346"/>
        <v>2.2664646577919997E-2</v>
      </c>
      <c r="S458" s="143">
        <f t="shared" si="347"/>
        <v>8.9969033440000009E-3</v>
      </c>
      <c r="T458" s="154">
        <f t="shared" si="337"/>
        <v>10.765707124511998</v>
      </c>
      <c r="U458" s="155">
        <f t="shared" si="321"/>
        <v>4.4984516720000007</v>
      </c>
      <c r="V458" s="143">
        <f t="shared" si="348"/>
        <v>0.10940290032000001</v>
      </c>
      <c r="W458" s="155">
        <f t="shared" si="349"/>
        <v>32.820870096000007</v>
      </c>
      <c r="X458" s="143">
        <f t="shared" si="350"/>
        <v>1.0901767883999991E-2</v>
      </c>
      <c r="Y458" s="154">
        <f t="shared" si="338"/>
        <v>24.528977738999981</v>
      </c>
      <c r="Z458" s="143">
        <f t="shared" si="351"/>
        <v>72.614006631511984</v>
      </c>
      <c r="AA458" s="170" t="str">
        <f t="shared" si="336"/>
        <v>1  1/4"900</v>
      </c>
    </row>
    <row r="459" spans="1:27" x14ac:dyDescent="0.3">
      <c r="A459" s="45">
        <v>900</v>
      </c>
      <c r="B459" s="45" t="s">
        <v>8</v>
      </c>
      <c r="C459" s="45">
        <v>1.5</v>
      </c>
      <c r="D459" s="45" t="s">
        <v>2</v>
      </c>
      <c r="E459" s="45" t="str">
        <f t="shared" si="352"/>
        <v>1.5 900 CS-SS316/FG-SS316</v>
      </c>
      <c r="F459" s="45">
        <v>41.4</v>
      </c>
      <c r="G459" s="45">
        <v>47.75</v>
      </c>
      <c r="H459" s="145">
        <v>69.900000000000006</v>
      </c>
      <c r="I459" s="45">
        <v>98.6</v>
      </c>
      <c r="J459" s="146">
        <f t="shared" si="339"/>
        <v>5.8825000000000002E-2</v>
      </c>
      <c r="K459" s="146">
        <f t="shared" si="340"/>
        <v>13</v>
      </c>
      <c r="L459" s="146">
        <f t="shared" si="341"/>
        <v>19</v>
      </c>
      <c r="M459" s="143">
        <f t="shared" si="342"/>
        <v>1.38248E-2</v>
      </c>
      <c r="N459" s="143">
        <f t="shared" si="343"/>
        <v>2.3828927999999996E-2</v>
      </c>
      <c r="O459" s="143">
        <f t="shared" si="344"/>
        <v>1.057217018E-2</v>
      </c>
      <c r="P459" s="143">
        <f t="shared" si="345"/>
        <v>2.6632997102399993E-2</v>
      </c>
      <c r="Q459" s="143">
        <v>1</v>
      </c>
      <c r="R459" s="143">
        <f t="shared" si="346"/>
        <v>2.6632997102399993E-2</v>
      </c>
      <c r="S459" s="143">
        <f t="shared" si="347"/>
        <v>1.057217018E-2</v>
      </c>
      <c r="T459" s="154">
        <f t="shared" si="337"/>
        <v>12.650673623639996</v>
      </c>
      <c r="U459" s="155">
        <f t="shared" si="321"/>
        <v>5.2860850900000003</v>
      </c>
      <c r="V459" s="143">
        <f t="shared" si="348"/>
        <v>0.12262176023999997</v>
      </c>
      <c r="W459" s="155">
        <f>V459*75*3</f>
        <v>27.589896053999997</v>
      </c>
      <c r="X459" s="143">
        <f t="shared" si="350"/>
        <v>1.3138804050000005E-2</v>
      </c>
      <c r="Y459" s="154">
        <f t="shared" si="338"/>
        <v>29.56230911250001</v>
      </c>
      <c r="Z459" s="143">
        <f t="shared" si="351"/>
        <v>75.08896388014</v>
      </c>
      <c r="AA459" s="170" t="str">
        <f t="shared" si="336"/>
        <v>1  1/2"900</v>
      </c>
    </row>
    <row r="460" spans="1:27" x14ac:dyDescent="0.3">
      <c r="A460" s="45">
        <v>900</v>
      </c>
      <c r="B460" s="45">
        <v>2</v>
      </c>
      <c r="C460" s="45">
        <f>B460</f>
        <v>2</v>
      </c>
      <c r="D460" s="45" t="s">
        <v>2</v>
      </c>
      <c r="E460" s="45" t="str">
        <f t="shared" si="352"/>
        <v>2 900 CS-SS316/FG-SS316</v>
      </c>
      <c r="F460" s="45">
        <v>52.32</v>
      </c>
      <c r="G460" s="45">
        <v>58.67</v>
      </c>
      <c r="H460" s="145">
        <v>85.9</v>
      </c>
      <c r="I460" s="45">
        <v>143</v>
      </c>
      <c r="J460" s="146">
        <f t="shared" si="339"/>
        <v>7.2285000000000002E-2</v>
      </c>
      <c r="K460" s="146">
        <f t="shared" si="340"/>
        <v>16</v>
      </c>
      <c r="L460" s="146">
        <f t="shared" si="341"/>
        <v>22</v>
      </c>
      <c r="M460" s="143">
        <f t="shared" si="342"/>
        <v>1.38248E-2</v>
      </c>
      <c r="N460" s="143">
        <f t="shared" si="343"/>
        <v>2.3828927999999996E-2</v>
      </c>
      <c r="O460" s="143">
        <f t="shared" si="344"/>
        <v>1.5989210688000001E-2</v>
      </c>
      <c r="P460" s="143">
        <f t="shared" si="345"/>
        <v>3.7894429330559996E-2</v>
      </c>
      <c r="Q460" s="143">
        <v>1</v>
      </c>
      <c r="R460" s="143">
        <f t="shared" si="346"/>
        <v>3.7894429330559996E-2</v>
      </c>
      <c r="S460" s="143">
        <f t="shared" si="347"/>
        <v>1.5989210688000001E-2</v>
      </c>
      <c r="T460" s="154">
        <f t="shared" si="337"/>
        <v>17.999853932015998</v>
      </c>
      <c r="U460" s="155">
        <f t="shared" si="321"/>
        <v>7.9946053440000009</v>
      </c>
      <c r="V460" s="143">
        <f t="shared" si="348"/>
        <v>0.35381877959999991</v>
      </c>
      <c r="W460" s="155">
        <f t="shared" si="349"/>
        <v>106.14563387999996</v>
      </c>
      <c r="X460" s="143">
        <f t="shared" si="350"/>
        <v>1.6143531594000005E-2</v>
      </c>
      <c r="Y460" s="154">
        <f t="shared" si="338"/>
        <v>36.322946086500011</v>
      </c>
      <c r="Z460" s="143">
        <f t="shared" si="351"/>
        <v>168.463039242516</v>
      </c>
      <c r="AA460" s="170" t="str">
        <f t="shared" si="336"/>
        <v>2"900</v>
      </c>
    </row>
    <row r="461" spans="1:27" x14ac:dyDescent="0.3">
      <c r="A461" s="45">
        <v>900</v>
      </c>
      <c r="B461" s="45" t="s">
        <v>11</v>
      </c>
      <c r="C461" s="45">
        <v>2.5</v>
      </c>
      <c r="D461" s="45" t="s">
        <v>2</v>
      </c>
      <c r="E461" s="45" t="str">
        <f t="shared" si="352"/>
        <v>2.5 900 CS-SS316/FG-SS316</v>
      </c>
      <c r="F461" s="45">
        <v>63.5</v>
      </c>
      <c r="G461" s="45">
        <v>69.849999999999994</v>
      </c>
      <c r="H461" s="145">
        <v>98.6</v>
      </c>
      <c r="I461" s="45">
        <v>165.1</v>
      </c>
      <c r="J461" s="146">
        <f t="shared" si="339"/>
        <v>8.4224999999999994E-2</v>
      </c>
      <c r="K461" s="146">
        <f t="shared" si="340"/>
        <v>17</v>
      </c>
      <c r="L461" s="146">
        <f t="shared" si="341"/>
        <v>23</v>
      </c>
      <c r="M461" s="143">
        <f t="shared" si="342"/>
        <v>1.38248E-2</v>
      </c>
      <c r="N461" s="143">
        <f t="shared" si="343"/>
        <v>2.3828927999999996E-2</v>
      </c>
      <c r="O461" s="143">
        <f t="shared" si="344"/>
        <v>1.9794694259999999E-2</v>
      </c>
      <c r="P461" s="143">
        <f t="shared" si="345"/>
        <v>4.616080359839999E-2</v>
      </c>
      <c r="Q461" s="143">
        <v>1</v>
      </c>
      <c r="R461" s="143">
        <f t="shared" si="346"/>
        <v>4.616080359839999E-2</v>
      </c>
      <c r="S461" s="143">
        <f t="shared" si="347"/>
        <v>1.9794694259999999E-2</v>
      </c>
      <c r="T461" s="154">
        <f t="shared" si="337"/>
        <v>21.926381709239994</v>
      </c>
      <c r="U461" s="155">
        <f t="shared" si="321"/>
        <v>9.89734713</v>
      </c>
      <c r="V461" s="143">
        <f t="shared" si="348"/>
        <v>0.47574852780000004</v>
      </c>
      <c r="W461" s="155">
        <f t="shared" si="349"/>
        <v>142.72455834000002</v>
      </c>
      <c r="X461" s="143">
        <f t="shared" si="350"/>
        <v>1.9219800269999983E-2</v>
      </c>
      <c r="Y461" s="154">
        <f t="shared" si="338"/>
        <v>43.244550607499967</v>
      </c>
      <c r="Z461" s="143">
        <f t="shared" si="351"/>
        <v>217.79283778673999</v>
      </c>
      <c r="AA461" s="170" t="str">
        <f t="shared" si="336"/>
        <v>2  1/2"900</v>
      </c>
    </row>
    <row r="462" spans="1:27" x14ac:dyDescent="0.3">
      <c r="A462" s="45">
        <v>900</v>
      </c>
      <c r="B462" s="45">
        <v>3</v>
      </c>
      <c r="C462" s="45">
        <f t="shared" ref="C462:C474" si="353">B462</f>
        <v>3</v>
      </c>
      <c r="D462" s="45" t="s">
        <v>2</v>
      </c>
      <c r="E462" s="45" t="str">
        <f t="shared" si="352"/>
        <v>3 900 CS-SS316/FG-SS316</v>
      </c>
      <c r="F462" s="147">
        <v>78.739999999999995</v>
      </c>
      <c r="G462" s="45">
        <v>95.25</v>
      </c>
      <c r="H462" s="145">
        <v>120.7</v>
      </c>
      <c r="I462" s="45">
        <v>168.4</v>
      </c>
      <c r="J462" s="146">
        <f t="shared" si="339"/>
        <v>0.10797499999999999</v>
      </c>
      <c r="K462" s="146">
        <f t="shared" si="340"/>
        <v>15</v>
      </c>
      <c r="L462" s="146">
        <f t="shared" si="341"/>
        <v>21</v>
      </c>
      <c r="M462" s="143">
        <f t="shared" si="342"/>
        <v>1.38248E-2</v>
      </c>
      <c r="N462" s="143">
        <f t="shared" si="343"/>
        <v>2.3828927999999996E-2</v>
      </c>
      <c r="O462" s="143">
        <f t="shared" si="344"/>
        <v>2.2390991699999998E-2</v>
      </c>
      <c r="P462" s="143">
        <f t="shared" si="345"/>
        <v>5.4031498516799982E-2</v>
      </c>
      <c r="Q462" s="143">
        <v>1</v>
      </c>
      <c r="R462" s="143">
        <f t="shared" si="346"/>
        <v>5.4031498516799982E-2</v>
      </c>
      <c r="S462" s="143">
        <f t="shared" si="347"/>
        <v>2.2390991699999998E-2</v>
      </c>
      <c r="T462" s="154">
        <f t="shared" si="337"/>
        <v>25.664961795479993</v>
      </c>
      <c r="U462" s="155">
        <f t="shared" si="321"/>
        <v>11.195495849999999</v>
      </c>
      <c r="V462" s="143">
        <f t="shared" si="348"/>
        <v>0.34807208975999998</v>
      </c>
      <c r="W462" s="155">
        <f t="shared" si="349"/>
        <v>104.42162692799999</v>
      </c>
      <c r="X462" s="143">
        <f t="shared" si="350"/>
        <v>6.8142928230000011E-2</v>
      </c>
      <c r="Y462" s="154">
        <f t="shared" ref="Y462:Y474" si="354">X462*450*3</f>
        <v>91.992953110500011</v>
      </c>
      <c r="Z462" s="143">
        <f t="shared" si="351"/>
        <v>233.27503768397997</v>
      </c>
      <c r="AA462" s="170" t="str">
        <f t="shared" si="336"/>
        <v>3"900</v>
      </c>
    </row>
    <row r="463" spans="1:27" x14ac:dyDescent="0.3">
      <c r="A463" s="45">
        <v>900</v>
      </c>
      <c r="B463" s="45">
        <v>4</v>
      </c>
      <c r="C463" s="45">
        <f t="shared" si="353"/>
        <v>4</v>
      </c>
      <c r="D463" s="45" t="s">
        <v>2</v>
      </c>
      <c r="E463" s="45" t="str">
        <f t="shared" si="352"/>
        <v>4 900 CS-SS316/FG-SS316</v>
      </c>
      <c r="F463" s="45">
        <v>102.62</v>
      </c>
      <c r="G463" s="45">
        <v>120.65</v>
      </c>
      <c r="H463" s="145">
        <v>149.4</v>
      </c>
      <c r="I463" s="45">
        <v>206.5</v>
      </c>
      <c r="J463" s="146">
        <f t="shared" si="339"/>
        <v>0.13502500000000001</v>
      </c>
      <c r="K463" s="146">
        <f t="shared" si="340"/>
        <v>17</v>
      </c>
      <c r="L463" s="146">
        <f t="shared" si="341"/>
        <v>23</v>
      </c>
      <c r="M463" s="143">
        <f t="shared" si="342"/>
        <v>1.38248E-2</v>
      </c>
      <c r="N463" s="143">
        <f t="shared" si="343"/>
        <v>2.3828927999999996E-2</v>
      </c>
      <c r="O463" s="143">
        <f t="shared" si="344"/>
        <v>3.173379154E-2</v>
      </c>
      <c r="P463" s="143">
        <f t="shared" si="345"/>
        <v>7.4002523073599988E-2</v>
      </c>
      <c r="Q463" s="143">
        <v>1</v>
      </c>
      <c r="R463" s="143">
        <f t="shared" si="346"/>
        <v>7.4002523073599988E-2</v>
      </c>
      <c r="S463" s="143">
        <f t="shared" si="347"/>
        <v>3.173379154E-2</v>
      </c>
      <c r="T463" s="154">
        <f t="shared" si="337"/>
        <v>35.151198459959993</v>
      </c>
      <c r="U463" s="155">
        <f t="shared" si="321"/>
        <v>15.866895769999999</v>
      </c>
      <c r="V463" s="143">
        <f t="shared" si="348"/>
        <v>0.51093411179999992</v>
      </c>
      <c r="W463" s="155">
        <f t="shared" si="349"/>
        <v>153.28023353999998</v>
      </c>
      <c r="X463" s="143">
        <f t="shared" si="350"/>
        <v>9.4260944574000013E-2</v>
      </c>
      <c r="Y463" s="154">
        <f t="shared" si="354"/>
        <v>127.25227517490001</v>
      </c>
      <c r="Z463" s="143">
        <f t="shared" si="351"/>
        <v>331.55060294485997</v>
      </c>
      <c r="AA463" s="170" t="str">
        <f t="shared" si="336"/>
        <v>4"900</v>
      </c>
    </row>
    <row r="464" spans="1:27" x14ac:dyDescent="0.3">
      <c r="A464" s="45">
        <v>900</v>
      </c>
      <c r="B464" s="45">
        <v>5</v>
      </c>
      <c r="C464" s="45">
        <f t="shared" si="353"/>
        <v>5</v>
      </c>
      <c r="D464" s="45" t="s">
        <v>2</v>
      </c>
      <c r="E464" s="45" t="str">
        <f t="shared" si="352"/>
        <v>5 900 CS-SS316/FG-SS316</v>
      </c>
      <c r="F464" s="45">
        <v>128.27000000000001</v>
      </c>
      <c r="G464" s="45">
        <v>147.57</v>
      </c>
      <c r="H464" s="145">
        <v>177.8</v>
      </c>
      <c r="I464" s="45">
        <v>247.7</v>
      </c>
      <c r="J464" s="146">
        <f t="shared" si="339"/>
        <v>0.162685</v>
      </c>
      <c r="K464" s="146">
        <f t="shared" si="340"/>
        <v>18</v>
      </c>
      <c r="L464" s="146">
        <f t="shared" si="341"/>
        <v>24</v>
      </c>
      <c r="M464" s="143">
        <f t="shared" si="342"/>
        <v>1.38248E-2</v>
      </c>
      <c r="N464" s="143">
        <f t="shared" si="343"/>
        <v>2.3828927999999996E-2</v>
      </c>
      <c r="O464" s="143">
        <f t="shared" si="344"/>
        <v>4.0483576584000001E-2</v>
      </c>
      <c r="P464" s="143">
        <f t="shared" si="345"/>
        <v>9.3038619640319981E-2</v>
      </c>
      <c r="Q464" s="143">
        <v>1</v>
      </c>
      <c r="R464" s="143">
        <f t="shared" si="346"/>
        <v>9.3038619640319981E-2</v>
      </c>
      <c r="S464" s="143">
        <f t="shared" si="347"/>
        <v>4.0483576584000001E-2</v>
      </c>
      <c r="T464" s="154">
        <f t="shared" si="337"/>
        <v>44.193344329151991</v>
      </c>
      <c r="U464" s="155">
        <f t="shared" si="321"/>
        <v>20.241788291999999</v>
      </c>
      <c r="V464" s="143">
        <f t="shared" si="348"/>
        <v>0.75026021435999957</v>
      </c>
      <c r="W464" s="155">
        <f t="shared" si="349"/>
        <v>225.07806430799985</v>
      </c>
      <c r="X464" s="143">
        <f t="shared" si="350"/>
        <v>0.12341391253199989</v>
      </c>
      <c r="Y464" s="154">
        <f t="shared" si="354"/>
        <v>166.60878191819984</v>
      </c>
      <c r="Z464" s="143">
        <f t="shared" si="351"/>
        <v>456.12197884735173</v>
      </c>
      <c r="AA464" s="170" t="str">
        <f t="shared" si="336"/>
        <v>5"900</v>
      </c>
    </row>
    <row r="465" spans="1:27" x14ac:dyDescent="0.3">
      <c r="A465" s="45">
        <v>900</v>
      </c>
      <c r="B465" s="45">
        <v>6</v>
      </c>
      <c r="C465" s="45">
        <f t="shared" si="353"/>
        <v>6</v>
      </c>
      <c r="D465" s="45" t="s">
        <v>2</v>
      </c>
      <c r="E465" s="45" t="str">
        <f t="shared" si="352"/>
        <v>6 900 CS-SS316/FG-SS316</v>
      </c>
      <c r="F465" s="45">
        <v>154.94</v>
      </c>
      <c r="G465" s="45">
        <v>174.75</v>
      </c>
      <c r="H465" s="145">
        <v>209.6</v>
      </c>
      <c r="I465" s="45">
        <v>289.10000000000002</v>
      </c>
      <c r="J465" s="146">
        <f t="shared" si="339"/>
        <v>0.19217500000000001</v>
      </c>
      <c r="K465" s="146">
        <f t="shared" si="340"/>
        <v>21</v>
      </c>
      <c r="L465" s="146">
        <f t="shared" si="341"/>
        <v>27</v>
      </c>
      <c r="M465" s="143">
        <f t="shared" si="342"/>
        <v>1.38248E-2</v>
      </c>
      <c r="N465" s="143">
        <f t="shared" si="343"/>
        <v>2.3828927999999996E-2</v>
      </c>
      <c r="O465" s="143">
        <f t="shared" si="344"/>
        <v>5.5792399740000005E-2</v>
      </c>
      <c r="P465" s="143">
        <f t="shared" si="345"/>
        <v>0.12364175443679999</v>
      </c>
      <c r="Q465" s="143">
        <v>1</v>
      </c>
      <c r="R465" s="143">
        <f t="shared" si="346"/>
        <v>0.12364175443679999</v>
      </c>
      <c r="S465" s="143">
        <f t="shared" si="347"/>
        <v>5.5792399740000005E-2</v>
      </c>
      <c r="T465" s="154">
        <f t="shared" si="337"/>
        <v>58.729833357479997</v>
      </c>
      <c r="U465" s="155">
        <f t="shared" si="321"/>
        <v>27.896199870000004</v>
      </c>
      <c r="V465" s="143">
        <f t="shared" si="348"/>
        <v>0.99591885540000036</v>
      </c>
      <c r="W465" s="155">
        <f t="shared" si="349"/>
        <v>298.77565662000012</v>
      </c>
      <c r="X465" s="143">
        <f t="shared" si="350"/>
        <v>0.15000660926999998</v>
      </c>
      <c r="Y465" s="154">
        <f t="shared" si="354"/>
        <v>202.50892251449994</v>
      </c>
      <c r="Z465" s="143">
        <f>Y465+W465+U465+T465</f>
        <v>587.91061236198004</v>
      </c>
      <c r="AA465" s="170" t="str">
        <f t="shared" si="336"/>
        <v>6"900</v>
      </c>
    </row>
    <row r="466" spans="1:27" x14ac:dyDescent="0.3">
      <c r="A466" s="45">
        <v>900</v>
      </c>
      <c r="B466" s="45">
        <v>8</v>
      </c>
      <c r="C466" s="45">
        <f t="shared" si="353"/>
        <v>8</v>
      </c>
      <c r="D466" s="45" t="s">
        <v>2</v>
      </c>
      <c r="E466" s="45" t="str">
        <f t="shared" si="352"/>
        <v>8 900 CS-SS316/FG-SS316</v>
      </c>
      <c r="F466" s="45">
        <v>196.85</v>
      </c>
      <c r="G466" s="45">
        <v>222.25</v>
      </c>
      <c r="H466" s="145">
        <v>257.3</v>
      </c>
      <c r="I466" s="45">
        <v>358.9</v>
      </c>
      <c r="J466" s="146">
        <f t="shared" si="339"/>
        <v>0.23977500000000002</v>
      </c>
      <c r="K466" s="146">
        <f t="shared" si="340"/>
        <v>21</v>
      </c>
      <c r="L466" s="146">
        <f t="shared" si="341"/>
        <v>27</v>
      </c>
      <c r="M466" s="143">
        <f t="shared" si="342"/>
        <v>1.38248E-2</v>
      </c>
      <c r="N466" s="143">
        <f t="shared" si="343"/>
        <v>2.3828927999999996E-2</v>
      </c>
      <c r="O466" s="143">
        <f t="shared" si="344"/>
        <v>6.9611669819999999E-2</v>
      </c>
      <c r="P466" s="143">
        <f t="shared" si="345"/>
        <v>0.15426669270239998</v>
      </c>
      <c r="Q466" s="143">
        <v>1</v>
      </c>
      <c r="R466" s="143">
        <f t="shared" si="346"/>
        <v>0.15426669270239998</v>
      </c>
      <c r="S466" s="143">
        <f t="shared" si="347"/>
        <v>6.9611669819999999E-2</v>
      </c>
      <c r="T466" s="154">
        <f t="shared" si="337"/>
        <v>73.276679033639994</v>
      </c>
      <c r="U466" s="155">
        <f t="shared" si="321"/>
        <v>34.805834910000002</v>
      </c>
      <c r="V466" s="143">
        <f t="shared" si="348"/>
        <v>1.5800684476799993</v>
      </c>
      <c r="W466" s="155">
        <f t="shared" si="349"/>
        <v>474.02053430399974</v>
      </c>
      <c r="X466" s="143">
        <f t="shared" si="350"/>
        <v>0.24461563980000003</v>
      </c>
      <c r="Y466" s="154">
        <f t="shared" si="354"/>
        <v>330.23111373000006</v>
      </c>
      <c r="Z466" s="143">
        <f t="shared" si="351"/>
        <v>912.33416197763984</v>
      </c>
      <c r="AA466" s="170" t="str">
        <f t="shared" si="336"/>
        <v>8"900</v>
      </c>
    </row>
    <row r="467" spans="1:27" x14ac:dyDescent="0.3">
      <c r="A467" s="45">
        <v>900</v>
      </c>
      <c r="B467" s="45">
        <v>10</v>
      </c>
      <c r="C467" s="45">
        <f t="shared" si="353"/>
        <v>10</v>
      </c>
      <c r="D467" s="45" t="s">
        <v>2</v>
      </c>
      <c r="E467" s="45" t="str">
        <f t="shared" si="352"/>
        <v>10 900 CS-SS316/FG-SS316</v>
      </c>
      <c r="F467" s="45">
        <v>246.13</v>
      </c>
      <c r="G467" s="45">
        <v>276.35000000000002</v>
      </c>
      <c r="H467" s="145">
        <v>311.2</v>
      </c>
      <c r="I467" s="45">
        <v>435.1</v>
      </c>
      <c r="J467" s="146">
        <f t="shared" si="339"/>
        <v>0.29377499999999995</v>
      </c>
      <c r="K467" s="146">
        <f t="shared" si="340"/>
        <v>21</v>
      </c>
      <c r="L467" s="146">
        <f t="shared" si="341"/>
        <v>27</v>
      </c>
      <c r="M467" s="143">
        <f t="shared" si="342"/>
        <v>1.38248E-2</v>
      </c>
      <c r="N467" s="143">
        <f t="shared" si="343"/>
        <v>2.3828927999999996E-2</v>
      </c>
      <c r="O467" s="143">
        <f t="shared" si="344"/>
        <v>8.5288993019999981E-2</v>
      </c>
      <c r="P467" s="143">
        <f t="shared" si="345"/>
        <v>0.18900926972639995</v>
      </c>
      <c r="Q467" s="143">
        <v>1</v>
      </c>
      <c r="R467" s="143">
        <f t="shared" si="346"/>
        <v>0.18900926972639995</v>
      </c>
      <c r="S467" s="143">
        <f t="shared" si="347"/>
        <v>8.5288993019999981E-2</v>
      </c>
      <c r="T467" s="154">
        <f t="shared" si="337"/>
        <v>89.779403120039973</v>
      </c>
      <c r="U467" s="155">
        <f t="shared" si="321"/>
        <v>42.644496509999989</v>
      </c>
      <c r="V467" s="143">
        <f t="shared" si="348"/>
        <v>2.3359800214800011</v>
      </c>
      <c r="W467" s="155">
        <f t="shared" si="349"/>
        <v>700.79400644400027</v>
      </c>
      <c r="X467" s="143">
        <f t="shared" si="350"/>
        <v>0.36187840160400042</v>
      </c>
      <c r="Y467" s="154">
        <f t="shared" si="354"/>
        <v>488.53584216540054</v>
      </c>
      <c r="Z467" s="143">
        <f t="shared" si="351"/>
        <v>1321.7537482394407</v>
      </c>
      <c r="AA467" s="170" t="str">
        <f t="shared" si="336"/>
        <v>10"900</v>
      </c>
    </row>
    <row r="468" spans="1:27" x14ac:dyDescent="0.3">
      <c r="A468" s="45">
        <v>900</v>
      </c>
      <c r="B468" s="45">
        <v>12</v>
      </c>
      <c r="C468" s="45">
        <f t="shared" si="353"/>
        <v>12</v>
      </c>
      <c r="D468" s="45" t="s">
        <v>2</v>
      </c>
      <c r="E468" s="45" t="str">
        <f t="shared" si="352"/>
        <v>12 900 CS-SS316/FG-SS316</v>
      </c>
      <c r="F468" s="45">
        <v>292.10000000000002</v>
      </c>
      <c r="G468" s="45">
        <v>323.85000000000002</v>
      </c>
      <c r="H468" s="145">
        <v>368.3</v>
      </c>
      <c r="I468" s="45">
        <v>498.6</v>
      </c>
      <c r="J468" s="146">
        <f t="shared" si="339"/>
        <v>0.34607500000000002</v>
      </c>
      <c r="K468" s="146">
        <f t="shared" si="340"/>
        <v>27</v>
      </c>
      <c r="L468" s="146">
        <f t="shared" si="341"/>
        <v>33</v>
      </c>
      <c r="M468" s="143">
        <f t="shared" si="342"/>
        <v>1.38248E-2</v>
      </c>
      <c r="N468" s="143">
        <f t="shared" si="343"/>
        <v>2.3828927999999996E-2</v>
      </c>
      <c r="O468" s="143">
        <f t="shared" si="344"/>
        <v>0.12917927681999999</v>
      </c>
      <c r="P468" s="143">
        <f t="shared" si="345"/>
        <v>0.27213767650080001</v>
      </c>
      <c r="Q468" s="143">
        <v>1</v>
      </c>
      <c r="R468" s="143">
        <f t="shared" si="346"/>
        <v>0.27213767650080001</v>
      </c>
      <c r="S468" s="143">
        <f t="shared" si="347"/>
        <v>0.12917927681999999</v>
      </c>
      <c r="T468" s="154">
        <f t="shared" si="337"/>
        <v>129.26539633787999</v>
      </c>
      <c r="U468" s="155">
        <f t="shared" si="321"/>
        <v>64.589638409999992</v>
      </c>
      <c r="V468" s="143">
        <f t="shared" si="348"/>
        <v>2.8151751765600004</v>
      </c>
      <c r="W468" s="155">
        <f t="shared" si="349"/>
        <v>844.5525529680001</v>
      </c>
      <c r="X468" s="143">
        <f t="shared" si="350"/>
        <v>0.44554991534999999</v>
      </c>
      <c r="Y468" s="154">
        <f t="shared" si="354"/>
        <v>601.49238572249999</v>
      </c>
      <c r="Z468" s="143">
        <f t="shared" si="351"/>
        <v>1639.8999734383801</v>
      </c>
      <c r="AA468" s="170" t="str">
        <f t="shared" si="336"/>
        <v>12"900</v>
      </c>
    </row>
    <row r="469" spans="1:27" x14ac:dyDescent="0.3">
      <c r="A469" s="45">
        <v>900</v>
      </c>
      <c r="B469" s="45">
        <v>14</v>
      </c>
      <c r="C469" s="45">
        <f t="shared" si="353"/>
        <v>14</v>
      </c>
      <c r="D469" s="45" t="s">
        <v>2</v>
      </c>
      <c r="E469" s="45" t="str">
        <f t="shared" si="352"/>
        <v>14 900 CS-SS316/FG-SS316</v>
      </c>
      <c r="F469" s="45">
        <v>320.8</v>
      </c>
      <c r="G469" s="45">
        <v>355.6</v>
      </c>
      <c r="H469" s="145">
        <v>400.1</v>
      </c>
      <c r="I469" s="45">
        <v>520.70000000000005</v>
      </c>
      <c r="J469" s="146">
        <f t="shared" si="339"/>
        <v>0.37785000000000002</v>
      </c>
      <c r="K469" s="146">
        <f t="shared" si="340"/>
        <v>27</v>
      </c>
      <c r="L469" s="146">
        <f t="shared" si="341"/>
        <v>33</v>
      </c>
      <c r="M469" s="143">
        <f t="shared" si="342"/>
        <v>1.38248E-2</v>
      </c>
      <c r="N469" s="143">
        <f t="shared" si="343"/>
        <v>2.3828927999999996E-2</v>
      </c>
      <c r="O469" s="143">
        <f t="shared" si="344"/>
        <v>0.14103991835999999</v>
      </c>
      <c r="P469" s="143">
        <f t="shared" si="345"/>
        <v>0.29712409467839995</v>
      </c>
      <c r="Q469" s="143">
        <v>1</v>
      </c>
      <c r="R469" s="143">
        <f t="shared" si="346"/>
        <v>0.29712409467839995</v>
      </c>
      <c r="S469" s="143">
        <f t="shared" si="347"/>
        <v>0.14103991835999999</v>
      </c>
      <c r="T469" s="154">
        <f t="shared" si="337"/>
        <v>141.13394497223999</v>
      </c>
      <c r="U469" s="155">
        <f t="shared" si="321"/>
        <v>70.519959180000001</v>
      </c>
      <c r="V469" s="143">
        <f t="shared" si="348"/>
        <v>2.7210944714400007</v>
      </c>
      <c r="W469" s="155">
        <f t="shared" si="349"/>
        <v>816.32834143200012</v>
      </c>
      <c r="X469" s="143">
        <f t="shared" si="350"/>
        <v>0.53622830016000012</v>
      </c>
      <c r="Y469" s="154">
        <f t="shared" si="354"/>
        <v>723.90820521600017</v>
      </c>
      <c r="Z469" s="143">
        <f t="shared" si="351"/>
        <v>1751.8904508002402</v>
      </c>
      <c r="AA469" s="170" t="str">
        <f t="shared" si="336"/>
        <v>14"900</v>
      </c>
    </row>
    <row r="470" spans="1:27" x14ac:dyDescent="0.3">
      <c r="A470" s="45">
        <v>900</v>
      </c>
      <c r="B470" s="45">
        <v>16</v>
      </c>
      <c r="C470" s="45">
        <f t="shared" si="353"/>
        <v>16</v>
      </c>
      <c r="D470" s="45" t="s">
        <v>2</v>
      </c>
      <c r="E470" s="45" t="str">
        <f t="shared" si="352"/>
        <v>16 900 CS-SS316/FG-SS316</v>
      </c>
      <c r="F470" s="45">
        <v>374.65</v>
      </c>
      <c r="G470" s="45">
        <v>412.75</v>
      </c>
      <c r="H470" s="145">
        <v>457.2</v>
      </c>
      <c r="I470" s="45">
        <v>574.79999999999995</v>
      </c>
      <c r="J470" s="146">
        <f t="shared" si="339"/>
        <v>0.434975</v>
      </c>
      <c r="K470" s="146">
        <f t="shared" si="340"/>
        <v>27</v>
      </c>
      <c r="L470" s="146">
        <f t="shared" si="341"/>
        <v>33</v>
      </c>
      <c r="M470" s="143">
        <f t="shared" si="342"/>
        <v>1.38248E-2</v>
      </c>
      <c r="N470" s="143">
        <f t="shared" si="343"/>
        <v>2.3828927999999996E-2</v>
      </c>
      <c r="O470" s="143">
        <f t="shared" si="344"/>
        <v>0.16236294426</v>
      </c>
      <c r="P470" s="143">
        <f t="shared" si="345"/>
        <v>0.34204460257439995</v>
      </c>
      <c r="Q470" s="143">
        <v>1</v>
      </c>
      <c r="R470" s="143">
        <f t="shared" si="346"/>
        <v>0.34204460257439995</v>
      </c>
      <c r="S470" s="143">
        <f t="shared" si="347"/>
        <v>0.16236294426</v>
      </c>
      <c r="T470" s="154">
        <f t="shared" si="337"/>
        <v>162.47118622283998</v>
      </c>
      <c r="U470" s="155">
        <f t="shared" si="321"/>
        <v>81.181472130000003</v>
      </c>
      <c r="V470" s="143">
        <f t="shared" si="348"/>
        <v>2.9290906713599991</v>
      </c>
      <c r="W470" s="155">
        <f t="shared" si="349"/>
        <v>878.7272014079997</v>
      </c>
      <c r="X470" s="143">
        <f t="shared" si="350"/>
        <v>0.68142928230000044</v>
      </c>
      <c r="Y470" s="154">
        <f t="shared" si="354"/>
        <v>919.92953110500048</v>
      </c>
      <c r="Z470" s="143">
        <f t="shared" si="351"/>
        <v>2042.3093908658402</v>
      </c>
      <c r="AA470" s="170" t="str">
        <f t="shared" si="336"/>
        <v>16"900</v>
      </c>
    </row>
    <row r="471" spans="1:27" x14ac:dyDescent="0.3">
      <c r="A471" s="45">
        <v>900</v>
      </c>
      <c r="B471" s="45">
        <v>18</v>
      </c>
      <c r="C471" s="45">
        <f t="shared" si="353"/>
        <v>18</v>
      </c>
      <c r="D471" s="45" t="s">
        <v>2</v>
      </c>
      <c r="E471" s="45" t="str">
        <f t="shared" si="352"/>
        <v>18 900 CS-SS316/FG-SS316</v>
      </c>
      <c r="F471" s="45">
        <v>425.45</v>
      </c>
      <c r="G471" s="45">
        <v>463.55</v>
      </c>
      <c r="H471" s="145">
        <v>520.70000000000005</v>
      </c>
      <c r="I471" s="45">
        <v>638.29999999999995</v>
      </c>
      <c r="J471" s="146">
        <f t="shared" si="339"/>
        <v>0.49212499999999998</v>
      </c>
      <c r="K471" s="146">
        <f t="shared" si="340"/>
        <v>34</v>
      </c>
      <c r="L471" s="146">
        <f t="shared" si="341"/>
        <v>40</v>
      </c>
      <c r="M471" s="143">
        <f t="shared" si="342"/>
        <v>1.38248E-2</v>
      </c>
      <c r="N471" s="143">
        <f t="shared" si="343"/>
        <v>2.3828927999999996E-2</v>
      </c>
      <c r="O471" s="143">
        <f t="shared" si="344"/>
        <v>0.2313200098</v>
      </c>
      <c r="P471" s="143">
        <f t="shared" si="345"/>
        <v>0.46907244767999989</v>
      </c>
      <c r="Q471" s="143">
        <v>1</v>
      </c>
      <c r="R471" s="143">
        <f t="shared" si="346"/>
        <v>0.46907244767999989</v>
      </c>
      <c r="S471" s="143">
        <f t="shared" si="347"/>
        <v>0.2313200098</v>
      </c>
      <c r="T471" s="154">
        <f t="shared" si="337"/>
        <v>222.80941264799995</v>
      </c>
      <c r="U471" s="155">
        <f t="shared" si="321"/>
        <v>115.6600049</v>
      </c>
      <c r="V471" s="143">
        <f t="shared" si="348"/>
        <v>3.252676714559998</v>
      </c>
      <c r="W471" s="155">
        <f t="shared" si="349"/>
        <v>975.80301436799937</v>
      </c>
      <c r="X471" s="143">
        <f t="shared" si="350"/>
        <v>0.76529750166000055</v>
      </c>
      <c r="Y471" s="154">
        <f t="shared" si="354"/>
        <v>1033.1516272410006</v>
      </c>
      <c r="Z471" s="143">
        <f t="shared" si="351"/>
        <v>2347.4240591570001</v>
      </c>
      <c r="AA471" s="170" t="str">
        <f t="shared" si="336"/>
        <v>18"900</v>
      </c>
    </row>
    <row r="472" spans="1:27" x14ac:dyDescent="0.3">
      <c r="A472" s="45">
        <v>900</v>
      </c>
      <c r="B472" s="45">
        <v>20</v>
      </c>
      <c r="C472" s="45">
        <f t="shared" si="353"/>
        <v>20</v>
      </c>
      <c r="D472" s="45" t="s">
        <v>2</v>
      </c>
      <c r="E472" s="45" t="str">
        <f t="shared" si="352"/>
        <v>20 900 CS-SS316/FG-SS316</v>
      </c>
      <c r="F472" s="45">
        <v>482.6</v>
      </c>
      <c r="G472" s="45">
        <v>520.70000000000005</v>
      </c>
      <c r="H472" s="145">
        <v>571.5</v>
      </c>
      <c r="I472" s="45">
        <v>698.5</v>
      </c>
      <c r="J472" s="146">
        <f t="shared" si="339"/>
        <v>0.54610000000000003</v>
      </c>
      <c r="K472" s="146">
        <f t="shared" si="340"/>
        <v>30</v>
      </c>
      <c r="L472" s="146">
        <f t="shared" si="341"/>
        <v>36</v>
      </c>
      <c r="M472" s="143">
        <f t="shared" si="342"/>
        <v>1.38248E-2</v>
      </c>
      <c r="N472" s="143">
        <f t="shared" si="343"/>
        <v>2.3828927999999996E-2</v>
      </c>
      <c r="O472" s="143">
        <f t="shared" si="344"/>
        <v>0.22649169840000002</v>
      </c>
      <c r="P472" s="143">
        <f t="shared" si="345"/>
        <v>0.46846719290879996</v>
      </c>
      <c r="Q472" s="143">
        <v>1</v>
      </c>
      <c r="R472" s="143">
        <f t="shared" si="346"/>
        <v>0.46846719290879996</v>
      </c>
      <c r="S472" s="143">
        <f t="shared" si="347"/>
        <v>0.22649169840000002</v>
      </c>
      <c r="T472" s="154">
        <f t="shared" si="337"/>
        <v>222.52191663167997</v>
      </c>
      <c r="U472" s="155">
        <f t="shared" si="321"/>
        <v>113.24584920000001</v>
      </c>
      <c r="V472" s="143">
        <f t="shared" si="348"/>
        <v>3.8439600539999996</v>
      </c>
      <c r="W472" s="155">
        <f t="shared" si="349"/>
        <v>1153.1880162</v>
      </c>
      <c r="X472" s="143">
        <f t="shared" si="350"/>
        <v>0.85964924844000046</v>
      </c>
      <c r="Y472" s="154">
        <f t="shared" si="354"/>
        <v>1160.5264853940007</v>
      </c>
      <c r="Z472" s="143">
        <f t="shared" si="351"/>
        <v>2649.4822674256807</v>
      </c>
      <c r="AA472" s="170" t="str">
        <f t="shared" si="336"/>
        <v>20"900</v>
      </c>
    </row>
    <row r="473" spans="1:27" x14ac:dyDescent="0.3">
      <c r="A473" s="87">
        <v>900</v>
      </c>
      <c r="B473" s="88">
        <v>22</v>
      </c>
      <c r="C473" s="88">
        <f t="shared" si="353"/>
        <v>22</v>
      </c>
      <c r="D473" s="45"/>
      <c r="E473" s="45"/>
      <c r="F473" s="28"/>
      <c r="G473" s="28"/>
      <c r="H473" s="166"/>
      <c r="I473" s="28"/>
      <c r="J473" s="143"/>
      <c r="K473" s="146"/>
      <c r="L473" s="146"/>
      <c r="M473" s="143"/>
      <c r="N473" s="143"/>
      <c r="O473" s="143"/>
      <c r="P473" s="143"/>
      <c r="Q473" s="143"/>
      <c r="R473" s="143"/>
      <c r="S473" s="143"/>
      <c r="T473" s="154"/>
      <c r="U473" s="155"/>
      <c r="V473" s="143"/>
      <c r="W473" s="155"/>
      <c r="X473" s="143"/>
      <c r="Y473" s="154"/>
      <c r="Z473" s="143"/>
      <c r="AA473" s="170" t="str">
        <f t="shared" si="336"/>
        <v>22"900</v>
      </c>
    </row>
    <row r="474" spans="1:27" x14ac:dyDescent="0.3">
      <c r="A474" s="45">
        <v>900</v>
      </c>
      <c r="B474" s="45">
        <v>24</v>
      </c>
      <c r="C474" s="45">
        <f t="shared" si="353"/>
        <v>24</v>
      </c>
      <c r="D474" s="45" t="s">
        <v>2</v>
      </c>
      <c r="E474" s="45" t="str">
        <f t="shared" si="352"/>
        <v>24 900 CS-SS316/FG-SS316</v>
      </c>
      <c r="F474" s="45">
        <v>590.54999999999995</v>
      </c>
      <c r="G474" s="45">
        <v>628.65</v>
      </c>
      <c r="H474" s="145">
        <v>679.5</v>
      </c>
      <c r="I474" s="45">
        <v>838.2</v>
      </c>
      <c r="J474" s="146">
        <f t="shared" si="339"/>
        <v>0.65407500000000007</v>
      </c>
      <c r="K474" s="146">
        <f t="shared" si="340"/>
        <v>31</v>
      </c>
      <c r="L474" s="146">
        <f t="shared" si="341"/>
        <v>37</v>
      </c>
      <c r="M474" s="143">
        <f t="shared" si="342"/>
        <v>1.38248E-2</v>
      </c>
      <c r="N474" s="143">
        <f t="shared" si="343"/>
        <v>2.3828927999999996E-2</v>
      </c>
      <c r="O474" s="143">
        <f t="shared" si="344"/>
        <v>0.28031613786000004</v>
      </c>
      <c r="P474" s="143">
        <f t="shared" si="345"/>
        <v>0.57667852501920003</v>
      </c>
      <c r="Q474" s="143">
        <v>1</v>
      </c>
      <c r="R474" s="143">
        <f t="shared" si="346"/>
        <v>0.57667852501920003</v>
      </c>
      <c r="S474" s="143">
        <f t="shared" si="347"/>
        <v>0.28031613786000004</v>
      </c>
      <c r="T474" s="154">
        <f>R474*Q474*475</f>
        <v>273.92229938412004</v>
      </c>
      <c r="U474" s="155">
        <f>S474*Q474*500</f>
        <v>140.15806893000001</v>
      </c>
      <c r="V474" s="143">
        <f t="shared" si="348"/>
        <v>5.764124036880002</v>
      </c>
      <c r="W474" s="155">
        <f t="shared" si="349"/>
        <v>1729.2372110640003</v>
      </c>
      <c r="X474" s="143">
        <f t="shared" si="350"/>
        <v>1.0378692145800006</v>
      </c>
      <c r="Y474" s="154">
        <f t="shared" si="354"/>
        <v>1401.1234396830009</v>
      </c>
      <c r="Z474" s="143">
        <f t="shared" si="351"/>
        <v>3544.4410190611211</v>
      </c>
      <c r="AA474" s="170" t="str">
        <f t="shared" si="336"/>
        <v>24"900</v>
      </c>
    </row>
    <row r="475" spans="1:27" x14ac:dyDescent="0.3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  <c r="AA475" s="170" t="str">
        <f t="shared" si="336"/>
        <v>"</v>
      </c>
    </row>
    <row r="476" spans="1:27" x14ac:dyDescent="0.3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 t="s">
        <v>561</v>
      </c>
      <c r="Z476" s="158"/>
      <c r="AA476" s="170" t="str">
        <f t="shared" si="336"/>
        <v>"</v>
      </c>
    </row>
    <row r="477" spans="1:27" x14ac:dyDescent="0.3">
      <c r="A477" s="45">
        <v>900</v>
      </c>
      <c r="B477" s="45">
        <v>0.5</v>
      </c>
      <c r="C477" s="45">
        <v>0.5</v>
      </c>
      <c r="D477" s="45" t="s">
        <v>26</v>
      </c>
      <c r="E477" s="45" t="str">
        <f t="shared" ref="E477:E540" si="355">CONCATENATE(C477," ",A477," ",D477)</f>
        <v>0.5 900 CS-SS316/FG</v>
      </c>
      <c r="F477" s="45">
        <v>14.22</v>
      </c>
      <c r="G477" s="45">
        <v>19.05</v>
      </c>
      <c r="H477" s="145">
        <v>31.8</v>
      </c>
      <c r="I477" s="45">
        <v>63.5</v>
      </c>
      <c r="J477" s="146">
        <f>(H477+G477)/2/1000</f>
        <v>2.5425E-2</v>
      </c>
      <c r="K477" s="146">
        <f>ROUND((H477-G477)/2*1.2,)</f>
        <v>8</v>
      </c>
      <c r="L477" s="146">
        <f>K477+6</f>
        <v>14</v>
      </c>
      <c r="M477" s="143">
        <f>3.142*(0.0008*0.0055)*1000</f>
        <v>1.38248E-2</v>
      </c>
      <c r="N477" s="143">
        <f>3.142*(0.0002*0.0048)*7900</f>
        <v>2.3828927999999996E-2</v>
      </c>
      <c r="O477" s="143">
        <f>(J477*K477)*M477</f>
        <v>2.8119643200000002E-3</v>
      </c>
      <c r="P477" s="143">
        <f>J477*L477*N477</f>
        <v>8.4819069215999986E-3</v>
      </c>
      <c r="Q477" s="143">
        <v>1</v>
      </c>
      <c r="R477" s="143">
        <f>(P477*Q477)</f>
        <v>8.4819069215999986E-3</v>
      </c>
      <c r="S477" s="143">
        <f>(O477*Q477)</f>
        <v>2.8119643200000002E-3</v>
      </c>
      <c r="T477" s="154">
        <f t="shared" ref="T477:T495" si="356">R477*Q477*475</f>
        <v>4.0289057877599994</v>
      </c>
      <c r="U477" s="155">
        <f t="shared" ref="U477:U495" si="357">S477*Q477*500</f>
        <v>1.40598216</v>
      </c>
      <c r="V477" s="143">
        <f>((I477/1000)*3.14)*1.15*0.003*((I477-H477)/2/1000)*8000*Q477</f>
        <v>8.7225149399999979E-2</v>
      </c>
      <c r="W477" s="155">
        <f t="shared" ref="W477:W495" si="358">V477*70*5</f>
        <v>30.528802289999994</v>
      </c>
      <c r="X477" s="143">
        <f>((G477/1000)*3.14)*1.15*0.003*((G477-F477)/2/1000)*8000*Q477</f>
        <v>3.9870423179999993E-3</v>
      </c>
      <c r="Y477" s="155"/>
      <c r="Z477" s="143">
        <f>Y477+W477+U477+T477</f>
        <v>35.963690237759991</v>
      </c>
      <c r="AA477" s="170" t="str">
        <f t="shared" si="336"/>
        <v>0.5"900</v>
      </c>
    </row>
    <row r="478" spans="1:27" x14ac:dyDescent="0.3">
      <c r="A478" s="45">
        <v>900</v>
      </c>
      <c r="B478" s="45">
        <v>0.75</v>
      </c>
      <c r="C478" s="45">
        <v>0.75</v>
      </c>
      <c r="D478" s="45" t="s">
        <v>26</v>
      </c>
      <c r="E478" s="45" t="str">
        <f t="shared" si="355"/>
        <v>0.75 900 CS-SS316/FG</v>
      </c>
      <c r="F478" s="45">
        <v>20.57</v>
      </c>
      <c r="G478" s="45">
        <v>25.4</v>
      </c>
      <c r="H478" s="145">
        <v>39.6</v>
      </c>
      <c r="I478" s="45">
        <v>69.900000000000006</v>
      </c>
      <c r="J478" s="146">
        <f t="shared" ref="J478:J495" si="359">(H478+G478)/2/1000</f>
        <v>3.2500000000000001E-2</v>
      </c>
      <c r="K478" s="146">
        <f t="shared" ref="K478:K495" si="360">ROUND((H478-G478)/2*1.2,)</f>
        <v>9</v>
      </c>
      <c r="L478" s="146">
        <f t="shared" ref="L478:L495" si="361">K478+6</f>
        <v>15</v>
      </c>
      <c r="M478" s="143">
        <f t="shared" ref="M478:M495" si="362">3.142*(0.0008*0.0055)*1000</f>
        <v>1.38248E-2</v>
      </c>
      <c r="N478" s="143">
        <f t="shared" ref="N478:N495" si="363">3.142*(0.0002*0.0048)*7900</f>
        <v>2.3828927999999996E-2</v>
      </c>
      <c r="O478" s="143">
        <f t="shared" ref="O478:O495" si="364">(J478*K478)*M478</f>
        <v>4.0437540000000001E-3</v>
      </c>
      <c r="P478" s="143">
        <f t="shared" ref="P478:P495" si="365">J478*L478*N478</f>
        <v>1.1616602399999999E-2</v>
      </c>
      <c r="Q478" s="143">
        <v>1</v>
      </c>
      <c r="R478" s="143">
        <f t="shared" ref="R478:R495" si="366">(P478*Q478)</f>
        <v>1.1616602399999999E-2</v>
      </c>
      <c r="S478" s="143">
        <f t="shared" ref="S478:S495" si="367">(O478*Q478)</f>
        <v>4.0437540000000001E-3</v>
      </c>
      <c r="T478" s="154">
        <f t="shared" si="356"/>
        <v>5.517886139999999</v>
      </c>
      <c r="U478" s="155">
        <f t="shared" si="357"/>
        <v>2.0218769999999999</v>
      </c>
      <c r="V478" s="143">
        <f t="shared" ref="V478:V495" si="368">((I478/1000)*3.14)*1.15*0.003*((I478-H478)/2/1000)*8000*Q478</f>
        <v>9.177587604000001E-2</v>
      </c>
      <c r="W478" s="155">
        <f t="shared" si="358"/>
        <v>32.121556613999999</v>
      </c>
      <c r="X478" s="143">
        <f t="shared" ref="X478:X495" si="369">((G478/1000)*3.14)*1.15*0.003*((G478-F478)/2/1000)*8000*Q478</f>
        <v>5.316056423999997E-3</v>
      </c>
      <c r="Y478" s="155"/>
      <c r="Z478" s="143">
        <f t="shared" ref="Z478:Z495" si="370">Y478+W478+U478+T478</f>
        <v>39.661319754000004</v>
      </c>
      <c r="AA478" s="170" t="str">
        <f t="shared" si="336"/>
        <v>0.75"900</v>
      </c>
    </row>
    <row r="479" spans="1:27" x14ac:dyDescent="0.3">
      <c r="A479" s="45">
        <v>900</v>
      </c>
      <c r="B479" s="45">
        <v>1</v>
      </c>
      <c r="C479" s="45">
        <f>B479</f>
        <v>1</v>
      </c>
      <c r="D479" s="45" t="s">
        <v>26</v>
      </c>
      <c r="E479" s="45" t="str">
        <f t="shared" si="355"/>
        <v>1 900 CS-SS316/FG</v>
      </c>
      <c r="F479" s="45">
        <v>26.92</v>
      </c>
      <c r="G479" s="45">
        <v>31.75</v>
      </c>
      <c r="H479" s="145">
        <v>47.8</v>
      </c>
      <c r="I479" s="45">
        <v>79.5</v>
      </c>
      <c r="J479" s="146">
        <f t="shared" si="359"/>
        <v>3.9774999999999998E-2</v>
      </c>
      <c r="K479" s="146">
        <f t="shared" si="360"/>
        <v>10</v>
      </c>
      <c r="L479" s="146">
        <f t="shared" si="361"/>
        <v>16</v>
      </c>
      <c r="M479" s="143">
        <f t="shared" si="362"/>
        <v>1.38248E-2</v>
      </c>
      <c r="N479" s="143">
        <f t="shared" si="363"/>
        <v>2.3828927999999996E-2</v>
      </c>
      <c r="O479" s="143">
        <f t="shared" si="364"/>
        <v>5.4988141999999995E-3</v>
      </c>
      <c r="P479" s="143">
        <f t="shared" si="365"/>
        <v>1.5164729779199996E-2</v>
      </c>
      <c r="Q479" s="143">
        <v>1</v>
      </c>
      <c r="R479" s="143">
        <f t="shared" si="366"/>
        <v>1.5164729779199996E-2</v>
      </c>
      <c r="S479" s="143">
        <f t="shared" si="367"/>
        <v>5.4988141999999995E-3</v>
      </c>
      <c r="T479" s="154">
        <f t="shared" si="356"/>
        <v>7.2032466451199983</v>
      </c>
      <c r="U479" s="155">
        <f t="shared" si="357"/>
        <v>2.7494070999999995</v>
      </c>
      <c r="V479" s="143">
        <f t="shared" si="368"/>
        <v>0.10920313980000002</v>
      </c>
      <c r="W479" s="155">
        <f t="shared" si="358"/>
        <v>38.221098930000004</v>
      </c>
      <c r="X479" s="143">
        <f t="shared" si="369"/>
        <v>6.6450705299999973E-3</v>
      </c>
      <c r="Y479" s="155"/>
      <c r="Z479" s="143">
        <f t="shared" si="370"/>
        <v>48.173752675119999</v>
      </c>
      <c r="AA479" s="170" t="str">
        <f t="shared" si="336"/>
        <v>1"900</v>
      </c>
    </row>
    <row r="480" spans="1:27" x14ac:dyDescent="0.3">
      <c r="A480" s="45">
        <v>900</v>
      </c>
      <c r="B480" s="45" t="s">
        <v>6</v>
      </c>
      <c r="C480" s="45">
        <v>1.25</v>
      </c>
      <c r="D480" s="45" t="s">
        <v>26</v>
      </c>
      <c r="E480" s="45" t="str">
        <f t="shared" si="355"/>
        <v>1.25 900 CS-SS316/FG</v>
      </c>
      <c r="F480" s="45">
        <v>33.270000000000003</v>
      </c>
      <c r="G480" s="45">
        <v>39.619999999999997</v>
      </c>
      <c r="H480" s="145">
        <v>60.5</v>
      </c>
      <c r="I480" s="45">
        <v>88.9</v>
      </c>
      <c r="J480" s="146">
        <f t="shared" si="359"/>
        <v>5.006E-2</v>
      </c>
      <c r="K480" s="146">
        <f t="shared" si="360"/>
        <v>13</v>
      </c>
      <c r="L480" s="146">
        <f t="shared" si="361"/>
        <v>19</v>
      </c>
      <c r="M480" s="143">
        <f t="shared" si="362"/>
        <v>1.38248E-2</v>
      </c>
      <c r="N480" s="143">
        <f t="shared" si="363"/>
        <v>2.3828927999999996E-2</v>
      </c>
      <c r="O480" s="143">
        <f t="shared" si="364"/>
        <v>8.9969033440000009E-3</v>
      </c>
      <c r="P480" s="143">
        <f t="shared" si="365"/>
        <v>2.2664646577919997E-2</v>
      </c>
      <c r="Q480" s="143">
        <v>1</v>
      </c>
      <c r="R480" s="143">
        <f t="shared" si="366"/>
        <v>2.2664646577919997E-2</v>
      </c>
      <c r="S480" s="143">
        <f t="shared" si="367"/>
        <v>8.9969033440000009E-3</v>
      </c>
      <c r="T480" s="154">
        <f t="shared" si="356"/>
        <v>10.765707124511998</v>
      </c>
      <c r="U480" s="155">
        <f t="shared" si="357"/>
        <v>4.4984516720000007</v>
      </c>
      <c r="V480" s="143">
        <f t="shared" si="368"/>
        <v>0.10940290032000001</v>
      </c>
      <c r="W480" s="155">
        <f t="shared" si="358"/>
        <v>38.291015112000004</v>
      </c>
      <c r="X480" s="143">
        <f t="shared" si="369"/>
        <v>1.0901767883999991E-2</v>
      </c>
      <c r="Y480" s="155"/>
      <c r="Z480" s="143">
        <f t="shared" si="370"/>
        <v>53.555173908512003</v>
      </c>
      <c r="AA480" s="170" t="str">
        <f t="shared" si="336"/>
        <v>1  1/4"900</v>
      </c>
    </row>
    <row r="481" spans="1:27" x14ac:dyDescent="0.3">
      <c r="A481" s="45">
        <v>900</v>
      </c>
      <c r="B481" s="45" t="s">
        <v>8</v>
      </c>
      <c r="C481" s="45">
        <v>1.5</v>
      </c>
      <c r="D481" s="45" t="s">
        <v>26</v>
      </c>
      <c r="E481" s="45" t="str">
        <f t="shared" si="355"/>
        <v>1.5 900 CS-SS316/FG</v>
      </c>
      <c r="F481" s="45">
        <v>41.4</v>
      </c>
      <c r="G481" s="45">
        <v>47.75</v>
      </c>
      <c r="H481" s="145">
        <v>69.900000000000006</v>
      </c>
      <c r="I481" s="45">
        <v>98.6</v>
      </c>
      <c r="J481" s="146">
        <f t="shared" si="359"/>
        <v>5.8825000000000002E-2</v>
      </c>
      <c r="K481" s="146">
        <f t="shared" si="360"/>
        <v>13</v>
      </c>
      <c r="L481" s="146">
        <f t="shared" si="361"/>
        <v>19</v>
      </c>
      <c r="M481" s="143">
        <f t="shared" si="362"/>
        <v>1.38248E-2</v>
      </c>
      <c r="N481" s="143">
        <f t="shared" si="363"/>
        <v>2.3828927999999996E-2</v>
      </c>
      <c r="O481" s="143">
        <f t="shared" si="364"/>
        <v>1.057217018E-2</v>
      </c>
      <c r="P481" s="143">
        <f t="shared" si="365"/>
        <v>2.6632997102399993E-2</v>
      </c>
      <c r="Q481" s="143">
        <v>1</v>
      </c>
      <c r="R481" s="143">
        <f t="shared" si="366"/>
        <v>2.6632997102399993E-2</v>
      </c>
      <c r="S481" s="143">
        <f t="shared" si="367"/>
        <v>1.057217018E-2</v>
      </c>
      <c r="T481" s="154">
        <f t="shared" si="356"/>
        <v>12.650673623639996</v>
      </c>
      <c r="U481" s="155">
        <f t="shared" si="357"/>
        <v>5.2860850900000003</v>
      </c>
      <c r="V481" s="143">
        <f t="shared" si="368"/>
        <v>0.12262176023999997</v>
      </c>
      <c r="W481" s="155">
        <f t="shared" si="358"/>
        <v>42.917616083999988</v>
      </c>
      <c r="X481" s="143">
        <f t="shared" si="369"/>
        <v>1.3138804050000005E-2</v>
      </c>
      <c r="Y481" s="155"/>
      <c r="Z481" s="143">
        <f t="shared" si="370"/>
        <v>60.854374797639984</v>
      </c>
      <c r="AA481" s="170" t="str">
        <f t="shared" si="336"/>
        <v>1  1/2"900</v>
      </c>
    </row>
    <row r="482" spans="1:27" x14ac:dyDescent="0.3">
      <c r="A482" s="45">
        <v>900</v>
      </c>
      <c r="B482" s="45">
        <v>2</v>
      </c>
      <c r="C482" s="45">
        <f>B482</f>
        <v>2</v>
      </c>
      <c r="D482" s="45" t="s">
        <v>26</v>
      </c>
      <c r="E482" s="45" t="str">
        <f t="shared" si="355"/>
        <v>2 900 CS-SS316/FG</v>
      </c>
      <c r="F482" s="45">
        <v>52.32</v>
      </c>
      <c r="G482" s="45">
        <v>58.67</v>
      </c>
      <c r="H482" s="145">
        <v>85.9</v>
      </c>
      <c r="I482" s="45">
        <v>143</v>
      </c>
      <c r="J482" s="146">
        <f t="shared" si="359"/>
        <v>7.2285000000000002E-2</v>
      </c>
      <c r="K482" s="146">
        <f t="shared" si="360"/>
        <v>16</v>
      </c>
      <c r="L482" s="146">
        <f t="shared" si="361"/>
        <v>22</v>
      </c>
      <c r="M482" s="143">
        <f t="shared" si="362"/>
        <v>1.38248E-2</v>
      </c>
      <c r="N482" s="143">
        <f t="shared" si="363"/>
        <v>2.3828927999999996E-2</v>
      </c>
      <c r="O482" s="143">
        <f t="shared" si="364"/>
        <v>1.5989210688000001E-2</v>
      </c>
      <c r="P482" s="143">
        <f t="shared" si="365"/>
        <v>3.7894429330559996E-2</v>
      </c>
      <c r="Q482" s="143">
        <v>1</v>
      </c>
      <c r="R482" s="143">
        <f t="shared" si="366"/>
        <v>3.7894429330559996E-2</v>
      </c>
      <c r="S482" s="143">
        <f t="shared" si="367"/>
        <v>1.5989210688000001E-2</v>
      </c>
      <c r="T482" s="154">
        <f t="shared" si="356"/>
        <v>17.999853932015998</v>
      </c>
      <c r="U482" s="155">
        <f t="shared" si="357"/>
        <v>7.9946053440000009</v>
      </c>
      <c r="V482" s="143">
        <f t="shared" si="368"/>
        <v>0.35381877959999991</v>
      </c>
      <c r="W482" s="155">
        <f t="shared" si="358"/>
        <v>123.83657285999996</v>
      </c>
      <c r="X482" s="143">
        <f t="shared" si="369"/>
        <v>1.6143531594000005E-2</v>
      </c>
      <c r="Y482" s="155"/>
      <c r="Z482" s="143">
        <f t="shared" si="370"/>
        <v>149.83103213601598</v>
      </c>
      <c r="AA482" s="170" t="str">
        <f t="shared" si="336"/>
        <v>2"900</v>
      </c>
    </row>
    <row r="483" spans="1:27" x14ac:dyDescent="0.3">
      <c r="A483" s="45">
        <v>900</v>
      </c>
      <c r="B483" s="45" t="s">
        <v>11</v>
      </c>
      <c r="C483" s="45">
        <v>2.5</v>
      </c>
      <c r="D483" s="45" t="s">
        <v>26</v>
      </c>
      <c r="E483" s="45" t="str">
        <f t="shared" si="355"/>
        <v>2.5 900 CS-SS316/FG</v>
      </c>
      <c r="F483" s="45">
        <v>63.5</v>
      </c>
      <c r="G483" s="45">
        <v>69.849999999999994</v>
      </c>
      <c r="H483" s="145">
        <v>98.6</v>
      </c>
      <c r="I483" s="45">
        <v>165.1</v>
      </c>
      <c r="J483" s="146">
        <f t="shared" si="359"/>
        <v>8.4224999999999994E-2</v>
      </c>
      <c r="K483" s="146">
        <f t="shared" si="360"/>
        <v>17</v>
      </c>
      <c r="L483" s="146">
        <f t="shared" si="361"/>
        <v>23</v>
      </c>
      <c r="M483" s="143">
        <f t="shared" si="362"/>
        <v>1.38248E-2</v>
      </c>
      <c r="N483" s="143">
        <f t="shared" si="363"/>
        <v>2.3828927999999996E-2</v>
      </c>
      <c r="O483" s="143">
        <f t="shared" si="364"/>
        <v>1.9794694259999999E-2</v>
      </c>
      <c r="P483" s="143">
        <f t="shared" si="365"/>
        <v>4.616080359839999E-2</v>
      </c>
      <c r="Q483" s="143">
        <v>1</v>
      </c>
      <c r="R483" s="143">
        <f t="shared" si="366"/>
        <v>4.616080359839999E-2</v>
      </c>
      <c r="S483" s="143">
        <f t="shared" si="367"/>
        <v>1.9794694259999999E-2</v>
      </c>
      <c r="T483" s="154">
        <f t="shared" si="356"/>
        <v>21.926381709239994</v>
      </c>
      <c r="U483" s="155">
        <f t="shared" si="357"/>
        <v>9.89734713</v>
      </c>
      <c r="V483" s="143">
        <f t="shared" si="368"/>
        <v>0.47574852780000004</v>
      </c>
      <c r="W483" s="155">
        <f t="shared" si="358"/>
        <v>166.51198472999999</v>
      </c>
      <c r="X483" s="143">
        <f t="shared" si="369"/>
        <v>1.9219800269999983E-2</v>
      </c>
      <c r="Y483" s="155"/>
      <c r="Z483" s="143">
        <f t="shared" si="370"/>
        <v>198.33571356924</v>
      </c>
      <c r="AA483" s="170" t="str">
        <f t="shared" si="336"/>
        <v>2  1/2"900</v>
      </c>
    </row>
    <row r="484" spans="1:27" x14ac:dyDescent="0.3">
      <c r="A484" s="45">
        <v>900</v>
      </c>
      <c r="B484" s="45">
        <v>3</v>
      </c>
      <c r="C484" s="45">
        <f t="shared" ref="C484:C495" si="371">B484</f>
        <v>3</v>
      </c>
      <c r="D484" s="45" t="s">
        <v>26</v>
      </c>
      <c r="E484" s="45" t="str">
        <f t="shared" si="355"/>
        <v>3 900 CS-SS316/FG</v>
      </c>
      <c r="F484" s="147">
        <v>78.739999999999995</v>
      </c>
      <c r="G484" s="45">
        <v>95.25</v>
      </c>
      <c r="H484" s="145">
        <v>120.7</v>
      </c>
      <c r="I484" s="45">
        <v>168.4</v>
      </c>
      <c r="J484" s="146">
        <f t="shared" si="359"/>
        <v>0.10797499999999999</v>
      </c>
      <c r="K484" s="146">
        <f t="shared" si="360"/>
        <v>15</v>
      </c>
      <c r="L484" s="146">
        <f t="shared" si="361"/>
        <v>21</v>
      </c>
      <c r="M484" s="143">
        <f t="shared" si="362"/>
        <v>1.38248E-2</v>
      </c>
      <c r="N484" s="143">
        <f t="shared" si="363"/>
        <v>2.3828927999999996E-2</v>
      </c>
      <c r="O484" s="143">
        <f t="shared" si="364"/>
        <v>2.2390991699999998E-2</v>
      </c>
      <c r="P484" s="143">
        <f t="shared" si="365"/>
        <v>5.4031498516799982E-2</v>
      </c>
      <c r="Q484" s="143">
        <v>1</v>
      </c>
      <c r="R484" s="143">
        <f t="shared" si="366"/>
        <v>5.4031498516799982E-2</v>
      </c>
      <c r="S484" s="143">
        <f t="shared" si="367"/>
        <v>2.2390991699999998E-2</v>
      </c>
      <c r="T484" s="154">
        <f t="shared" si="356"/>
        <v>25.664961795479993</v>
      </c>
      <c r="U484" s="155">
        <f t="shared" si="357"/>
        <v>11.195495849999999</v>
      </c>
      <c r="V484" s="143">
        <f t="shared" si="368"/>
        <v>0.34807208975999998</v>
      </c>
      <c r="W484" s="155">
        <f t="shared" si="358"/>
        <v>121.82523141599999</v>
      </c>
      <c r="X484" s="143">
        <f t="shared" si="369"/>
        <v>6.8142928230000011E-2</v>
      </c>
      <c r="Y484" s="155"/>
      <c r="Z484" s="143">
        <f t="shared" si="370"/>
        <v>158.68568906147999</v>
      </c>
      <c r="AA484" s="170" t="str">
        <f t="shared" si="336"/>
        <v>3"900</v>
      </c>
    </row>
    <row r="485" spans="1:27" x14ac:dyDescent="0.3">
      <c r="A485" s="45">
        <v>900</v>
      </c>
      <c r="B485" s="45">
        <v>4</v>
      </c>
      <c r="C485" s="45">
        <f t="shared" si="371"/>
        <v>4</v>
      </c>
      <c r="D485" s="45" t="s">
        <v>26</v>
      </c>
      <c r="E485" s="45" t="str">
        <f t="shared" si="355"/>
        <v>4 900 CS-SS316/FG</v>
      </c>
      <c r="F485" s="45">
        <v>102.62</v>
      </c>
      <c r="G485" s="45">
        <v>120.65</v>
      </c>
      <c r="H485" s="145">
        <v>149.4</v>
      </c>
      <c r="I485" s="45">
        <v>206.5</v>
      </c>
      <c r="J485" s="146">
        <f t="shared" si="359"/>
        <v>0.13502500000000001</v>
      </c>
      <c r="K485" s="146">
        <f t="shared" si="360"/>
        <v>17</v>
      </c>
      <c r="L485" s="146">
        <f t="shared" si="361"/>
        <v>23</v>
      </c>
      <c r="M485" s="143">
        <f t="shared" si="362"/>
        <v>1.38248E-2</v>
      </c>
      <c r="N485" s="143">
        <f t="shared" si="363"/>
        <v>2.3828927999999996E-2</v>
      </c>
      <c r="O485" s="143">
        <f t="shared" si="364"/>
        <v>3.173379154E-2</v>
      </c>
      <c r="P485" s="143">
        <f t="shared" si="365"/>
        <v>7.4002523073599988E-2</v>
      </c>
      <c r="Q485" s="143">
        <v>1</v>
      </c>
      <c r="R485" s="143">
        <f t="shared" si="366"/>
        <v>7.4002523073599988E-2</v>
      </c>
      <c r="S485" s="143">
        <f t="shared" si="367"/>
        <v>3.173379154E-2</v>
      </c>
      <c r="T485" s="154">
        <f t="shared" si="356"/>
        <v>35.151198459959993</v>
      </c>
      <c r="U485" s="155">
        <f t="shared" si="357"/>
        <v>15.866895769999999</v>
      </c>
      <c r="V485" s="143">
        <f t="shared" si="368"/>
        <v>0.51093411179999992</v>
      </c>
      <c r="W485" s="155">
        <f t="shared" si="358"/>
        <v>178.82693912999997</v>
      </c>
      <c r="X485" s="143">
        <f t="shared" si="369"/>
        <v>9.4260944574000013E-2</v>
      </c>
      <c r="Y485" s="155"/>
      <c r="Z485" s="143">
        <f t="shared" si="370"/>
        <v>229.84503335995996</v>
      </c>
      <c r="AA485" s="170" t="str">
        <f t="shared" si="336"/>
        <v>4"900</v>
      </c>
    </row>
    <row r="486" spans="1:27" x14ac:dyDescent="0.3">
      <c r="A486" s="45">
        <v>900</v>
      </c>
      <c r="B486" s="45">
        <v>5</v>
      </c>
      <c r="C486" s="45">
        <f t="shared" si="371"/>
        <v>5</v>
      </c>
      <c r="D486" s="45" t="s">
        <v>26</v>
      </c>
      <c r="E486" s="45" t="str">
        <f t="shared" si="355"/>
        <v>5 900 CS-SS316/FG</v>
      </c>
      <c r="F486" s="45">
        <v>128.27000000000001</v>
      </c>
      <c r="G486" s="45">
        <v>147.57</v>
      </c>
      <c r="H486" s="145">
        <v>177.8</v>
      </c>
      <c r="I486" s="45">
        <v>247.7</v>
      </c>
      <c r="J486" s="146">
        <f t="shared" si="359"/>
        <v>0.162685</v>
      </c>
      <c r="K486" s="146">
        <f t="shared" si="360"/>
        <v>18</v>
      </c>
      <c r="L486" s="146">
        <f t="shared" si="361"/>
        <v>24</v>
      </c>
      <c r="M486" s="143">
        <f t="shared" si="362"/>
        <v>1.38248E-2</v>
      </c>
      <c r="N486" s="143">
        <f t="shared" si="363"/>
        <v>2.3828927999999996E-2</v>
      </c>
      <c r="O486" s="143">
        <f t="shared" si="364"/>
        <v>4.0483576584000001E-2</v>
      </c>
      <c r="P486" s="143">
        <f t="shared" si="365"/>
        <v>9.3038619640319981E-2</v>
      </c>
      <c r="Q486" s="143">
        <v>1</v>
      </c>
      <c r="R486" s="143">
        <f t="shared" si="366"/>
        <v>9.3038619640319981E-2</v>
      </c>
      <c r="S486" s="143">
        <f t="shared" si="367"/>
        <v>4.0483576584000001E-2</v>
      </c>
      <c r="T486" s="154">
        <f t="shared" si="356"/>
        <v>44.193344329151991</v>
      </c>
      <c r="U486" s="155">
        <f t="shared" si="357"/>
        <v>20.241788291999999</v>
      </c>
      <c r="V486" s="143">
        <f t="shared" si="368"/>
        <v>0.75026021435999957</v>
      </c>
      <c r="W486" s="155">
        <f t="shared" si="358"/>
        <v>262.59107502599983</v>
      </c>
      <c r="X486" s="143">
        <f t="shared" si="369"/>
        <v>0.12341391253199989</v>
      </c>
      <c r="Y486" s="155"/>
      <c r="Z486" s="143">
        <f t="shared" si="370"/>
        <v>327.02620764715186</v>
      </c>
      <c r="AA486" s="170" t="str">
        <f t="shared" si="336"/>
        <v>5"900</v>
      </c>
    </row>
    <row r="487" spans="1:27" x14ac:dyDescent="0.3">
      <c r="A487" s="45">
        <v>900</v>
      </c>
      <c r="B487" s="45">
        <v>6</v>
      </c>
      <c r="C487" s="45">
        <f t="shared" si="371"/>
        <v>6</v>
      </c>
      <c r="D487" s="45" t="s">
        <v>26</v>
      </c>
      <c r="E487" s="45" t="str">
        <f t="shared" si="355"/>
        <v>6 900 CS-SS316/FG</v>
      </c>
      <c r="F487" s="45">
        <v>154.94</v>
      </c>
      <c r="G487" s="45">
        <v>174.75</v>
      </c>
      <c r="H487" s="145">
        <v>209.6</v>
      </c>
      <c r="I487" s="45">
        <v>289.10000000000002</v>
      </c>
      <c r="J487" s="146">
        <f t="shared" si="359"/>
        <v>0.19217500000000001</v>
      </c>
      <c r="K487" s="146">
        <f t="shared" si="360"/>
        <v>21</v>
      </c>
      <c r="L487" s="146">
        <f t="shared" si="361"/>
        <v>27</v>
      </c>
      <c r="M487" s="143">
        <f t="shared" si="362"/>
        <v>1.38248E-2</v>
      </c>
      <c r="N487" s="143">
        <f t="shared" si="363"/>
        <v>2.3828927999999996E-2</v>
      </c>
      <c r="O487" s="143">
        <f t="shared" si="364"/>
        <v>5.5792399740000005E-2</v>
      </c>
      <c r="P487" s="143">
        <f t="shared" si="365"/>
        <v>0.12364175443679999</v>
      </c>
      <c r="Q487" s="143">
        <v>1</v>
      </c>
      <c r="R487" s="143">
        <f t="shared" si="366"/>
        <v>0.12364175443679999</v>
      </c>
      <c r="S487" s="143">
        <f t="shared" si="367"/>
        <v>5.5792399740000005E-2</v>
      </c>
      <c r="T487" s="154">
        <f t="shared" si="356"/>
        <v>58.729833357479997</v>
      </c>
      <c r="U487" s="155">
        <f t="shared" si="357"/>
        <v>27.896199870000004</v>
      </c>
      <c r="V487" s="143">
        <f t="shared" si="368"/>
        <v>0.99591885540000036</v>
      </c>
      <c r="W487" s="155">
        <f t="shared" si="358"/>
        <v>348.57159939000013</v>
      </c>
      <c r="X487" s="143">
        <f t="shared" si="369"/>
        <v>0.15000660926999998</v>
      </c>
      <c r="Y487" s="155"/>
      <c r="Z487" s="143">
        <f t="shared" si="370"/>
        <v>435.19763261748011</v>
      </c>
      <c r="AA487" s="170" t="str">
        <f t="shared" si="336"/>
        <v>6"900</v>
      </c>
    </row>
    <row r="488" spans="1:27" x14ac:dyDescent="0.3">
      <c r="A488" s="45">
        <v>900</v>
      </c>
      <c r="B488" s="45">
        <v>8</v>
      </c>
      <c r="C488" s="45">
        <f t="shared" si="371"/>
        <v>8</v>
      </c>
      <c r="D488" s="45" t="s">
        <v>26</v>
      </c>
      <c r="E488" s="45" t="str">
        <f t="shared" si="355"/>
        <v>8 900 CS-SS316/FG</v>
      </c>
      <c r="F488" s="45">
        <v>196.85</v>
      </c>
      <c r="G488" s="45">
        <v>222.25</v>
      </c>
      <c r="H488" s="145">
        <v>257.3</v>
      </c>
      <c r="I488" s="45">
        <v>358.9</v>
      </c>
      <c r="J488" s="146">
        <f t="shared" si="359"/>
        <v>0.23977500000000002</v>
      </c>
      <c r="K488" s="146">
        <f t="shared" si="360"/>
        <v>21</v>
      </c>
      <c r="L488" s="146">
        <f t="shared" si="361"/>
        <v>27</v>
      </c>
      <c r="M488" s="143">
        <f t="shared" si="362"/>
        <v>1.38248E-2</v>
      </c>
      <c r="N488" s="143">
        <f t="shared" si="363"/>
        <v>2.3828927999999996E-2</v>
      </c>
      <c r="O488" s="143">
        <f t="shared" si="364"/>
        <v>6.9611669819999999E-2</v>
      </c>
      <c r="P488" s="143">
        <f t="shared" si="365"/>
        <v>0.15426669270239998</v>
      </c>
      <c r="Q488" s="143">
        <v>1</v>
      </c>
      <c r="R488" s="143">
        <f t="shared" si="366"/>
        <v>0.15426669270239998</v>
      </c>
      <c r="S488" s="143">
        <f t="shared" si="367"/>
        <v>6.9611669819999999E-2</v>
      </c>
      <c r="T488" s="154">
        <f t="shared" si="356"/>
        <v>73.276679033639994</v>
      </c>
      <c r="U488" s="155">
        <f t="shared" si="357"/>
        <v>34.805834910000002</v>
      </c>
      <c r="V488" s="143">
        <f t="shared" si="368"/>
        <v>1.5800684476799993</v>
      </c>
      <c r="W488" s="155">
        <f t="shared" si="358"/>
        <v>553.02395668799977</v>
      </c>
      <c r="X488" s="143">
        <f t="shared" si="369"/>
        <v>0.24461563980000003</v>
      </c>
      <c r="Y488" s="155"/>
      <c r="Z488" s="143">
        <f t="shared" si="370"/>
        <v>661.10647063163981</v>
      </c>
      <c r="AA488" s="170" t="str">
        <f t="shared" si="336"/>
        <v>8"900</v>
      </c>
    </row>
    <row r="489" spans="1:27" x14ac:dyDescent="0.3">
      <c r="A489" s="45">
        <v>900</v>
      </c>
      <c r="B489" s="45">
        <v>10</v>
      </c>
      <c r="C489" s="45">
        <f t="shared" si="371"/>
        <v>10</v>
      </c>
      <c r="D489" s="45" t="s">
        <v>26</v>
      </c>
      <c r="E489" s="45" t="str">
        <f t="shared" si="355"/>
        <v>10 900 CS-SS316/FG</v>
      </c>
      <c r="F489" s="45">
        <v>246.13</v>
      </c>
      <c r="G489" s="45">
        <v>276.35000000000002</v>
      </c>
      <c r="H489" s="145">
        <v>311.2</v>
      </c>
      <c r="I489" s="45">
        <v>435.1</v>
      </c>
      <c r="J489" s="146">
        <f t="shared" si="359"/>
        <v>0.29377499999999995</v>
      </c>
      <c r="K489" s="146">
        <f t="shared" si="360"/>
        <v>21</v>
      </c>
      <c r="L489" s="146">
        <f t="shared" si="361"/>
        <v>27</v>
      </c>
      <c r="M489" s="143">
        <f t="shared" si="362"/>
        <v>1.38248E-2</v>
      </c>
      <c r="N489" s="143">
        <f t="shared" si="363"/>
        <v>2.3828927999999996E-2</v>
      </c>
      <c r="O489" s="143">
        <f t="shared" si="364"/>
        <v>8.5288993019999981E-2</v>
      </c>
      <c r="P489" s="143">
        <f t="shared" si="365"/>
        <v>0.18900926972639995</v>
      </c>
      <c r="Q489" s="143">
        <v>1</v>
      </c>
      <c r="R489" s="143">
        <f t="shared" si="366"/>
        <v>0.18900926972639995</v>
      </c>
      <c r="S489" s="143">
        <f t="shared" si="367"/>
        <v>8.5288993019999981E-2</v>
      </c>
      <c r="T489" s="154">
        <f t="shared" si="356"/>
        <v>89.779403120039973</v>
      </c>
      <c r="U489" s="155">
        <f t="shared" si="357"/>
        <v>42.644496509999989</v>
      </c>
      <c r="V489" s="143">
        <f t="shared" si="368"/>
        <v>2.3359800214800011</v>
      </c>
      <c r="W489" s="155">
        <f t="shared" si="358"/>
        <v>817.59300751800038</v>
      </c>
      <c r="X489" s="143">
        <f t="shared" si="369"/>
        <v>0.36187840160400042</v>
      </c>
      <c r="Y489" s="155"/>
      <c r="Z489" s="143">
        <f t="shared" si="370"/>
        <v>950.01690714804033</v>
      </c>
      <c r="AA489" s="170" t="str">
        <f t="shared" si="336"/>
        <v>10"900</v>
      </c>
    </row>
    <row r="490" spans="1:27" x14ac:dyDescent="0.3">
      <c r="A490" s="45">
        <v>900</v>
      </c>
      <c r="B490" s="45">
        <v>12</v>
      </c>
      <c r="C490" s="45">
        <f t="shared" si="371"/>
        <v>12</v>
      </c>
      <c r="D490" s="45" t="s">
        <v>26</v>
      </c>
      <c r="E490" s="45" t="str">
        <f t="shared" si="355"/>
        <v>12 900 CS-SS316/FG</v>
      </c>
      <c r="F490" s="45">
        <v>292.10000000000002</v>
      </c>
      <c r="G490" s="45">
        <v>323.85000000000002</v>
      </c>
      <c r="H490" s="145">
        <v>368.3</v>
      </c>
      <c r="I490" s="45">
        <v>498.6</v>
      </c>
      <c r="J490" s="146">
        <f t="shared" si="359"/>
        <v>0.34607500000000002</v>
      </c>
      <c r="K490" s="146">
        <f t="shared" si="360"/>
        <v>27</v>
      </c>
      <c r="L490" s="146">
        <f t="shared" si="361"/>
        <v>33</v>
      </c>
      <c r="M490" s="143">
        <f t="shared" si="362"/>
        <v>1.38248E-2</v>
      </c>
      <c r="N490" s="143">
        <f t="shared" si="363"/>
        <v>2.3828927999999996E-2</v>
      </c>
      <c r="O490" s="143">
        <f t="shared" si="364"/>
        <v>0.12917927681999999</v>
      </c>
      <c r="P490" s="143">
        <f t="shared" si="365"/>
        <v>0.27213767650080001</v>
      </c>
      <c r="Q490" s="143">
        <v>1</v>
      </c>
      <c r="R490" s="143">
        <f t="shared" si="366"/>
        <v>0.27213767650080001</v>
      </c>
      <c r="S490" s="143">
        <f t="shared" si="367"/>
        <v>0.12917927681999999</v>
      </c>
      <c r="T490" s="154">
        <f t="shared" si="356"/>
        <v>129.26539633787999</v>
      </c>
      <c r="U490" s="155">
        <f t="shared" si="357"/>
        <v>64.589638409999992</v>
      </c>
      <c r="V490" s="143">
        <f t="shared" si="368"/>
        <v>2.8151751765600004</v>
      </c>
      <c r="W490" s="155">
        <f t="shared" si="358"/>
        <v>985.31131179600015</v>
      </c>
      <c r="X490" s="143">
        <f t="shared" si="369"/>
        <v>0.44554991534999999</v>
      </c>
      <c r="Y490" s="155"/>
      <c r="Z490" s="143">
        <f t="shared" si="370"/>
        <v>1179.1663465438801</v>
      </c>
      <c r="AA490" s="170" t="str">
        <f t="shared" si="336"/>
        <v>12"900</v>
      </c>
    </row>
    <row r="491" spans="1:27" x14ac:dyDescent="0.3">
      <c r="A491" s="45">
        <v>900</v>
      </c>
      <c r="B491" s="45">
        <v>14</v>
      </c>
      <c r="C491" s="45">
        <f t="shared" si="371"/>
        <v>14</v>
      </c>
      <c r="D491" s="45" t="s">
        <v>26</v>
      </c>
      <c r="E491" s="45" t="str">
        <f t="shared" si="355"/>
        <v>14 900 CS-SS316/FG</v>
      </c>
      <c r="F491" s="45">
        <v>320.8</v>
      </c>
      <c r="G491" s="45">
        <v>355.6</v>
      </c>
      <c r="H491" s="145">
        <v>400.1</v>
      </c>
      <c r="I491" s="45">
        <v>520.70000000000005</v>
      </c>
      <c r="J491" s="146">
        <f t="shared" si="359"/>
        <v>0.37785000000000002</v>
      </c>
      <c r="K491" s="146">
        <f t="shared" si="360"/>
        <v>27</v>
      </c>
      <c r="L491" s="146">
        <f t="shared" si="361"/>
        <v>33</v>
      </c>
      <c r="M491" s="143">
        <f t="shared" si="362"/>
        <v>1.38248E-2</v>
      </c>
      <c r="N491" s="143">
        <f t="shared" si="363"/>
        <v>2.3828927999999996E-2</v>
      </c>
      <c r="O491" s="143">
        <f t="shared" si="364"/>
        <v>0.14103991835999999</v>
      </c>
      <c r="P491" s="143">
        <f t="shared" si="365"/>
        <v>0.29712409467839995</v>
      </c>
      <c r="Q491" s="143">
        <v>1</v>
      </c>
      <c r="R491" s="143">
        <f t="shared" si="366"/>
        <v>0.29712409467839995</v>
      </c>
      <c r="S491" s="143">
        <f t="shared" si="367"/>
        <v>0.14103991835999999</v>
      </c>
      <c r="T491" s="154">
        <f t="shared" si="356"/>
        <v>141.13394497223999</v>
      </c>
      <c r="U491" s="155">
        <f t="shared" si="357"/>
        <v>70.519959180000001</v>
      </c>
      <c r="V491" s="143">
        <f t="shared" si="368"/>
        <v>2.7210944714400007</v>
      </c>
      <c r="W491" s="155">
        <f t="shared" si="358"/>
        <v>952.38306500400029</v>
      </c>
      <c r="X491" s="143">
        <f t="shared" si="369"/>
        <v>0.53622830016000012</v>
      </c>
      <c r="Y491" s="155"/>
      <c r="Z491" s="143">
        <f t="shared" si="370"/>
        <v>1164.0369691562403</v>
      </c>
      <c r="AA491" s="170" t="str">
        <f t="shared" si="336"/>
        <v>14"900</v>
      </c>
    </row>
    <row r="492" spans="1:27" x14ac:dyDescent="0.3">
      <c r="A492" s="45">
        <v>900</v>
      </c>
      <c r="B492" s="45">
        <v>16</v>
      </c>
      <c r="C492" s="45">
        <f t="shared" si="371"/>
        <v>16</v>
      </c>
      <c r="D492" s="45" t="s">
        <v>26</v>
      </c>
      <c r="E492" s="45" t="str">
        <f t="shared" si="355"/>
        <v>16 900 CS-SS316/FG</v>
      </c>
      <c r="F492" s="45">
        <v>374.65</v>
      </c>
      <c r="G492" s="45">
        <v>412.75</v>
      </c>
      <c r="H492" s="145">
        <v>457.2</v>
      </c>
      <c r="I492" s="45">
        <v>574.79999999999995</v>
      </c>
      <c r="J492" s="146">
        <f t="shared" si="359"/>
        <v>0.434975</v>
      </c>
      <c r="K492" s="146">
        <f t="shared" si="360"/>
        <v>27</v>
      </c>
      <c r="L492" s="146">
        <f t="shared" si="361"/>
        <v>33</v>
      </c>
      <c r="M492" s="143">
        <f t="shared" si="362"/>
        <v>1.38248E-2</v>
      </c>
      <c r="N492" s="143">
        <f t="shared" si="363"/>
        <v>2.3828927999999996E-2</v>
      </c>
      <c r="O492" s="143">
        <f t="shared" si="364"/>
        <v>0.16236294426</v>
      </c>
      <c r="P492" s="143">
        <f t="shared" si="365"/>
        <v>0.34204460257439995</v>
      </c>
      <c r="Q492" s="143">
        <v>1</v>
      </c>
      <c r="R492" s="143">
        <f t="shared" si="366"/>
        <v>0.34204460257439995</v>
      </c>
      <c r="S492" s="143">
        <f t="shared" si="367"/>
        <v>0.16236294426</v>
      </c>
      <c r="T492" s="154">
        <f t="shared" si="356"/>
        <v>162.47118622283998</v>
      </c>
      <c r="U492" s="155">
        <f t="shared" si="357"/>
        <v>81.181472130000003</v>
      </c>
      <c r="V492" s="143">
        <f t="shared" si="368"/>
        <v>2.9290906713599991</v>
      </c>
      <c r="W492" s="155">
        <f t="shared" si="358"/>
        <v>1025.1817349759997</v>
      </c>
      <c r="X492" s="143">
        <f t="shared" si="369"/>
        <v>0.68142928230000044</v>
      </c>
      <c r="Y492" s="155"/>
      <c r="Z492" s="143">
        <f t="shared" si="370"/>
        <v>1268.8343933288397</v>
      </c>
      <c r="AA492" s="170" t="str">
        <f t="shared" si="336"/>
        <v>16"900</v>
      </c>
    </row>
    <row r="493" spans="1:27" x14ac:dyDescent="0.3">
      <c r="A493" s="45">
        <v>900</v>
      </c>
      <c r="B493" s="45">
        <v>18</v>
      </c>
      <c r="C493" s="45">
        <f t="shared" si="371"/>
        <v>18</v>
      </c>
      <c r="D493" s="45" t="s">
        <v>26</v>
      </c>
      <c r="E493" s="45" t="str">
        <f t="shared" si="355"/>
        <v>18 900 CS-SS316/FG</v>
      </c>
      <c r="F493" s="45">
        <v>425.45</v>
      </c>
      <c r="G493" s="45">
        <v>463.55</v>
      </c>
      <c r="H493" s="145">
        <v>520.70000000000005</v>
      </c>
      <c r="I493" s="45">
        <v>638.29999999999995</v>
      </c>
      <c r="J493" s="146">
        <f t="shared" si="359"/>
        <v>0.49212499999999998</v>
      </c>
      <c r="K493" s="146">
        <f t="shared" si="360"/>
        <v>34</v>
      </c>
      <c r="L493" s="146">
        <f t="shared" si="361"/>
        <v>40</v>
      </c>
      <c r="M493" s="143">
        <f t="shared" si="362"/>
        <v>1.38248E-2</v>
      </c>
      <c r="N493" s="143">
        <f t="shared" si="363"/>
        <v>2.3828927999999996E-2</v>
      </c>
      <c r="O493" s="143">
        <f t="shared" si="364"/>
        <v>0.2313200098</v>
      </c>
      <c r="P493" s="143">
        <f t="shared" si="365"/>
        <v>0.46907244767999989</v>
      </c>
      <c r="Q493" s="143">
        <v>1</v>
      </c>
      <c r="R493" s="143">
        <f t="shared" si="366"/>
        <v>0.46907244767999989</v>
      </c>
      <c r="S493" s="143">
        <f t="shared" si="367"/>
        <v>0.2313200098</v>
      </c>
      <c r="T493" s="154">
        <f t="shared" si="356"/>
        <v>222.80941264799995</v>
      </c>
      <c r="U493" s="155">
        <f t="shared" si="357"/>
        <v>115.6600049</v>
      </c>
      <c r="V493" s="143">
        <f t="shared" si="368"/>
        <v>3.252676714559998</v>
      </c>
      <c r="W493" s="155">
        <f t="shared" si="358"/>
        <v>1138.4368500959993</v>
      </c>
      <c r="X493" s="143">
        <f t="shared" si="369"/>
        <v>0.76529750166000055</v>
      </c>
      <c r="Y493" s="155"/>
      <c r="Z493" s="143">
        <f t="shared" si="370"/>
        <v>1476.9062676439994</v>
      </c>
      <c r="AA493" s="170" t="str">
        <f t="shared" si="336"/>
        <v>18"900</v>
      </c>
    </row>
    <row r="494" spans="1:27" x14ac:dyDescent="0.3">
      <c r="A494" s="45">
        <v>900</v>
      </c>
      <c r="B494" s="45">
        <v>20</v>
      </c>
      <c r="C494" s="45">
        <f t="shared" si="371"/>
        <v>20</v>
      </c>
      <c r="D494" s="45" t="s">
        <v>26</v>
      </c>
      <c r="E494" s="45" t="str">
        <f t="shared" si="355"/>
        <v>20 900 CS-SS316/FG</v>
      </c>
      <c r="F494" s="45">
        <v>482.6</v>
      </c>
      <c r="G494" s="45">
        <v>520.70000000000005</v>
      </c>
      <c r="H494" s="145">
        <v>571.5</v>
      </c>
      <c r="I494" s="45">
        <v>698.5</v>
      </c>
      <c r="J494" s="146">
        <f t="shared" si="359"/>
        <v>0.54610000000000003</v>
      </c>
      <c r="K494" s="146">
        <f t="shared" si="360"/>
        <v>30</v>
      </c>
      <c r="L494" s="146">
        <f t="shared" si="361"/>
        <v>36</v>
      </c>
      <c r="M494" s="143">
        <f t="shared" si="362"/>
        <v>1.38248E-2</v>
      </c>
      <c r="N494" s="143">
        <f t="shared" si="363"/>
        <v>2.3828927999999996E-2</v>
      </c>
      <c r="O494" s="143">
        <f t="shared" si="364"/>
        <v>0.22649169840000002</v>
      </c>
      <c r="P494" s="143">
        <f t="shared" si="365"/>
        <v>0.46846719290879996</v>
      </c>
      <c r="Q494" s="143">
        <v>1</v>
      </c>
      <c r="R494" s="143">
        <f t="shared" si="366"/>
        <v>0.46846719290879996</v>
      </c>
      <c r="S494" s="143">
        <f t="shared" si="367"/>
        <v>0.22649169840000002</v>
      </c>
      <c r="T494" s="154">
        <f t="shared" si="356"/>
        <v>222.52191663167997</v>
      </c>
      <c r="U494" s="155">
        <f t="shared" si="357"/>
        <v>113.24584920000001</v>
      </c>
      <c r="V494" s="143">
        <f t="shared" si="368"/>
        <v>3.8439600539999996</v>
      </c>
      <c r="W494" s="155">
        <f t="shared" si="358"/>
        <v>1345.3860189</v>
      </c>
      <c r="X494" s="143">
        <f t="shared" si="369"/>
        <v>0.85964924844000046</v>
      </c>
      <c r="Y494" s="155"/>
      <c r="Z494" s="143">
        <f t="shared" si="370"/>
        <v>1681.1537847316799</v>
      </c>
      <c r="AA494" s="170" t="str">
        <f t="shared" si="336"/>
        <v>20"900</v>
      </c>
    </row>
    <row r="495" spans="1:27" x14ac:dyDescent="0.3">
      <c r="A495" s="45">
        <v>900</v>
      </c>
      <c r="B495" s="45">
        <v>24</v>
      </c>
      <c r="C495" s="45">
        <f t="shared" si="371"/>
        <v>24</v>
      </c>
      <c r="D495" s="45" t="s">
        <v>26</v>
      </c>
      <c r="E495" s="45" t="str">
        <f t="shared" si="355"/>
        <v>24 900 CS-SS316/FG</v>
      </c>
      <c r="F495" s="45">
        <v>590.54999999999995</v>
      </c>
      <c r="G495" s="45">
        <v>628.65</v>
      </c>
      <c r="H495" s="145">
        <v>679.5</v>
      </c>
      <c r="I495" s="45">
        <v>838.2</v>
      </c>
      <c r="J495" s="146">
        <f t="shared" si="359"/>
        <v>0.65407500000000007</v>
      </c>
      <c r="K495" s="146">
        <f t="shared" si="360"/>
        <v>31</v>
      </c>
      <c r="L495" s="146">
        <f t="shared" si="361"/>
        <v>37</v>
      </c>
      <c r="M495" s="143">
        <f t="shared" si="362"/>
        <v>1.38248E-2</v>
      </c>
      <c r="N495" s="143">
        <f t="shared" si="363"/>
        <v>2.3828927999999996E-2</v>
      </c>
      <c r="O495" s="143">
        <f t="shared" si="364"/>
        <v>0.28031613786000004</v>
      </c>
      <c r="P495" s="143">
        <f t="shared" si="365"/>
        <v>0.57667852501920003</v>
      </c>
      <c r="Q495" s="143">
        <v>1</v>
      </c>
      <c r="R495" s="143">
        <f t="shared" si="366"/>
        <v>0.57667852501920003</v>
      </c>
      <c r="S495" s="143">
        <f t="shared" si="367"/>
        <v>0.28031613786000004</v>
      </c>
      <c r="T495" s="154">
        <f t="shared" si="356"/>
        <v>273.92229938412004</v>
      </c>
      <c r="U495" s="155">
        <f t="shared" si="357"/>
        <v>140.15806893000001</v>
      </c>
      <c r="V495" s="143">
        <f t="shared" si="368"/>
        <v>5.764124036880002</v>
      </c>
      <c r="W495" s="155">
        <f t="shared" si="358"/>
        <v>2017.4434129080007</v>
      </c>
      <c r="X495" s="143">
        <f t="shared" si="369"/>
        <v>1.0378692145800006</v>
      </c>
      <c r="Y495" s="155"/>
      <c r="Z495" s="143">
        <f t="shared" si="370"/>
        <v>2431.5237812221208</v>
      </c>
      <c r="AA495" s="170" t="str">
        <f t="shared" si="336"/>
        <v>24"900</v>
      </c>
    </row>
    <row r="496" spans="1:27" x14ac:dyDescent="0.3">
      <c r="A496" s="85"/>
      <c r="B496" s="85"/>
      <c r="C496" s="85"/>
      <c r="D496" s="85"/>
      <c r="E496" s="45" t="str">
        <f t="shared" si="355"/>
        <v xml:space="preserve">  </v>
      </c>
      <c r="F496" s="85"/>
      <c r="G496" s="85"/>
      <c r="H496" s="85"/>
      <c r="I496" s="85"/>
      <c r="J496" s="85"/>
      <c r="K496" s="85"/>
      <c r="L496" s="85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  <c r="AA496" s="170" t="str">
        <f t="shared" si="336"/>
        <v>"</v>
      </c>
    </row>
    <row r="497" spans="1:27" x14ac:dyDescent="0.3">
      <c r="A497" s="85"/>
      <c r="B497" s="85"/>
      <c r="C497" s="85"/>
      <c r="D497" s="85"/>
      <c r="E497" s="45" t="str">
        <f t="shared" si="355"/>
        <v xml:space="preserve">  </v>
      </c>
      <c r="F497" s="85"/>
      <c r="G497" s="85"/>
      <c r="H497" s="85"/>
      <c r="I497" s="85"/>
      <c r="J497" s="85"/>
      <c r="K497" s="85"/>
      <c r="L497" s="85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  <c r="AA497" s="170" t="str">
        <f t="shared" si="336"/>
        <v>"</v>
      </c>
    </row>
    <row r="498" spans="1:27" x14ac:dyDescent="0.3">
      <c r="A498" s="87">
        <v>900</v>
      </c>
      <c r="B498" s="87">
        <v>0.5</v>
      </c>
      <c r="C498" s="45">
        <v>0.5</v>
      </c>
      <c r="D498" s="45" t="s">
        <v>46</v>
      </c>
      <c r="E498" s="45" t="str">
        <f t="shared" si="355"/>
        <v>0.5 900 SS316-SS16/FG-SS16</v>
      </c>
      <c r="F498" s="28">
        <v>14.22</v>
      </c>
      <c r="G498" s="28">
        <v>19.05</v>
      </c>
      <c r="H498" s="164">
        <v>31.8</v>
      </c>
      <c r="I498" s="165">
        <v>63.5</v>
      </c>
      <c r="J498" s="143">
        <f>(H498+G498)/2/1000</f>
        <v>2.5425E-2</v>
      </c>
      <c r="K498" s="146">
        <f>ROUND((H498-G498)/2*1.2,)</f>
        <v>8</v>
      </c>
      <c r="L498" s="146">
        <f>K498+6</f>
        <v>14</v>
      </c>
      <c r="M498" s="143">
        <f>3.142*(0.0008*0.0055)*1000</f>
        <v>1.38248E-2</v>
      </c>
      <c r="N498" s="143">
        <f>3.142*(0.0002*0.0048)*7900</f>
        <v>2.3828927999999996E-2</v>
      </c>
      <c r="O498" s="143">
        <f>(J498*K498)*M498</f>
        <v>2.8119643200000002E-3</v>
      </c>
      <c r="P498" s="143">
        <f>J498*L498*N498</f>
        <v>8.4819069215999986E-3</v>
      </c>
      <c r="Q498" s="143">
        <v>1</v>
      </c>
      <c r="R498" s="143">
        <f>(P498*Q498)</f>
        <v>8.4819069215999986E-3</v>
      </c>
      <c r="S498" s="143">
        <f>(O498*Q498)</f>
        <v>2.8119643200000002E-3</v>
      </c>
      <c r="T498" s="154">
        <f t="shared" ref="T498:T516" si="372">R498*Q498*475</f>
        <v>4.0289057877599994</v>
      </c>
      <c r="U498" s="155">
        <f t="shared" ref="U498:U516" si="373">S498*Q498*500</f>
        <v>1.40598216</v>
      </c>
      <c r="V498" s="143">
        <f>((I498/1000)*3.14)*1.15*0.003*((I498-H498)/2/1000)*8000*Q498</f>
        <v>8.7225149399999979E-2</v>
      </c>
      <c r="W498" s="154">
        <f>V498*4*350</f>
        <v>122.11520915999998</v>
      </c>
      <c r="X498" s="143">
        <f>((G498/1000)*3.14)*1.15*0.003*((G498-F498)/2/1000)*8000*Q498</f>
        <v>3.9870423179999993E-3</v>
      </c>
      <c r="Y498" s="154">
        <f t="shared" ref="Y498:Y504" si="374">X498*450*5</f>
        <v>8.9708452154999989</v>
      </c>
      <c r="Z498" s="143">
        <f>Y498+W498+U498+T498</f>
        <v>136.52094232325999</v>
      </c>
      <c r="AA498" s="170" t="str">
        <f t="shared" si="336"/>
        <v>0.5"900</v>
      </c>
    </row>
    <row r="499" spans="1:27" x14ac:dyDescent="0.3">
      <c r="A499" s="87">
        <v>900</v>
      </c>
      <c r="B499" s="87">
        <v>0.75</v>
      </c>
      <c r="C499" s="45">
        <v>0.75</v>
      </c>
      <c r="D499" s="45" t="s">
        <v>46</v>
      </c>
      <c r="E499" s="45" t="str">
        <f t="shared" si="355"/>
        <v>0.75 900 SS316-SS16/FG-SS16</v>
      </c>
      <c r="F499" s="28">
        <v>20.57</v>
      </c>
      <c r="G499" s="28">
        <v>25.4</v>
      </c>
      <c r="H499" s="166">
        <v>39.6</v>
      </c>
      <c r="I499" s="46">
        <v>69.900000000000006</v>
      </c>
      <c r="J499" s="143">
        <f t="shared" ref="J499:J516" si="375">(H499+G499)/2/1000</f>
        <v>3.2500000000000001E-2</v>
      </c>
      <c r="K499" s="146">
        <f t="shared" ref="K499:K516" si="376">ROUND((H499-G499)/2*1.2,)</f>
        <v>9</v>
      </c>
      <c r="L499" s="146">
        <f t="shared" ref="L499:L516" si="377">K499+6</f>
        <v>15</v>
      </c>
      <c r="M499" s="143">
        <f t="shared" ref="M499:M516" si="378">3.142*(0.0008*0.0055)*1000</f>
        <v>1.38248E-2</v>
      </c>
      <c r="N499" s="143">
        <f t="shared" ref="N499:N516" si="379">3.142*(0.0002*0.0048)*7900</f>
        <v>2.3828927999999996E-2</v>
      </c>
      <c r="O499" s="143">
        <f t="shared" ref="O499:O516" si="380">(J499*K499)*M499</f>
        <v>4.0437540000000001E-3</v>
      </c>
      <c r="P499" s="143">
        <f t="shared" ref="P499:P516" si="381">J499*L499*N499</f>
        <v>1.1616602399999999E-2</v>
      </c>
      <c r="Q499" s="143">
        <v>1</v>
      </c>
      <c r="R499" s="143">
        <f t="shared" ref="R499:R516" si="382">(P499*Q499)</f>
        <v>1.1616602399999999E-2</v>
      </c>
      <c r="S499" s="143">
        <f t="shared" ref="S499:S516" si="383">(O499*Q499)</f>
        <v>4.0437540000000001E-3</v>
      </c>
      <c r="T499" s="154">
        <f t="shared" si="372"/>
        <v>5.517886139999999</v>
      </c>
      <c r="U499" s="155">
        <f t="shared" si="373"/>
        <v>2.0218769999999999</v>
      </c>
      <c r="V499" s="143">
        <f t="shared" ref="V499:V516" si="384">((I499/1000)*3.14)*1.15*0.003*((I499-H499)/2/1000)*8000*Q499</f>
        <v>9.177587604000001E-2</v>
      </c>
      <c r="W499" s="154">
        <f t="shared" ref="W499:W507" si="385">V499*4*350</f>
        <v>128.48622645600003</v>
      </c>
      <c r="X499" s="143">
        <f t="shared" ref="X499:X516" si="386">((G499/1000)*3.14)*1.15*0.003*((G499-F499)/2/1000)*8000*Q499</f>
        <v>5.316056423999997E-3</v>
      </c>
      <c r="Y499" s="154">
        <f t="shared" si="374"/>
        <v>11.961126953999994</v>
      </c>
      <c r="Z499" s="143">
        <f t="shared" ref="Z499:Z507" si="387">Y499+W499+U499+T499</f>
        <v>147.98711655</v>
      </c>
      <c r="AA499" s="170" t="str">
        <f t="shared" si="336"/>
        <v>0.75"900</v>
      </c>
    </row>
    <row r="500" spans="1:27" x14ac:dyDescent="0.3">
      <c r="A500" s="87">
        <v>900</v>
      </c>
      <c r="B500" s="88">
        <v>1</v>
      </c>
      <c r="C500" s="88">
        <f>B500</f>
        <v>1</v>
      </c>
      <c r="D500" s="45" t="s">
        <v>46</v>
      </c>
      <c r="E500" s="45" t="str">
        <f t="shared" si="355"/>
        <v>1 900 SS316-SS16/FG-SS16</v>
      </c>
      <c r="F500" s="28">
        <v>26.92</v>
      </c>
      <c r="G500" s="28">
        <v>31.75</v>
      </c>
      <c r="H500" s="166">
        <v>47.8</v>
      </c>
      <c r="I500" s="163">
        <v>79.5</v>
      </c>
      <c r="J500" s="143">
        <f t="shared" si="375"/>
        <v>3.9774999999999998E-2</v>
      </c>
      <c r="K500" s="146">
        <f t="shared" si="376"/>
        <v>10</v>
      </c>
      <c r="L500" s="146">
        <f t="shared" si="377"/>
        <v>16</v>
      </c>
      <c r="M500" s="143">
        <f t="shared" si="378"/>
        <v>1.38248E-2</v>
      </c>
      <c r="N500" s="143">
        <f t="shared" si="379"/>
        <v>2.3828927999999996E-2</v>
      </c>
      <c r="O500" s="143">
        <f t="shared" si="380"/>
        <v>5.4988141999999995E-3</v>
      </c>
      <c r="P500" s="143">
        <f t="shared" si="381"/>
        <v>1.5164729779199996E-2</v>
      </c>
      <c r="Q500" s="143">
        <v>1</v>
      </c>
      <c r="R500" s="143">
        <f t="shared" si="382"/>
        <v>1.5164729779199996E-2</v>
      </c>
      <c r="S500" s="143">
        <f t="shared" si="383"/>
        <v>5.4988141999999995E-3</v>
      </c>
      <c r="T500" s="154">
        <f t="shared" si="372"/>
        <v>7.2032466451199983</v>
      </c>
      <c r="U500" s="155">
        <f t="shared" si="373"/>
        <v>2.7494070999999995</v>
      </c>
      <c r="V500" s="143">
        <f t="shared" si="384"/>
        <v>0.10920313980000002</v>
      </c>
      <c r="W500" s="154">
        <f t="shared" si="385"/>
        <v>152.88439572000001</v>
      </c>
      <c r="X500" s="143">
        <f t="shared" si="386"/>
        <v>6.6450705299999973E-3</v>
      </c>
      <c r="Y500" s="154">
        <f t="shared" si="374"/>
        <v>14.951408692499994</v>
      </c>
      <c r="Z500" s="143">
        <f t="shared" si="387"/>
        <v>177.78845815762003</v>
      </c>
      <c r="AA500" s="170" t="str">
        <f t="shared" si="336"/>
        <v>1"900</v>
      </c>
    </row>
    <row r="501" spans="1:27" x14ac:dyDescent="0.3">
      <c r="A501" s="87">
        <v>900</v>
      </c>
      <c r="B501" s="89" t="s">
        <v>6</v>
      </c>
      <c r="C501" s="89">
        <v>1.25</v>
      </c>
      <c r="D501" s="45" t="s">
        <v>46</v>
      </c>
      <c r="E501" s="45" t="str">
        <f t="shared" si="355"/>
        <v>1.25 900 SS316-SS16/FG-SS16</v>
      </c>
      <c r="F501" s="28">
        <v>33.270000000000003</v>
      </c>
      <c r="G501" s="28">
        <v>39.619999999999997</v>
      </c>
      <c r="H501" s="166">
        <v>60.5</v>
      </c>
      <c r="I501" s="45">
        <v>88.9</v>
      </c>
      <c r="J501" s="143">
        <f t="shared" si="375"/>
        <v>5.006E-2</v>
      </c>
      <c r="K501" s="146">
        <f t="shared" si="376"/>
        <v>13</v>
      </c>
      <c r="L501" s="146">
        <f t="shared" si="377"/>
        <v>19</v>
      </c>
      <c r="M501" s="143">
        <f t="shared" si="378"/>
        <v>1.38248E-2</v>
      </c>
      <c r="N501" s="143">
        <f t="shared" si="379"/>
        <v>2.3828927999999996E-2</v>
      </c>
      <c r="O501" s="143">
        <f t="shared" si="380"/>
        <v>8.9969033440000009E-3</v>
      </c>
      <c r="P501" s="143">
        <f t="shared" si="381"/>
        <v>2.2664646577919997E-2</v>
      </c>
      <c r="Q501" s="143">
        <v>1</v>
      </c>
      <c r="R501" s="143">
        <f t="shared" si="382"/>
        <v>2.2664646577919997E-2</v>
      </c>
      <c r="S501" s="143">
        <f t="shared" si="383"/>
        <v>8.9969033440000009E-3</v>
      </c>
      <c r="T501" s="154">
        <f t="shared" si="372"/>
        <v>10.765707124511998</v>
      </c>
      <c r="U501" s="155">
        <f t="shared" si="373"/>
        <v>4.4984516720000007</v>
      </c>
      <c r="V501" s="143">
        <f t="shared" si="384"/>
        <v>0.10940290032000001</v>
      </c>
      <c r="W501" s="154">
        <f t="shared" si="385"/>
        <v>153.16406044800001</v>
      </c>
      <c r="X501" s="143">
        <f t="shared" si="386"/>
        <v>1.0901767883999991E-2</v>
      </c>
      <c r="Y501" s="154">
        <f t="shared" si="374"/>
        <v>24.528977738999981</v>
      </c>
      <c r="Z501" s="143">
        <f t="shared" si="387"/>
        <v>192.95719698351198</v>
      </c>
      <c r="AA501" s="170" t="str">
        <f t="shared" si="336"/>
        <v>1  1/4"900</v>
      </c>
    </row>
    <row r="502" spans="1:27" x14ac:dyDescent="0.3">
      <c r="A502" s="87">
        <v>900</v>
      </c>
      <c r="B502" s="89" t="s">
        <v>8</v>
      </c>
      <c r="C502" s="28">
        <v>1.5</v>
      </c>
      <c r="D502" s="45" t="s">
        <v>46</v>
      </c>
      <c r="E502" s="45" t="str">
        <f t="shared" si="355"/>
        <v>1.5 900 SS316-SS16/FG-SS16</v>
      </c>
      <c r="F502" s="28">
        <v>41.4</v>
      </c>
      <c r="G502" s="28">
        <v>47.75</v>
      </c>
      <c r="H502" s="166">
        <v>69.900000000000006</v>
      </c>
      <c r="I502" s="45">
        <v>98.6</v>
      </c>
      <c r="J502" s="143">
        <f t="shared" si="375"/>
        <v>5.8825000000000002E-2</v>
      </c>
      <c r="K502" s="146">
        <f t="shared" si="376"/>
        <v>13</v>
      </c>
      <c r="L502" s="146">
        <f t="shared" si="377"/>
        <v>19</v>
      </c>
      <c r="M502" s="143">
        <f t="shared" si="378"/>
        <v>1.38248E-2</v>
      </c>
      <c r="N502" s="143">
        <f t="shared" si="379"/>
        <v>2.3828927999999996E-2</v>
      </c>
      <c r="O502" s="143">
        <f t="shared" si="380"/>
        <v>1.057217018E-2</v>
      </c>
      <c r="P502" s="143">
        <f t="shared" si="381"/>
        <v>2.6632997102399993E-2</v>
      </c>
      <c r="Q502" s="143">
        <v>1</v>
      </c>
      <c r="R502" s="143">
        <f t="shared" si="382"/>
        <v>2.6632997102399993E-2</v>
      </c>
      <c r="S502" s="143">
        <f t="shared" si="383"/>
        <v>1.057217018E-2</v>
      </c>
      <c r="T502" s="154">
        <f t="shared" si="372"/>
        <v>12.650673623639996</v>
      </c>
      <c r="U502" s="155">
        <f t="shared" si="373"/>
        <v>5.2860850900000003</v>
      </c>
      <c r="V502" s="143">
        <f t="shared" si="384"/>
        <v>0.12262176023999997</v>
      </c>
      <c r="W502" s="154">
        <f t="shared" si="385"/>
        <v>171.67046433599995</v>
      </c>
      <c r="X502" s="143">
        <f t="shared" si="386"/>
        <v>1.3138804050000005E-2</v>
      </c>
      <c r="Y502" s="154">
        <f t="shared" si="374"/>
        <v>29.56230911250001</v>
      </c>
      <c r="Z502" s="143">
        <f t="shared" si="387"/>
        <v>219.16953216213994</v>
      </c>
      <c r="AA502" s="170" t="str">
        <f t="shared" si="336"/>
        <v>1  1/2"900</v>
      </c>
    </row>
    <row r="503" spans="1:27" x14ac:dyDescent="0.3">
      <c r="A503" s="87">
        <v>900</v>
      </c>
      <c r="B503" s="88">
        <v>2</v>
      </c>
      <c r="C503" s="88">
        <f>B503</f>
        <v>2</v>
      </c>
      <c r="D503" s="45" t="s">
        <v>46</v>
      </c>
      <c r="E503" s="45" t="str">
        <f t="shared" si="355"/>
        <v>2 900 SS316-SS16/FG-SS16</v>
      </c>
      <c r="F503" s="28">
        <v>52.32</v>
      </c>
      <c r="G503" s="28">
        <v>58.67</v>
      </c>
      <c r="H503" s="166">
        <v>85.9</v>
      </c>
      <c r="I503" s="46">
        <v>143</v>
      </c>
      <c r="J503" s="143">
        <f t="shared" si="375"/>
        <v>7.2285000000000002E-2</v>
      </c>
      <c r="K503" s="146">
        <f t="shared" si="376"/>
        <v>16</v>
      </c>
      <c r="L503" s="146">
        <f t="shared" si="377"/>
        <v>22</v>
      </c>
      <c r="M503" s="143">
        <f t="shared" si="378"/>
        <v>1.38248E-2</v>
      </c>
      <c r="N503" s="143">
        <f t="shared" si="379"/>
        <v>2.3828927999999996E-2</v>
      </c>
      <c r="O503" s="143">
        <f t="shared" si="380"/>
        <v>1.5989210688000001E-2</v>
      </c>
      <c r="P503" s="143">
        <f t="shared" si="381"/>
        <v>3.7894429330559996E-2</v>
      </c>
      <c r="Q503" s="143">
        <v>1</v>
      </c>
      <c r="R503" s="143">
        <f t="shared" si="382"/>
        <v>3.7894429330559996E-2</v>
      </c>
      <c r="S503" s="143">
        <f t="shared" si="383"/>
        <v>1.5989210688000001E-2</v>
      </c>
      <c r="T503" s="154">
        <f t="shared" si="372"/>
        <v>17.999853932015998</v>
      </c>
      <c r="U503" s="155">
        <f t="shared" si="373"/>
        <v>7.9946053440000009</v>
      </c>
      <c r="V503" s="143">
        <f t="shared" si="384"/>
        <v>0.35381877959999991</v>
      </c>
      <c r="W503" s="154">
        <f t="shared" si="385"/>
        <v>495.3462914399999</v>
      </c>
      <c r="X503" s="143">
        <f t="shared" si="386"/>
        <v>1.6143531594000005E-2</v>
      </c>
      <c r="Y503" s="154">
        <f t="shared" si="374"/>
        <v>36.322946086500011</v>
      </c>
      <c r="Z503" s="143">
        <f t="shared" si="387"/>
        <v>557.66369680251591</v>
      </c>
      <c r="AA503" s="170" t="str">
        <f t="shared" si="336"/>
        <v>2"900</v>
      </c>
    </row>
    <row r="504" spans="1:27" x14ac:dyDescent="0.3">
      <c r="A504" s="87">
        <v>900</v>
      </c>
      <c r="B504" s="89" t="s">
        <v>11</v>
      </c>
      <c r="C504" s="28">
        <v>2.5</v>
      </c>
      <c r="D504" s="45" t="s">
        <v>46</v>
      </c>
      <c r="E504" s="45" t="str">
        <f t="shared" si="355"/>
        <v>2.5 900 SS316-SS16/FG-SS16</v>
      </c>
      <c r="F504" s="28">
        <v>63.5</v>
      </c>
      <c r="G504" s="28">
        <v>69.849999999999994</v>
      </c>
      <c r="H504" s="166">
        <v>98.6</v>
      </c>
      <c r="I504" s="46">
        <v>165.1</v>
      </c>
      <c r="J504" s="143">
        <f t="shared" si="375"/>
        <v>8.4224999999999994E-2</v>
      </c>
      <c r="K504" s="146">
        <f t="shared" si="376"/>
        <v>17</v>
      </c>
      <c r="L504" s="146">
        <f t="shared" si="377"/>
        <v>23</v>
      </c>
      <c r="M504" s="143">
        <f t="shared" si="378"/>
        <v>1.38248E-2</v>
      </c>
      <c r="N504" s="143">
        <f t="shared" si="379"/>
        <v>2.3828927999999996E-2</v>
      </c>
      <c r="O504" s="143">
        <f t="shared" si="380"/>
        <v>1.9794694259999999E-2</v>
      </c>
      <c r="P504" s="143">
        <f t="shared" si="381"/>
        <v>4.616080359839999E-2</v>
      </c>
      <c r="Q504" s="143">
        <v>1</v>
      </c>
      <c r="R504" s="143">
        <f t="shared" si="382"/>
        <v>4.616080359839999E-2</v>
      </c>
      <c r="S504" s="143">
        <f t="shared" si="383"/>
        <v>1.9794694259999999E-2</v>
      </c>
      <c r="T504" s="154">
        <f t="shared" si="372"/>
        <v>21.926381709239994</v>
      </c>
      <c r="U504" s="155">
        <f t="shared" si="373"/>
        <v>9.89734713</v>
      </c>
      <c r="V504" s="143">
        <f t="shared" si="384"/>
        <v>0.47574852780000004</v>
      </c>
      <c r="W504" s="154">
        <f t="shared" si="385"/>
        <v>666.04793892000009</v>
      </c>
      <c r="X504" s="143">
        <f t="shared" si="386"/>
        <v>1.9219800269999983E-2</v>
      </c>
      <c r="Y504" s="154">
        <f t="shared" si="374"/>
        <v>43.244550607499967</v>
      </c>
      <c r="Z504" s="143">
        <f t="shared" si="387"/>
        <v>741.11621836673999</v>
      </c>
      <c r="AA504" s="170" t="str">
        <f t="shared" si="336"/>
        <v>2  1/2"900</v>
      </c>
    </row>
    <row r="505" spans="1:27" x14ac:dyDescent="0.3">
      <c r="A505" s="87">
        <v>900</v>
      </c>
      <c r="B505" s="88">
        <v>3</v>
      </c>
      <c r="C505" s="88">
        <f t="shared" ref="C505:C516" si="388">B505</f>
        <v>3</v>
      </c>
      <c r="D505" s="45" t="s">
        <v>46</v>
      </c>
      <c r="E505" s="45" t="str">
        <f t="shared" si="355"/>
        <v>3 900 SS316-SS16/FG-SS16</v>
      </c>
      <c r="F505" s="200">
        <v>78.739999999999995</v>
      </c>
      <c r="G505" s="28">
        <v>95.25</v>
      </c>
      <c r="H505" s="166">
        <v>120.7</v>
      </c>
      <c r="I505" s="46">
        <v>168.4</v>
      </c>
      <c r="J505" s="143">
        <f t="shared" si="375"/>
        <v>0.10797499999999999</v>
      </c>
      <c r="K505" s="146">
        <f t="shared" si="376"/>
        <v>15</v>
      </c>
      <c r="L505" s="146">
        <f t="shared" si="377"/>
        <v>21</v>
      </c>
      <c r="M505" s="143">
        <f t="shared" si="378"/>
        <v>1.38248E-2</v>
      </c>
      <c r="N505" s="143">
        <f t="shared" si="379"/>
        <v>2.3828927999999996E-2</v>
      </c>
      <c r="O505" s="143">
        <f t="shared" si="380"/>
        <v>2.2390991699999998E-2</v>
      </c>
      <c r="P505" s="143">
        <f t="shared" si="381"/>
        <v>5.4031498516799982E-2</v>
      </c>
      <c r="Q505" s="143">
        <v>1</v>
      </c>
      <c r="R505" s="143">
        <f t="shared" si="382"/>
        <v>5.4031498516799982E-2</v>
      </c>
      <c r="S505" s="143">
        <f t="shared" si="383"/>
        <v>2.2390991699999998E-2</v>
      </c>
      <c r="T505" s="154">
        <f t="shared" si="372"/>
        <v>25.664961795479993</v>
      </c>
      <c r="U505" s="155">
        <f t="shared" si="373"/>
        <v>11.195495849999999</v>
      </c>
      <c r="V505" s="143">
        <f t="shared" si="384"/>
        <v>0.34807208975999998</v>
      </c>
      <c r="W505" s="154">
        <f t="shared" si="385"/>
        <v>487.30092566399998</v>
      </c>
      <c r="X505" s="143">
        <f t="shared" si="386"/>
        <v>6.8142928230000011E-2</v>
      </c>
      <c r="Y505" s="154">
        <f t="shared" ref="Y505:Y516" si="389">X505*450*3</f>
        <v>91.992953110500011</v>
      </c>
      <c r="Z505" s="143">
        <f t="shared" si="387"/>
        <v>616.15433641997993</v>
      </c>
      <c r="AA505" s="170" t="str">
        <f t="shared" si="336"/>
        <v>3"900</v>
      </c>
    </row>
    <row r="506" spans="1:27" x14ac:dyDescent="0.3">
      <c r="A506" s="87">
        <v>900</v>
      </c>
      <c r="B506" s="88">
        <v>4</v>
      </c>
      <c r="C506" s="88">
        <f t="shared" si="388"/>
        <v>4</v>
      </c>
      <c r="D506" s="45" t="s">
        <v>46</v>
      </c>
      <c r="E506" s="45" t="str">
        <f t="shared" si="355"/>
        <v>4 900 SS316-SS16/FG-SS16</v>
      </c>
      <c r="F506" s="28">
        <v>102.62</v>
      </c>
      <c r="G506" s="28">
        <v>120.65</v>
      </c>
      <c r="H506" s="166">
        <v>149.4</v>
      </c>
      <c r="I506" s="28">
        <v>206.5</v>
      </c>
      <c r="J506" s="143">
        <f t="shared" si="375"/>
        <v>0.13502500000000001</v>
      </c>
      <c r="K506" s="146">
        <f t="shared" si="376"/>
        <v>17</v>
      </c>
      <c r="L506" s="146">
        <f t="shared" si="377"/>
        <v>23</v>
      </c>
      <c r="M506" s="143">
        <f t="shared" si="378"/>
        <v>1.38248E-2</v>
      </c>
      <c r="N506" s="143">
        <f t="shared" si="379"/>
        <v>2.3828927999999996E-2</v>
      </c>
      <c r="O506" s="143">
        <f t="shared" si="380"/>
        <v>3.173379154E-2</v>
      </c>
      <c r="P506" s="143">
        <f t="shared" si="381"/>
        <v>7.4002523073599988E-2</v>
      </c>
      <c r="Q506" s="143">
        <v>1</v>
      </c>
      <c r="R506" s="143">
        <f t="shared" si="382"/>
        <v>7.4002523073599988E-2</v>
      </c>
      <c r="S506" s="143">
        <f t="shared" si="383"/>
        <v>3.173379154E-2</v>
      </c>
      <c r="T506" s="154">
        <f t="shared" si="372"/>
        <v>35.151198459959993</v>
      </c>
      <c r="U506" s="155">
        <f t="shared" si="373"/>
        <v>15.866895769999999</v>
      </c>
      <c r="V506" s="143">
        <f t="shared" si="384"/>
        <v>0.51093411179999992</v>
      </c>
      <c r="W506" s="154">
        <f t="shared" si="385"/>
        <v>715.30775651999988</v>
      </c>
      <c r="X506" s="143">
        <f t="shared" si="386"/>
        <v>9.4260944574000013E-2</v>
      </c>
      <c r="Y506" s="154">
        <f t="shared" si="389"/>
        <v>127.25227517490001</v>
      </c>
      <c r="Z506" s="143">
        <f t="shared" si="387"/>
        <v>893.57812592485993</v>
      </c>
      <c r="AA506" s="170" t="str">
        <f t="shared" si="336"/>
        <v>4"900</v>
      </c>
    </row>
    <row r="507" spans="1:27" x14ac:dyDescent="0.3">
      <c r="A507" s="87">
        <v>900</v>
      </c>
      <c r="B507" s="88">
        <v>5</v>
      </c>
      <c r="C507" s="88">
        <f t="shared" si="388"/>
        <v>5</v>
      </c>
      <c r="D507" s="45" t="s">
        <v>46</v>
      </c>
      <c r="E507" s="45" t="str">
        <f t="shared" si="355"/>
        <v>5 900 SS316-SS16/FG-SS16</v>
      </c>
      <c r="F507" s="28">
        <v>128.27000000000001</v>
      </c>
      <c r="G507" s="28">
        <v>147.57</v>
      </c>
      <c r="H507" s="166">
        <v>177.8</v>
      </c>
      <c r="I507" s="28">
        <v>247.7</v>
      </c>
      <c r="J507" s="143">
        <f t="shared" si="375"/>
        <v>0.162685</v>
      </c>
      <c r="K507" s="146">
        <f t="shared" si="376"/>
        <v>18</v>
      </c>
      <c r="L507" s="146">
        <f t="shared" si="377"/>
        <v>24</v>
      </c>
      <c r="M507" s="143">
        <f t="shared" si="378"/>
        <v>1.38248E-2</v>
      </c>
      <c r="N507" s="143">
        <f t="shared" si="379"/>
        <v>2.3828927999999996E-2</v>
      </c>
      <c r="O507" s="143">
        <f t="shared" si="380"/>
        <v>4.0483576584000001E-2</v>
      </c>
      <c r="P507" s="143">
        <f t="shared" si="381"/>
        <v>9.3038619640319981E-2</v>
      </c>
      <c r="Q507" s="143">
        <v>1</v>
      </c>
      <c r="R507" s="143">
        <f t="shared" si="382"/>
        <v>9.3038619640319981E-2</v>
      </c>
      <c r="S507" s="143">
        <f t="shared" si="383"/>
        <v>4.0483576584000001E-2</v>
      </c>
      <c r="T507" s="154">
        <f t="shared" si="372"/>
        <v>44.193344329151991</v>
      </c>
      <c r="U507" s="155">
        <f t="shared" si="373"/>
        <v>20.241788291999999</v>
      </c>
      <c r="V507" s="143">
        <f t="shared" si="384"/>
        <v>0.75026021435999957</v>
      </c>
      <c r="W507" s="154">
        <f t="shared" si="385"/>
        <v>1050.3643001039993</v>
      </c>
      <c r="X507" s="143">
        <f t="shared" si="386"/>
        <v>0.12341391253199989</v>
      </c>
      <c r="Y507" s="154">
        <f t="shared" si="389"/>
        <v>166.60878191819984</v>
      </c>
      <c r="Z507" s="143">
        <f t="shared" si="387"/>
        <v>1281.4082146433511</v>
      </c>
      <c r="AA507" s="170" t="str">
        <f t="shared" si="336"/>
        <v>5"900</v>
      </c>
    </row>
    <row r="508" spans="1:27" x14ac:dyDescent="0.3">
      <c r="A508" s="87">
        <v>900</v>
      </c>
      <c r="B508" s="88">
        <v>6</v>
      </c>
      <c r="C508" s="88">
        <f t="shared" si="388"/>
        <v>6</v>
      </c>
      <c r="D508" s="45" t="s">
        <v>46</v>
      </c>
      <c r="E508" s="45" t="str">
        <f t="shared" si="355"/>
        <v>6 900 SS316-SS16/FG-SS16</v>
      </c>
      <c r="F508" s="28">
        <v>154.94</v>
      </c>
      <c r="G508" s="28">
        <v>174.75</v>
      </c>
      <c r="H508" s="166">
        <v>209.6</v>
      </c>
      <c r="I508" s="28">
        <v>289.10000000000002</v>
      </c>
      <c r="J508" s="143">
        <f t="shared" si="375"/>
        <v>0.19217500000000001</v>
      </c>
      <c r="K508" s="146">
        <f t="shared" si="376"/>
        <v>21</v>
      </c>
      <c r="L508" s="146">
        <f t="shared" si="377"/>
        <v>27</v>
      </c>
      <c r="M508" s="143">
        <f t="shared" si="378"/>
        <v>1.38248E-2</v>
      </c>
      <c r="N508" s="143">
        <f t="shared" si="379"/>
        <v>2.3828927999999996E-2</v>
      </c>
      <c r="O508" s="143">
        <f t="shared" si="380"/>
        <v>5.5792399740000005E-2</v>
      </c>
      <c r="P508" s="143">
        <f t="shared" si="381"/>
        <v>0.12364175443679999</v>
      </c>
      <c r="Q508" s="143">
        <v>1</v>
      </c>
      <c r="R508" s="143">
        <f t="shared" si="382"/>
        <v>0.12364175443679999</v>
      </c>
      <c r="S508" s="143">
        <f t="shared" si="383"/>
        <v>5.5792399740000005E-2</v>
      </c>
      <c r="T508" s="154">
        <f t="shared" si="372"/>
        <v>58.729833357479997</v>
      </c>
      <c r="U508" s="155">
        <f t="shared" si="373"/>
        <v>27.896199870000004</v>
      </c>
      <c r="V508" s="143">
        <f t="shared" si="384"/>
        <v>0.99591885540000036</v>
      </c>
      <c r="W508" s="154">
        <f t="shared" ref="W508:W509" si="390">V508*3*350</f>
        <v>1045.7147981700004</v>
      </c>
      <c r="X508" s="143">
        <f t="shared" si="386"/>
        <v>0.15000660926999998</v>
      </c>
      <c r="Y508" s="154">
        <f t="shared" si="389"/>
        <v>202.50892251449994</v>
      </c>
      <c r="Z508" s="143">
        <f>Y508+W508+U508+T508</f>
        <v>1334.8497539119803</v>
      </c>
      <c r="AA508" s="170" t="str">
        <f t="shared" si="336"/>
        <v>6"900</v>
      </c>
    </row>
    <row r="509" spans="1:27" x14ac:dyDescent="0.3">
      <c r="A509" s="87">
        <v>900</v>
      </c>
      <c r="B509" s="88">
        <v>8</v>
      </c>
      <c r="C509" s="88">
        <f t="shared" si="388"/>
        <v>8</v>
      </c>
      <c r="D509" s="45" t="s">
        <v>46</v>
      </c>
      <c r="E509" s="45" t="str">
        <f t="shared" si="355"/>
        <v>8 900 SS316-SS16/FG-SS16</v>
      </c>
      <c r="F509" s="28">
        <v>196.85</v>
      </c>
      <c r="G509" s="28">
        <v>222.25</v>
      </c>
      <c r="H509" s="166">
        <v>257.3</v>
      </c>
      <c r="I509" s="28">
        <v>358.9</v>
      </c>
      <c r="J509" s="143">
        <f t="shared" si="375"/>
        <v>0.23977500000000002</v>
      </c>
      <c r="K509" s="146">
        <f t="shared" si="376"/>
        <v>21</v>
      </c>
      <c r="L509" s="146">
        <f t="shared" si="377"/>
        <v>27</v>
      </c>
      <c r="M509" s="143">
        <f t="shared" si="378"/>
        <v>1.38248E-2</v>
      </c>
      <c r="N509" s="143">
        <f t="shared" si="379"/>
        <v>2.3828927999999996E-2</v>
      </c>
      <c r="O509" s="143">
        <f t="shared" si="380"/>
        <v>6.9611669819999999E-2</v>
      </c>
      <c r="P509" s="143">
        <f t="shared" si="381"/>
        <v>0.15426669270239998</v>
      </c>
      <c r="Q509" s="143">
        <v>1</v>
      </c>
      <c r="R509" s="143">
        <f t="shared" si="382"/>
        <v>0.15426669270239998</v>
      </c>
      <c r="S509" s="143">
        <f t="shared" si="383"/>
        <v>6.9611669819999999E-2</v>
      </c>
      <c r="T509" s="154">
        <f t="shared" si="372"/>
        <v>73.276679033639994</v>
      </c>
      <c r="U509" s="155">
        <f t="shared" si="373"/>
        <v>34.805834910000002</v>
      </c>
      <c r="V509" s="143">
        <f t="shared" si="384"/>
        <v>1.5800684476799993</v>
      </c>
      <c r="W509" s="154">
        <f t="shared" si="390"/>
        <v>1659.0718700639993</v>
      </c>
      <c r="X509" s="143">
        <f t="shared" si="386"/>
        <v>0.24461563980000003</v>
      </c>
      <c r="Y509" s="154">
        <f t="shared" si="389"/>
        <v>330.23111373000006</v>
      </c>
      <c r="Z509" s="143">
        <f t="shared" ref="Z509:Z516" si="391">Y509+W509+U509+T509</f>
        <v>2097.3854977376395</v>
      </c>
      <c r="AA509" s="170" t="str">
        <f t="shared" si="336"/>
        <v>8"900</v>
      </c>
    </row>
    <row r="510" spans="1:27" x14ac:dyDescent="0.3">
      <c r="A510" s="87">
        <v>900</v>
      </c>
      <c r="B510" s="88">
        <v>10</v>
      </c>
      <c r="C510" s="88">
        <f t="shared" si="388"/>
        <v>10</v>
      </c>
      <c r="D510" s="45" t="s">
        <v>46</v>
      </c>
      <c r="E510" s="45" t="str">
        <f t="shared" si="355"/>
        <v>10 900 SS316-SS16/FG-SS16</v>
      </c>
      <c r="F510" s="28">
        <v>246.13</v>
      </c>
      <c r="G510" s="28">
        <v>276.35000000000002</v>
      </c>
      <c r="H510" s="166">
        <v>311.2</v>
      </c>
      <c r="I510" s="28">
        <v>435.1</v>
      </c>
      <c r="J510" s="143">
        <f t="shared" si="375"/>
        <v>0.29377499999999995</v>
      </c>
      <c r="K510" s="146">
        <f t="shared" si="376"/>
        <v>21</v>
      </c>
      <c r="L510" s="146">
        <f t="shared" si="377"/>
        <v>27</v>
      </c>
      <c r="M510" s="143">
        <f t="shared" si="378"/>
        <v>1.38248E-2</v>
      </c>
      <c r="N510" s="143">
        <f t="shared" si="379"/>
        <v>2.3828927999999996E-2</v>
      </c>
      <c r="O510" s="143">
        <f t="shared" si="380"/>
        <v>8.5288993019999981E-2</v>
      </c>
      <c r="P510" s="143">
        <f t="shared" si="381"/>
        <v>0.18900926972639995</v>
      </c>
      <c r="Q510" s="143">
        <v>1</v>
      </c>
      <c r="R510" s="143">
        <f t="shared" si="382"/>
        <v>0.18900926972639995</v>
      </c>
      <c r="S510" s="143">
        <f t="shared" si="383"/>
        <v>8.5288993019999981E-2</v>
      </c>
      <c r="T510" s="154">
        <f t="shared" si="372"/>
        <v>89.779403120039973</v>
      </c>
      <c r="U510" s="155">
        <f t="shared" si="373"/>
        <v>42.644496509999989</v>
      </c>
      <c r="V510" s="143">
        <f t="shared" si="384"/>
        <v>2.3359800214800011</v>
      </c>
      <c r="W510" s="154">
        <f>V510*2*450</f>
        <v>2102.3820193320012</v>
      </c>
      <c r="X510" s="143">
        <f t="shared" si="386"/>
        <v>0.36187840160400042</v>
      </c>
      <c r="Y510" s="154">
        <f t="shared" si="389"/>
        <v>488.53584216540054</v>
      </c>
      <c r="Z510" s="143">
        <f t="shared" si="391"/>
        <v>2723.3417611274417</v>
      </c>
      <c r="AA510" s="170" t="str">
        <f t="shared" si="336"/>
        <v>10"900</v>
      </c>
    </row>
    <row r="511" spans="1:27" x14ac:dyDescent="0.3">
      <c r="A511" s="87">
        <v>900</v>
      </c>
      <c r="B511" s="88">
        <v>12</v>
      </c>
      <c r="C511" s="88">
        <f t="shared" si="388"/>
        <v>12</v>
      </c>
      <c r="D511" s="45" t="s">
        <v>46</v>
      </c>
      <c r="E511" s="45" t="str">
        <f t="shared" si="355"/>
        <v>12 900 SS316-SS16/FG-SS16</v>
      </c>
      <c r="F511" s="28">
        <v>292.10000000000002</v>
      </c>
      <c r="G511" s="28">
        <v>323.85000000000002</v>
      </c>
      <c r="H511" s="166">
        <v>368.3</v>
      </c>
      <c r="I511" s="28">
        <v>498.6</v>
      </c>
      <c r="J511" s="143">
        <f t="shared" si="375"/>
        <v>0.34607500000000002</v>
      </c>
      <c r="K511" s="146">
        <f t="shared" si="376"/>
        <v>27</v>
      </c>
      <c r="L511" s="146">
        <f t="shared" si="377"/>
        <v>33</v>
      </c>
      <c r="M511" s="143">
        <f t="shared" si="378"/>
        <v>1.38248E-2</v>
      </c>
      <c r="N511" s="143">
        <f t="shared" si="379"/>
        <v>2.3828927999999996E-2</v>
      </c>
      <c r="O511" s="143">
        <f t="shared" si="380"/>
        <v>0.12917927681999999</v>
      </c>
      <c r="P511" s="143">
        <f t="shared" si="381"/>
        <v>0.27213767650080001</v>
      </c>
      <c r="Q511" s="143">
        <v>1</v>
      </c>
      <c r="R511" s="143">
        <f t="shared" si="382"/>
        <v>0.27213767650080001</v>
      </c>
      <c r="S511" s="143">
        <f t="shared" si="383"/>
        <v>0.12917927681999999</v>
      </c>
      <c r="T511" s="154">
        <f t="shared" si="372"/>
        <v>129.26539633787999</v>
      </c>
      <c r="U511" s="155">
        <f t="shared" si="373"/>
        <v>64.589638409999992</v>
      </c>
      <c r="V511" s="143">
        <f t="shared" si="384"/>
        <v>2.8151751765600004</v>
      </c>
      <c r="W511" s="154">
        <f>V511*3*350</f>
        <v>2955.9339353880005</v>
      </c>
      <c r="X511" s="143">
        <f t="shared" si="386"/>
        <v>0.44554991534999999</v>
      </c>
      <c r="Y511" s="154">
        <f t="shared" si="389"/>
        <v>601.49238572249999</v>
      </c>
      <c r="Z511" s="143">
        <f t="shared" si="391"/>
        <v>3751.2813558583803</v>
      </c>
      <c r="AA511" s="170" t="str">
        <f t="shared" si="336"/>
        <v>12"900</v>
      </c>
    </row>
    <row r="512" spans="1:27" x14ac:dyDescent="0.3">
      <c r="A512" s="87">
        <v>900</v>
      </c>
      <c r="B512" s="88">
        <v>14</v>
      </c>
      <c r="C512" s="88">
        <f t="shared" si="388"/>
        <v>14</v>
      </c>
      <c r="D512" s="45" t="s">
        <v>46</v>
      </c>
      <c r="E512" s="45" t="str">
        <f t="shared" si="355"/>
        <v>14 900 SS316-SS16/FG-SS16</v>
      </c>
      <c r="F512" s="28">
        <v>320.8</v>
      </c>
      <c r="G512" s="28">
        <v>355.6</v>
      </c>
      <c r="H512" s="166">
        <v>400.1</v>
      </c>
      <c r="I512" s="28">
        <v>520.70000000000005</v>
      </c>
      <c r="J512" s="143">
        <f t="shared" si="375"/>
        <v>0.37785000000000002</v>
      </c>
      <c r="K512" s="146">
        <f t="shared" si="376"/>
        <v>27</v>
      </c>
      <c r="L512" s="146">
        <f t="shared" si="377"/>
        <v>33</v>
      </c>
      <c r="M512" s="143">
        <f t="shared" si="378"/>
        <v>1.38248E-2</v>
      </c>
      <c r="N512" s="143">
        <f t="shared" si="379"/>
        <v>2.3828927999999996E-2</v>
      </c>
      <c r="O512" s="143">
        <f t="shared" si="380"/>
        <v>0.14103991835999999</v>
      </c>
      <c r="P512" s="143">
        <f t="shared" si="381"/>
        <v>0.29712409467839995</v>
      </c>
      <c r="Q512" s="143">
        <v>1</v>
      </c>
      <c r="R512" s="143">
        <f t="shared" si="382"/>
        <v>0.29712409467839995</v>
      </c>
      <c r="S512" s="143">
        <f t="shared" si="383"/>
        <v>0.14103991835999999</v>
      </c>
      <c r="T512" s="154">
        <f t="shared" si="372"/>
        <v>141.13394497223999</v>
      </c>
      <c r="U512" s="155">
        <f t="shared" si="373"/>
        <v>70.519959180000001</v>
      </c>
      <c r="V512" s="143">
        <f t="shared" si="384"/>
        <v>2.7210944714400007</v>
      </c>
      <c r="W512" s="154">
        <f t="shared" ref="W512:W516" si="392">V512*3*350</f>
        <v>2857.1491950120007</v>
      </c>
      <c r="X512" s="143">
        <f t="shared" si="386"/>
        <v>0.53622830016000012</v>
      </c>
      <c r="Y512" s="154">
        <f t="shared" si="389"/>
        <v>723.90820521600017</v>
      </c>
      <c r="Z512" s="143">
        <f t="shared" si="391"/>
        <v>3792.711304380241</v>
      </c>
      <c r="AA512" s="170" t="str">
        <f t="shared" si="336"/>
        <v>14"900</v>
      </c>
    </row>
    <row r="513" spans="1:27" x14ac:dyDescent="0.3">
      <c r="A513" s="87">
        <v>900</v>
      </c>
      <c r="B513" s="88">
        <v>16</v>
      </c>
      <c r="C513" s="88">
        <f t="shared" si="388"/>
        <v>16</v>
      </c>
      <c r="D513" s="45" t="s">
        <v>46</v>
      </c>
      <c r="E513" s="45" t="str">
        <f t="shared" si="355"/>
        <v>16 900 SS316-SS16/FG-SS16</v>
      </c>
      <c r="F513" s="28">
        <v>374.65</v>
      </c>
      <c r="G513" s="28">
        <v>412.75</v>
      </c>
      <c r="H513" s="166">
        <v>457.2</v>
      </c>
      <c r="I513" s="28">
        <v>574.79999999999995</v>
      </c>
      <c r="J513" s="143">
        <f t="shared" si="375"/>
        <v>0.434975</v>
      </c>
      <c r="K513" s="146">
        <f t="shared" si="376"/>
        <v>27</v>
      </c>
      <c r="L513" s="146">
        <f t="shared" si="377"/>
        <v>33</v>
      </c>
      <c r="M513" s="143">
        <f t="shared" si="378"/>
        <v>1.38248E-2</v>
      </c>
      <c r="N513" s="143">
        <f t="shared" si="379"/>
        <v>2.3828927999999996E-2</v>
      </c>
      <c r="O513" s="143">
        <f t="shared" si="380"/>
        <v>0.16236294426</v>
      </c>
      <c r="P513" s="143">
        <f t="shared" si="381"/>
        <v>0.34204460257439995</v>
      </c>
      <c r="Q513" s="143">
        <v>1</v>
      </c>
      <c r="R513" s="143">
        <f t="shared" si="382"/>
        <v>0.34204460257439995</v>
      </c>
      <c r="S513" s="143">
        <f t="shared" si="383"/>
        <v>0.16236294426</v>
      </c>
      <c r="T513" s="154">
        <f t="shared" si="372"/>
        <v>162.47118622283998</v>
      </c>
      <c r="U513" s="155">
        <f t="shared" si="373"/>
        <v>81.181472130000003</v>
      </c>
      <c r="V513" s="143">
        <f t="shared" si="384"/>
        <v>2.9290906713599991</v>
      </c>
      <c r="W513" s="154">
        <f t="shared" si="392"/>
        <v>3075.5452049279993</v>
      </c>
      <c r="X513" s="143">
        <f t="shared" si="386"/>
        <v>0.68142928230000044</v>
      </c>
      <c r="Y513" s="154">
        <f t="shared" si="389"/>
        <v>919.92953110500048</v>
      </c>
      <c r="Z513" s="143">
        <f t="shared" si="391"/>
        <v>4239.1273943858396</v>
      </c>
      <c r="AA513" s="170" t="str">
        <f t="shared" si="336"/>
        <v>16"900</v>
      </c>
    </row>
    <row r="514" spans="1:27" x14ac:dyDescent="0.3">
      <c r="A514" s="87">
        <v>900</v>
      </c>
      <c r="B514" s="88">
        <v>18</v>
      </c>
      <c r="C514" s="88">
        <f t="shared" si="388"/>
        <v>18</v>
      </c>
      <c r="D514" s="45" t="s">
        <v>46</v>
      </c>
      <c r="E514" s="45" t="str">
        <f t="shared" si="355"/>
        <v>18 900 SS316-SS16/FG-SS16</v>
      </c>
      <c r="F514" s="28">
        <v>425.45</v>
      </c>
      <c r="G514" s="28">
        <v>463.55</v>
      </c>
      <c r="H514" s="166">
        <v>520.70000000000005</v>
      </c>
      <c r="I514" s="28">
        <v>638.29999999999995</v>
      </c>
      <c r="J514" s="143">
        <f t="shared" si="375"/>
        <v>0.49212499999999998</v>
      </c>
      <c r="K514" s="146">
        <f t="shared" si="376"/>
        <v>34</v>
      </c>
      <c r="L514" s="146">
        <f t="shared" si="377"/>
        <v>40</v>
      </c>
      <c r="M514" s="143">
        <f t="shared" si="378"/>
        <v>1.38248E-2</v>
      </c>
      <c r="N514" s="143">
        <f t="shared" si="379"/>
        <v>2.3828927999999996E-2</v>
      </c>
      <c r="O514" s="143">
        <f t="shared" si="380"/>
        <v>0.2313200098</v>
      </c>
      <c r="P514" s="143">
        <f t="shared" si="381"/>
        <v>0.46907244767999989</v>
      </c>
      <c r="Q514" s="143">
        <v>1</v>
      </c>
      <c r="R514" s="143">
        <f t="shared" si="382"/>
        <v>0.46907244767999989</v>
      </c>
      <c r="S514" s="143">
        <f t="shared" si="383"/>
        <v>0.2313200098</v>
      </c>
      <c r="T514" s="154">
        <f t="shared" si="372"/>
        <v>222.80941264799995</v>
      </c>
      <c r="U514" s="155">
        <f t="shared" si="373"/>
        <v>115.6600049</v>
      </c>
      <c r="V514" s="143">
        <f t="shared" si="384"/>
        <v>3.252676714559998</v>
      </c>
      <c r="W514" s="154">
        <f t="shared" si="392"/>
        <v>3415.310550287998</v>
      </c>
      <c r="X514" s="143">
        <f t="shared" si="386"/>
        <v>0.76529750166000055</v>
      </c>
      <c r="Y514" s="154">
        <f t="shared" si="389"/>
        <v>1033.1516272410006</v>
      </c>
      <c r="Z514" s="143">
        <f t="shared" si="391"/>
        <v>4786.9315950769987</v>
      </c>
      <c r="AA514" s="170" t="str">
        <f t="shared" si="336"/>
        <v>18"900</v>
      </c>
    </row>
    <row r="515" spans="1:27" x14ac:dyDescent="0.3">
      <c r="A515" s="87">
        <v>900</v>
      </c>
      <c r="B515" s="88">
        <v>20</v>
      </c>
      <c r="C515" s="88">
        <f t="shared" si="388"/>
        <v>20</v>
      </c>
      <c r="D515" s="45" t="s">
        <v>46</v>
      </c>
      <c r="E515" s="45" t="str">
        <f t="shared" si="355"/>
        <v>20 900 SS316-SS16/FG-SS16</v>
      </c>
      <c r="F515" s="28">
        <v>482.6</v>
      </c>
      <c r="G515" s="28">
        <v>520.70000000000005</v>
      </c>
      <c r="H515" s="166">
        <v>571.5</v>
      </c>
      <c r="I515" s="28">
        <v>698.5</v>
      </c>
      <c r="J515" s="143">
        <f t="shared" si="375"/>
        <v>0.54610000000000003</v>
      </c>
      <c r="K515" s="146">
        <f t="shared" si="376"/>
        <v>30</v>
      </c>
      <c r="L515" s="146">
        <f t="shared" si="377"/>
        <v>36</v>
      </c>
      <c r="M515" s="143">
        <f t="shared" si="378"/>
        <v>1.38248E-2</v>
      </c>
      <c r="N515" s="143">
        <f t="shared" si="379"/>
        <v>2.3828927999999996E-2</v>
      </c>
      <c r="O515" s="143">
        <f t="shared" si="380"/>
        <v>0.22649169840000002</v>
      </c>
      <c r="P515" s="143">
        <f t="shared" si="381"/>
        <v>0.46846719290879996</v>
      </c>
      <c r="Q515" s="143">
        <v>1</v>
      </c>
      <c r="R515" s="143">
        <f t="shared" si="382"/>
        <v>0.46846719290879996</v>
      </c>
      <c r="S515" s="143">
        <f t="shared" si="383"/>
        <v>0.22649169840000002</v>
      </c>
      <c r="T515" s="154">
        <f t="shared" si="372"/>
        <v>222.52191663167997</v>
      </c>
      <c r="U515" s="155">
        <f t="shared" si="373"/>
        <v>113.24584920000001</v>
      </c>
      <c r="V515" s="143">
        <f t="shared" si="384"/>
        <v>3.8439600539999996</v>
      </c>
      <c r="W515" s="154">
        <f t="shared" si="392"/>
        <v>4036.1580566999996</v>
      </c>
      <c r="X515" s="143">
        <f t="shared" si="386"/>
        <v>0.85964924844000046</v>
      </c>
      <c r="Y515" s="154">
        <f t="shared" si="389"/>
        <v>1160.5264853940007</v>
      </c>
      <c r="Z515" s="143">
        <f t="shared" si="391"/>
        <v>5532.4523079256805</v>
      </c>
      <c r="AA515" s="170" t="str">
        <f t="shared" si="336"/>
        <v>20"900</v>
      </c>
    </row>
    <row r="516" spans="1:27" x14ac:dyDescent="0.3">
      <c r="A516" s="87">
        <v>900</v>
      </c>
      <c r="B516" s="88">
        <v>24</v>
      </c>
      <c r="C516" s="88">
        <f t="shared" si="388"/>
        <v>24</v>
      </c>
      <c r="D516" s="45" t="s">
        <v>46</v>
      </c>
      <c r="E516" s="45" t="str">
        <f t="shared" si="355"/>
        <v>24 900 SS316-SS16/FG-SS16</v>
      </c>
      <c r="F516" s="28">
        <v>590.54999999999995</v>
      </c>
      <c r="G516" s="28">
        <v>628.65</v>
      </c>
      <c r="H516" s="166">
        <v>679.5</v>
      </c>
      <c r="I516" s="28">
        <v>838.2</v>
      </c>
      <c r="J516" s="143">
        <f t="shared" si="375"/>
        <v>0.65407500000000007</v>
      </c>
      <c r="K516" s="146">
        <f t="shared" si="376"/>
        <v>31</v>
      </c>
      <c r="L516" s="146">
        <f t="shared" si="377"/>
        <v>37</v>
      </c>
      <c r="M516" s="143">
        <f t="shared" si="378"/>
        <v>1.38248E-2</v>
      </c>
      <c r="N516" s="143">
        <f t="shared" si="379"/>
        <v>2.3828927999999996E-2</v>
      </c>
      <c r="O516" s="143">
        <f t="shared" si="380"/>
        <v>0.28031613786000004</v>
      </c>
      <c r="P516" s="143">
        <f t="shared" si="381"/>
        <v>0.57667852501920003</v>
      </c>
      <c r="Q516" s="143">
        <v>1</v>
      </c>
      <c r="R516" s="143">
        <f t="shared" si="382"/>
        <v>0.57667852501920003</v>
      </c>
      <c r="S516" s="143">
        <f t="shared" si="383"/>
        <v>0.28031613786000004</v>
      </c>
      <c r="T516" s="154">
        <f t="shared" si="372"/>
        <v>273.92229938412004</v>
      </c>
      <c r="U516" s="155">
        <f t="shared" si="373"/>
        <v>140.15806893000001</v>
      </c>
      <c r="V516" s="143">
        <f t="shared" si="384"/>
        <v>5.764124036880002</v>
      </c>
      <c r="W516" s="154">
        <f t="shared" si="392"/>
        <v>6052.3302387240019</v>
      </c>
      <c r="X516" s="143">
        <f t="shared" si="386"/>
        <v>1.0378692145800006</v>
      </c>
      <c r="Y516" s="154">
        <f t="shared" si="389"/>
        <v>1401.1234396830009</v>
      </c>
      <c r="Z516" s="143">
        <f t="shared" si="391"/>
        <v>7867.5340467211226</v>
      </c>
      <c r="AA516" s="170" t="str">
        <f t="shared" ref="AA516:AA579" si="393">CONCATENATE(B516,"""",A516)</f>
        <v>24"900</v>
      </c>
    </row>
    <row r="517" spans="1:27" x14ac:dyDescent="0.3">
      <c r="A517" s="85"/>
      <c r="B517" s="85"/>
      <c r="C517" s="85"/>
      <c r="D517" s="85"/>
      <c r="E517" s="45" t="str">
        <f t="shared" si="355"/>
        <v xml:space="preserve">  </v>
      </c>
      <c r="F517" s="85"/>
      <c r="G517" s="85"/>
      <c r="H517" s="85"/>
      <c r="I517" s="85"/>
      <c r="J517" s="85"/>
      <c r="K517" s="85"/>
      <c r="L517" s="85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  <c r="AA517" s="170" t="str">
        <f t="shared" si="393"/>
        <v>"</v>
      </c>
    </row>
    <row r="518" spans="1:27" x14ac:dyDescent="0.3">
      <c r="A518" s="85"/>
      <c r="B518" s="85"/>
      <c r="C518" s="85"/>
      <c r="D518" s="85"/>
      <c r="E518" s="45" t="str">
        <f t="shared" si="355"/>
        <v xml:space="preserve">  </v>
      </c>
      <c r="F518" s="85"/>
      <c r="G518" s="85"/>
      <c r="H518" s="85"/>
      <c r="I518" s="85"/>
      <c r="J518" s="85"/>
      <c r="K518" s="85"/>
      <c r="L518" s="85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  <c r="AA518" s="170" t="str">
        <f t="shared" si="393"/>
        <v>"</v>
      </c>
    </row>
    <row r="519" spans="1:27" x14ac:dyDescent="0.3">
      <c r="A519" s="45">
        <v>900</v>
      </c>
      <c r="B519" s="45">
        <v>0.5</v>
      </c>
      <c r="C519" s="45">
        <v>0.5</v>
      </c>
      <c r="D519" s="45" t="s">
        <v>66</v>
      </c>
      <c r="E519" s="45" t="str">
        <f t="shared" si="355"/>
        <v>0.5 900 CS-SS304/FG-SS304</v>
      </c>
      <c r="F519" s="45">
        <v>14.22</v>
      </c>
      <c r="G519" s="45">
        <v>19.05</v>
      </c>
      <c r="H519" s="145">
        <v>31.8</v>
      </c>
      <c r="I519" s="45">
        <v>63.5</v>
      </c>
      <c r="J519" s="146">
        <f>(H519+G519)/2/1000</f>
        <v>2.5425E-2</v>
      </c>
      <c r="K519" s="146">
        <f>ROUND((H519-G519)/2*1.2,)</f>
        <v>8</v>
      </c>
      <c r="L519" s="146">
        <f>K519+6</f>
        <v>14</v>
      </c>
      <c r="M519" s="143">
        <f>3.142*(0.0008*0.0055)*1000</f>
        <v>1.38248E-2</v>
      </c>
      <c r="N519" s="143">
        <f>3.142*(0.0002*0.0048)*7900</f>
        <v>2.3828927999999996E-2</v>
      </c>
      <c r="O519" s="143">
        <f>(J519*K519)*M519</f>
        <v>2.8119643200000002E-3</v>
      </c>
      <c r="P519" s="143">
        <f>J519*L519*N519</f>
        <v>8.4819069215999986E-3</v>
      </c>
      <c r="Q519" s="143">
        <v>1</v>
      </c>
      <c r="R519" s="143">
        <f>(P519*Q519)</f>
        <v>8.4819069215999986E-3</v>
      </c>
      <c r="S519" s="143">
        <f>(O519*Q519)</f>
        <v>2.8119643200000002E-3</v>
      </c>
      <c r="T519" s="156">
        <f t="shared" ref="T519:T537" si="394">R519*Q519*350</f>
        <v>2.9686674225599994</v>
      </c>
      <c r="U519" s="155">
        <f t="shared" ref="U519:U537" si="395">S519*Q519*500</f>
        <v>1.40598216</v>
      </c>
      <c r="V519" s="143">
        <f>((I519/1000)*3.14)*1.15*0.003*((I519-H519)/2/1000)*8000*Q519</f>
        <v>8.7225149399999979E-2</v>
      </c>
      <c r="W519" s="155">
        <f>V519*70*5</f>
        <v>30.528802289999994</v>
      </c>
      <c r="X519" s="143">
        <f>((G519/1000)*3.14)*1.15*0.003*((G519-F519)/2/1000)*8000*Q519</f>
        <v>3.9870423179999993E-3</v>
      </c>
      <c r="Y519" s="156">
        <v>1</v>
      </c>
      <c r="Z519" s="143">
        <f>Y519+W519+U519+T519</f>
        <v>35.903451872559998</v>
      </c>
      <c r="AA519" s="170" t="str">
        <f t="shared" si="393"/>
        <v>0.5"900</v>
      </c>
    </row>
    <row r="520" spans="1:27" x14ac:dyDescent="0.3">
      <c r="A520" s="45">
        <v>900</v>
      </c>
      <c r="B520" s="45">
        <v>0.75</v>
      </c>
      <c r="C520" s="45">
        <v>0.75</v>
      </c>
      <c r="D520" s="45" t="s">
        <v>66</v>
      </c>
      <c r="E520" s="45" t="str">
        <f t="shared" si="355"/>
        <v>0.75 900 CS-SS304/FG-SS304</v>
      </c>
      <c r="F520" s="45">
        <v>20.57</v>
      </c>
      <c r="G520" s="45">
        <v>25.4</v>
      </c>
      <c r="H520" s="145">
        <v>39.6</v>
      </c>
      <c r="I520" s="45">
        <v>69.900000000000006</v>
      </c>
      <c r="J520" s="146">
        <f t="shared" ref="J520:J537" si="396">(H520+G520)/2/1000</f>
        <v>3.2500000000000001E-2</v>
      </c>
      <c r="K520" s="146">
        <f t="shared" ref="K520:K537" si="397">ROUND((H520-G520)/2*1.2,)</f>
        <v>9</v>
      </c>
      <c r="L520" s="146">
        <f t="shared" ref="L520:L537" si="398">K520+6</f>
        <v>15</v>
      </c>
      <c r="M520" s="143">
        <f t="shared" ref="M520:M537" si="399">3.142*(0.0008*0.0055)*1000</f>
        <v>1.38248E-2</v>
      </c>
      <c r="N520" s="143">
        <f t="shared" ref="N520:N537" si="400">3.142*(0.0002*0.0048)*7900</f>
        <v>2.3828927999999996E-2</v>
      </c>
      <c r="O520" s="143">
        <f t="shared" ref="O520:O537" si="401">(J520*K520)*M520</f>
        <v>4.0437540000000001E-3</v>
      </c>
      <c r="P520" s="143">
        <f t="shared" ref="P520:P537" si="402">J520*L520*N520</f>
        <v>1.1616602399999999E-2</v>
      </c>
      <c r="Q520" s="143">
        <v>1</v>
      </c>
      <c r="R520" s="143">
        <f t="shared" ref="R520:R537" si="403">(P520*Q520)</f>
        <v>1.1616602399999999E-2</v>
      </c>
      <c r="S520" s="143">
        <f t="shared" ref="S520:S537" si="404">(O520*Q520)</f>
        <v>4.0437540000000001E-3</v>
      </c>
      <c r="T520" s="156">
        <f t="shared" si="394"/>
        <v>4.0658108399999993</v>
      </c>
      <c r="U520" s="155">
        <f t="shared" si="395"/>
        <v>2.0218769999999999</v>
      </c>
      <c r="V520" s="143">
        <f t="shared" ref="V520:V537" si="405">((I520/1000)*3.14)*1.15*0.003*((I520-H520)/2/1000)*8000*Q520</f>
        <v>9.177587604000001E-2</v>
      </c>
      <c r="W520" s="155">
        <f t="shared" ref="W520:W537" si="406">V520*70*5</f>
        <v>32.121556613999999</v>
      </c>
      <c r="X520" s="143">
        <f t="shared" ref="X520:X537" si="407">((G520/1000)*3.14)*1.15*0.003*((G520-F520)/2/1000)*8000*Q520</f>
        <v>5.316056423999997E-3</v>
      </c>
      <c r="Y520" s="156">
        <v>2</v>
      </c>
      <c r="Z520" s="143">
        <f t="shared" ref="Z520:Z528" si="408">Y520+W520+U520+T520</f>
        <v>40.209244454</v>
      </c>
      <c r="AA520" s="170" t="str">
        <f t="shared" si="393"/>
        <v>0.75"900</v>
      </c>
    </row>
    <row r="521" spans="1:27" x14ac:dyDescent="0.3">
      <c r="A521" s="45">
        <v>900</v>
      </c>
      <c r="B521" s="45">
        <v>1</v>
      </c>
      <c r="C521" s="45">
        <f>B521</f>
        <v>1</v>
      </c>
      <c r="D521" s="45" t="s">
        <v>66</v>
      </c>
      <c r="E521" s="45" t="str">
        <f t="shared" si="355"/>
        <v>1 900 CS-SS304/FG-SS304</v>
      </c>
      <c r="F521" s="45">
        <v>26.92</v>
      </c>
      <c r="G521" s="45">
        <v>31.75</v>
      </c>
      <c r="H521" s="145">
        <v>47.8</v>
      </c>
      <c r="I521" s="45">
        <v>79.5</v>
      </c>
      <c r="J521" s="146">
        <f t="shared" si="396"/>
        <v>3.9774999999999998E-2</v>
      </c>
      <c r="K521" s="146">
        <f t="shared" si="397"/>
        <v>10</v>
      </c>
      <c r="L521" s="146">
        <f t="shared" si="398"/>
        <v>16</v>
      </c>
      <c r="M521" s="143">
        <f t="shared" si="399"/>
        <v>1.38248E-2</v>
      </c>
      <c r="N521" s="143">
        <f t="shared" si="400"/>
        <v>2.3828927999999996E-2</v>
      </c>
      <c r="O521" s="143">
        <f t="shared" si="401"/>
        <v>5.4988141999999995E-3</v>
      </c>
      <c r="P521" s="143">
        <f t="shared" si="402"/>
        <v>1.5164729779199996E-2</v>
      </c>
      <c r="Q521" s="143">
        <v>1</v>
      </c>
      <c r="R521" s="143">
        <f t="shared" si="403"/>
        <v>1.5164729779199996E-2</v>
      </c>
      <c r="S521" s="143">
        <f t="shared" si="404"/>
        <v>5.4988141999999995E-3</v>
      </c>
      <c r="T521" s="156">
        <f t="shared" si="394"/>
        <v>5.307655422719999</v>
      </c>
      <c r="U521" s="155">
        <f t="shared" si="395"/>
        <v>2.7494070999999995</v>
      </c>
      <c r="V521" s="143">
        <f t="shared" si="405"/>
        <v>0.10920313980000002</v>
      </c>
      <c r="W521" s="155">
        <f t="shared" si="406"/>
        <v>38.221098930000004</v>
      </c>
      <c r="X521" s="143">
        <f t="shared" si="407"/>
        <v>6.6450705299999973E-3</v>
      </c>
      <c r="Y521" s="156">
        <v>2</v>
      </c>
      <c r="Z521" s="143">
        <f t="shared" si="408"/>
        <v>48.278161452719999</v>
      </c>
      <c r="AA521" s="170" t="str">
        <f t="shared" si="393"/>
        <v>1"900</v>
      </c>
    </row>
    <row r="522" spans="1:27" x14ac:dyDescent="0.3">
      <c r="A522" s="45">
        <v>900</v>
      </c>
      <c r="B522" s="45" t="s">
        <v>6</v>
      </c>
      <c r="C522" s="45">
        <v>1.25</v>
      </c>
      <c r="D522" s="45" t="s">
        <v>66</v>
      </c>
      <c r="E522" s="45" t="str">
        <f t="shared" si="355"/>
        <v>1.25 900 CS-SS304/FG-SS304</v>
      </c>
      <c r="F522" s="45">
        <v>33.270000000000003</v>
      </c>
      <c r="G522" s="45">
        <v>39.619999999999997</v>
      </c>
      <c r="H522" s="145">
        <v>60.5</v>
      </c>
      <c r="I522" s="45">
        <v>88.9</v>
      </c>
      <c r="J522" s="146">
        <f t="shared" si="396"/>
        <v>5.006E-2</v>
      </c>
      <c r="K522" s="146">
        <f t="shared" si="397"/>
        <v>13</v>
      </c>
      <c r="L522" s="146">
        <f t="shared" si="398"/>
        <v>19</v>
      </c>
      <c r="M522" s="143">
        <f t="shared" si="399"/>
        <v>1.38248E-2</v>
      </c>
      <c r="N522" s="143">
        <f t="shared" si="400"/>
        <v>2.3828927999999996E-2</v>
      </c>
      <c r="O522" s="143">
        <f t="shared" si="401"/>
        <v>8.9969033440000009E-3</v>
      </c>
      <c r="P522" s="143">
        <f t="shared" si="402"/>
        <v>2.2664646577919997E-2</v>
      </c>
      <c r="Q522" s="143">
        <v>1</v>
      </c>
      <c r="R522" s="143">
        <f t="shared" si="403"/>
        <v>2.2664646577919997E-2</v>
      </c>
      <c r="S522" s="143">
        <f t="shared" si="404"/>
        <v>8.9969033440000009E-3</v>
      </c>
      <c r="T522" s="156">
        <f t="shared" si="394"/>
        <v>7.9326263022719985</v>
      </c>
      <c r="U522" s="155">
        <f t="shared" si="395"/>
        <v>4.4984516720000007</v>
      </c>
      <c r="V522" s="143">
        <f t="shared" si="405"/>
        <v>0.10940290032000001</v>
      </c>
      <c r="W522" s="155">
        <f t="shared" si="406"/>
        <v>38.291015112000004</v>
      </c>
      <c r="X522" s="143">
        <f t="shared" si="407"/>
        <v>1.0901767883999991E-2</v>
      </c>
      <c r="Y522" s="156">
        <f t="shared" ref="Y522:Y537" si="409">X522*5*300</f>
        <v>16.352651825999985</v>
      </c>
      <c r="Z522" s="143">
        <f t="shared" si="408"/>
        <v>67.074744912271996</v>
      </c>
      <c r="AA522" s="170" t="str">
        <f t="shared" si="393"/>
        <v>1  1/4"900</v>
      </c>
    </row>
    <row r="523" spans="1:27" x14ac:dyDescent="0.3">
      <c r="A523" s="45">
        <v>900</v>
      </c>
      <c r="B523" s="45" t="s">
        <v>8</v>
      </c>
      <c r="C523" s="45">
        <v>1.5</v>
      </c>
      <c r="D523" s="45" t="s">
        <v>66</v>
      </c>
      <c r="E523" s="45" t="str">
        <f t="shared" si="355"/>
        <v>1.5 900 CS-SS304/FG-SS304</v>
      </c>
      <c r="F523" s="45">
        <v>41.4</v>
      </c>
      <c r="G523" s="45">
        <v>47.75</v>
      </c>
      <c r="H523" s="145">
        <v>69.900000000000006</v>
      </c>
      <c r="I523" s="45">
        <v>98.6</v>
      </c>
      <c r="J523" s="146">
        <f t="shared" si="396"/>
        <v>5.8825000000000002E-2</v>
      </c>
      <c r="K523" s="146">
        <f t="shared" si="397"/>
        <v>13</v>
      </c>
      <c r="L523" s="146">
        <f t="shared" si="398"/>
        <v>19</v>
      </c>
      <c r="M523" s="143">
        <f t="shared" si="399"/>
        <v>1.38248E-2</v>
      </c>
      <c r="N523" s="143">
        <f t="shared" si="400"/>
        <v>2.3828927999999996E-2</v>
      </c>
      <c r="O523" s="143">
        <f t="shared" si="401"/>
        <v>1.057217018E-2</v>
      </c>
      <c r="P523" s="143">
        <f t="shared" si="402"/>
        <v>2.6632997102399993E-2</v>
      </c>
      <c r="Q523" s="143">
        <v>1</v>
      </c>
      <c r="R523" s="143">
        <f t="shared" si="403"/>
        <v>2.6632997102399993E-2</v>
      </c>
      <c r="S523" s="143">
        <f t="shared" si="404"/>
        <v>1.057217018E-2</v>
      </c>
      <c r="T523" s="156">
        <f t="shared" si="394"/>
        <v>9.321548985839998</v>
      </c>
      <c r="U523" s="155">
        <f t="shared" si="395"/>
        <v>5.2860850900000003</v>
      </c>
      <c r="V523" s="143">
        <f t="shared" si="405"/>
        <v>0.12262176023999997</v>
      </c>
      <c r="W523" s="155">
        <f t="shared" si="406"/>
        <v>42.917616083999988</v>
      </c>
      <c r="X523" s="143">
        <f t="shared" si="407"/>
        <v>1.3138804050000005E-2</v>
      </c>
      <c r="Y523" s="156">
        <f t="shared" si="409"/>
        <v>19.708206075000007</v>
      </c>
      <c r="Z523" s="143">
        <f t="shared" si="408"/>
        <v>77.233456234839991</v>
      </c>
      <c r="AA523" s="170" t="str">
        <f t="shared" si="393"/>
        <v>1  1/2"900</v>
      </c>
    </row>
    <row r="524" spans="1:27" x14ac:dyDescent="0.3">
      <c r="A524" s="45">
        <v>900</v>
      </c>
      <c r="B524" s="45">
        <v>2</v>
      </c>
      <c r="C524" s="45">
        <f>B524</f>
        <v>2</v>
      </c>
      <c r="D524" s="45" t="s">
        <v>66</v>
      </c>
      <c r="E524" s="45" t="str">
        <f t="shared" si="355"/>
        <v>2 900 CS-SS304/FG-SS304</v>
      </c>
      <c r="F524" s="45">
        <v>52.32</v>
      </c>
      <c r="G524" s="45">
        <v>58.67</v>
      </c>
      <c r="H524" s="145">
        <v>85.9</v>
      </c>
      <c r="I524" s="45">
        <v>143</v>
      </c>
      <c r="J524" s="146">
        <f t="shared" si="396"/>
        <v>7.2285000000000002E-2</v>
      </c>
      <c r="K524" s="146">
        <f t="shared" si="397"/>
        <v>16</v>
      </c>
      <c r="L524" s="146">
        <f t="shared" si="398"/>
        <v>22</v>
      </c>
      <c r="M524" s="143">
        <f t="shared" si="399"/>
        <v>1.38248E-2</v>
      </c>
      <c r="N524" s="143">
        <f t="shared" si="400"/>
        <v>2.3828927999999996E-2</v>
      </c>
      <c r="O524" s="143">
        <f t="shared" si="401"/>
        <v>1.5989210688000001E-2</v>
      </c>
      <c r="P524" s="143">
        <f t="shared" si="402"/>
        <v>3.7894429330559996E-2</v>
      </c>
      <c r="Q524" s="143">
        <v>1</v>
      </c>
      <c r="R524" s="143">
        <f t="shared" si="403"/>
        <v>3.7894429330559996E-2</v>
      </c>
      <c r="S524" s="143">
        <f t="shared" si="404"/>
        <v>1.5989210688000001E-2</v>
      </c>
      <c r="T524" s="156">
        <f t="shared" si="394"/>
        <v>13.263050265695998</v>
      </c>
      <c r="U524" s="155">
        <f t="shared" si="395"/>
        <v>7.9946053440000009</v>
      </c>
      <c r="V524" s="143">
        <f t="shared" si="405"/>
        <v>0.35381877959999991</v>
      </c>
      <c r="W524" s="155">
        <f t="shared" si="406"/>
        <v>123.83657285999996</v>
      </c>
      <c r="X524" s="143">
        <f t="shared" si="407"/>
        <v>1.6143531594000005E-2</v>
      </c>
      <c r="Y524" s="156">
        <v>15</v>
      </c>
      <c r="Z524" s="143">
        <f t="shared" si="408"/>
        <v>160.09422846969596</v>
      </c>
      <c r="AA524" s="170" t="str">
        <f t="shared" si="393"/>
        <v>2"900</v>
      </c>
    </row>
    <row r="525" spans="1:27" x14ac:dyDescent="0.3">
      <c r="A525" s="45">
        <v>900</v>
      </c>
      <c r="B525" s="45" t="s">
        <v>11</v>
      </c>
      <c r="C525" s="45">
        <v>2.5</v>
      </c>
      <c r="D525" s="45" t="s">
        <v>66</v>
      </c>
      <c r="E525" s="45" t="str">
        <f t="shared" si="355"/>
        <v>2.5 900 CS-SS304/FG-SS304</v>
      </c>
      <c r="F525" s="45">
        <v>63.5</v>
      </c>
      <c r="G525" s="45">
        <v>69.849999999999994</v>
      </c>
      <c r="H525" s="145">
        <v>98.6</v>
      </c>
      <c r="I525" s="45">
        <v>165.1</v>
      </c>
      <c r="J525" s="146">
        <f t="shared" si="396"/>
        <v>8.4224999999999994E-2</v>
      </c>
      <c r="K525" s="146">
        <f t="shared" si="397"/>
        <v>17</v>
      </c>
      <c r="L525" s="146">
        <f t="shared" si="398"/>
        <v>23</v>
      </c>
      <c r="M525" s="143">
        <f t="shared" si="399"/>
        <v>1.38248E-2</v>
      </c>
      <c r="N525" s="143">
        <f t="shared" si="400"/>
        <v>2.3828927999999996E-2</v>
      </c>
      <c r="O525" s="143">
        <f t="shared" si="401"/>
        <v>1.9794694259999999E-2</v>
      </c>
      <c r="P525" s="143">
        <f t="shared" si="402"/>
        <v>4.616080359839999E-2</v>
      </c>
      <c r="Q525" s="143">
        <v>1</v>
      </c>
      <c r="R525" s="143">
        <f t="shared" si="403"/>
        <v>4.616080359839999E-2</v>
      </c>
      <c r="S525" s="143">
        <f t="shared" si="404"/>
        <v>1.9794694259999999E-2</v>
      </c>
      <c r="T525" s="156">
        <f t="shared" si="394"/>
        <v>16.156281259439996</v>
      </c>
      <c r="U525" s="155">
        <f t="shared" si="395"/>
        <v>9.89734713</v>
      </c>
      <c r="V525" s="143">
        <f t="shared" si="405"/>
        <v>0.47574852780000004</v>
      </c>
      <c r="W525" s="155">
        <f t="shared" si="406"/>
        <v>166.51198472999999</v>
      </c>
      <c r="X525" s="143">
        <f t="shared" si="407"/>
        <v>1.9219800269999983E-2</v>
      </c>
      <c r="Y525" s="156">
        <f t="shared" si="409"/>
        <v>28.829700404999972</v>
      </c>
      <c r="Z525" s="143">
        <f t="shared" si="408"/>
        <v>221.39531352443998</v>
      </c>
      <c r="AA525" s="170" t="str">
        <f t="shared" si="393"/>
        <v>2  1/2"900</v>
      </c>
    </row>
    <row r="526" spans="1:27" x14ac:dyDescent="0.3">
      <c r="A526" s="45">
        <v>900</v>
      </c>
      <c r="B526" s="45">
        <v>3</v>
      </c>
      <c r="C526" s="45">
        <f t="shared" ref="C526:C537" si="410">B526</f>
        <v>3</v>
      </c>
      <c r="D526" s="45" t="s">
        <v>66</v>
      </c>
      <c r="E526" s="45" t="str">
        <f t="shared" si="355"/>
        <v>3 900 CS-SS304/FG-SS304</v>
      </c>
      <c r="F526" s="147">
        <v>78.739999999999995</v>
      </c>
      <c r="G526" s="45">
        <v>95.25</v>
      </c>
      <c r="H526" s="145">
        <v>120.7</v>
      </c>
      <c r="I526" s="45">
        <v>168.4</v>
      </c>
      <c r="J526" s="146">
        <f t="shared" si="396"/>
        <v>0.10797499999999999</v>
      </c>
      <c r="K526" s="146">
        <f t="shared" si="397"/>
        <v>15</v>
      </c>
      <c r="L526" s="146">
        <f t="shared" si="398"/>
        <v>21</v>
      </c>
      <c r="M526" s="143">
        <f t="shared" si="399"/>
        <v>1.38248E-2</v>
      </c>
      <c r="N526" s="143">
        <f t="shared" si="400"/>
        <v>2.3828927999999996E-2</v>
      </c>
      <c r="O526" s="143">
        <f t="shared" si="401"/>
        <v>2.2390991699999998E-2</v>
      </c>
      <c r="P526" s="143">
        <f t="shared" si="402"/>
        <v>5.4031498516799982E-2</v>
      </c>
      <c r="Q526" s="143">
        <v>1</v>
      </c>
      <c r="R526" s="143">
        <f t="shared" si="403"/>
        <v>5.4031498516799982E-2</v>
      </c>
      <c r="S526" s="143">
        <f t="shared" si="404"/>
        <v>2.2390991699999998E-2</v>
      </c>
      <c r="T526" s="156">
        <f t="shared" si="394"/>
        <v>18.911024480879995</v>
      </c>
      <c r="U526" s="155">
        <f t="shared" si="395"/>
        <v>11.195495849999999</v>
      </c>
      <c r="V526" s="143">
        <f t="shared" si="405"/>
        <v>0.34807208975999998</v>
      </c>
      <c r="W526" s="155">
        <f t="shared" si="406"/>
        <v>121.82523141599999</v>
      </c>
      <c r="X526" s="143">
        <f t="shared" si="407"/>
        <v>6.8142928230000011E-2</v>
      </c>
      <c r="Y526" s="156">
        <f t="shared" si="409"/>
        <v>102.21439234500002</v>
      </c>
      <c r="Z526" s="143">
        <f t="shared" si="408"/>
        <v>254.14614409188002</v>
      </c>
      <c r="AA526" s="170" t="str">
        <f t="shared" si="393"/>
        <v>3"900</v>
      </c>
    </row>
    <row r="527" spans="1:27" x14ac:dyDescent="0.3">
      <c r="A527" s="45">
        <v>900</v>
      </c>
      <c r="B527" s="45">
        <v>4</v>
      </c>
      <c r="C527" s="45">
        <f t="shared" si="410"/>
        <v>4</v>
      </c>
      <c r="D527" s="45" t="s">
        <v>66</v>
      </c>
      <c r="E527" s="45" t="str">
        <f t="shared" si="355"/>
        <v>4 900 CS-SS304/FG-SS304</v>
      </c>
      <c r="F527" s="45">
        <v>102.62</v>
      </c>
      <c r="G527" s="45">
        <v>120.65</v>
      </c>
      <c r="H527" s="145">
        <v>149.4</v>
      </c>
      <c r="I527" s="45">
        <v>206.5</v>
      </c>
      <c r="J527" s="146">
        <f t="shared" si="396"/>
        <v>0.13502500000000001</v>
      </c>
      <c r="K527" s="146">
        <f t="shared" si="397"/>
        <v>17</v>
      </c>
      <c r="L527" s="146">
        <f t="shared" si="398"/>
        <v>23</v>
      </c>
      <c r="M527" s="143">
        <f t="shared" si="399"/>
        <v>1.38248E-2</v>
      </c>
      <c r="N527" s="143">
        <f t="shared" si="400"/>
        <v>2.3828927999999996E-2</v>
      </c>
      <c r="O527" s="143">
        <f t="shared" si="401"/>
        <v>3.173379154E-2</v>
      </c>
      <c r="P527" s="143">
        <f t="shared" si="402"/>
        <v>7.4002523073599988E-2</v>
      </c>
      <c r="Q527" s="143">
        <v>1</v>
      </c>
      <c r="R527" s="143">
        <f t="shared" si="403"/>
        <v>7.4002523073599988E-2</v>
      </c>
      <c r="S527" s="143">
        <f t="shared" si="404"/>
        <v>3.173379154E-2</v>
      </c>
      <c r="T527" s="156">
        <f t="shared" si="394"/>
        <v>25.900883075759996</v>
      </c>
      <c r="U527" s="155">
        <f t="shared" si="395"/>
        <v>15.866895769999999</v>
      </c>
      <c r="V527" s="143">
        <f t="shared" si="405"/>
        <v>0.51093411179999992</v>
      </c>
      <c r="W527" s="155">
        <f t="shared" si="406"/>
        <v>178.82693912999997</v>
      </c>
      <c r="X527" s="143">
        <f t="shared" si="407"/>
        <v>9.4260944574000013E-2</v>
      </c>
      <c r="Y527" s="156">
        <v>56</v>
      </c>
      <c r="Z527" s="143">
        <f t="shared" si="408"/>
        <v>276.59471797575998</v>
      </c>
      <c r="AA527" s="170" t="str">
        <f t="shared" si="393"/>
        <v>4"900</v>
      </c>
    </row>
    <row r="528" spans="1:27" x14ac:dyDescent="0.3">
      <c r="A528" s="45">
        <v>900</v>
      </c>
      <c r="B528" s="45">
        <v>5</v>
      </c>
      <c r="C528" s="45">
        <f t="shared" si="410"/>
        <v>5</v>
      </c>
      <c r="D528" s="45" t="s">
        <v>66</v>
      </c>
      <c r="E528" s="45" t="str">
        <f t="shared" si="355"/>
        <v>5 900 CS-SS304/FG-SS304</v>
      </c>
      <c r="F528" s="45">
        <v>128.27000000000001</v>
      </c>
      <c r="G528" s="45">
        <v>147.57</v>
      </c>
      <c r="H528" s="145">
        <v>177.8</v>
      </c>
      <c r="I528" s="45">
        <v>247.7</v>
      </c>
      <c r="J528" s="146">
        <f t="shared" si="396"/>
        <v>0.162685</v>
      </c>
      <c r="K528" s="146">
        <f t="shared" si="397"/>
        <v>18</v>
      </c>
      <c r="L528" s="146">
        <f t="shared" si="398"/>
        <v>24</v>
      </c>
      <c r="M528" s="143">
        <f t="shared" si="399"/>
        <v>1.38248E-2</v>
      </c>
      <c r="N528" s="143">
        <f t="shared" si="400"/>
        <v>2.3828927999999996E-2</v>
      </c>
      <c r="O528" s="143">
        <f t="shared" si="401"/>
        <v>4.0483576584000001E-2</v>
      </c>
      <c r="P528" s="143">
        <f t="shared" si="402"/>
        <v>9.3038619640319981E-2</v>
      </c>
      <c r="Q528" s="143">
        <v>1</v>
      </c>
      <c r="R528" s="143">
        <f t="shared" si="403"/>
        <v>9.3038619640319981E-2</v>
      </c>
      <c r="S528" s="143">
        <f t="shared" si="404"/>
        <v>4.0483576584000001E-2</v>
      </c>
      <c r="T528" s="156">
        <f t="shared" si="394"/>
        <v>32.56351687411199</v>
      </c>
      <c r="U528" s="155">
        <f t="shared" si="395"/>
        <v>20.241788291999999</v>
      </c>
      <c r="V528" s="143">
        <f t="shared" si="405"/>
        <v>0.75026021435999957</v>
      </c>
      <c r="W528" s="155">
        <f t="shared" si="406"/>
        <v>262.59107502599983</v>
      </c>
      <c r="X528" s="143">
        <f t="shared" si="407"/>
        <v>0.12341391253199989</v>
      </c>
      <c r="Y528" s="156">
        <f t="shared" si="409"/>
        <v>185.12086879799983</v>
      </c>
      <c r="Z528" s="143">
        <f t="shared" si="408"/>
        <v>500.51724899011168</v>
      </c>
      <c r="AA528" s="170" t="str">
        <f t="shared" si="393"/>
        <v>5"900</v>
      </c>
    </row>
    <row r="529" spans="1:27" x14ac:dyDescent="0.3">
      <c r="A529" s="45">
        <v>900</v>
      </c>
      <c r="B529" s="45">
        <v>6</v>
      </c>
      <c r="C529" s="45">
        <f t="shared" si="410"/>
        <v>6</v>
      </c>
      <c r="D529" s="45" t="s">
        <v>66</v>
      </c>
      <c r="E529" s="45" t="str">
        <f t="shared" si="355"/>
        <v>6 900 CS-SS304/FG-SS304</v>
      </c>
      <c r="F529" s="45">
        <v>154.94</v>
      </c>
      <c r="G529" s="45">
        <v>174.75</v>
      </c>
      <c r="H529" s="145">
        <v>209.6</v>
      </c>
      <c r="I529" s="45">
        <v>289.10000000000002</v>
      </c>
      <c r="J529" s="146">
        <f t="shared" si="396"/>
        <v>0.19217500000000001</v>
      </c>
      <c r="K529" s="146">
        <f t="shared" si="397"/>
        <v>21</v>
      </c>
      <c r="L529" s="146">
        <f t="shared" si="398"/>
        <v>27</v>
      </c>
      <c r="M529" s="143">
        <f t="shared" si="399"/>
        <v>1.38248E-2</v>
      </c>
      <c r="N529" s="143">
        <f t="shared" si="400"/>
        <v>2.3828927999999996E-2</v>
      </c>
      <c r="O529" s="143">
        <f t="shared" si="401"/>
        <v>5.5792399740000005E-2</v>
      </c>
      <c r="P529" s="143">
        <f t="shared" si="402"/>
        <v>0.12364175443679999</v>
      </c>
      <c r="Q529" s="143">
        <v>1</v>
      </c>
      <c r="R529" s="143">
        <f t="shared" si="403"/>
        <v>0.12364175443679999</v>
      </c>
      <c r="S529" s="143">
        <f t="shared" si="404"/>
        <v>5.5792399740000005E-2</v>
      </c>
      <c r="T529" s="156">
        <f t="shared" si="394"/>
        <v>43.274614052879997</v>
      </c>
      <c r="U529" s="155">
        <f t="shared" si="395"/>
        <v>27.896199870000004</v>
      </c>
      <c r="V529" s="143">
        <f t="shared" si="405"/>
        <v>0.99591885540000036</v>
      </c>
      <c r="W529" s="155">
        <f t="shared" si="406"/>
        <v>348.57159939000013</v>
      </c>
      <c r="X529" s="143">
        <f t="shared" si="407"/>
        <v>0.15000660926999998</v>
      </c>
      <c r="Y529" s="156">
        <f t="shared" si="409"/>
        <v>225.00991390499996</v>
      </c>
      <c r="Z529" s="143">
        <f>Y529+W529+U529+T529</f>
        <v>644.75232721788018</v>
      </c>
      <c r="AA529" s="170" t="str">
        <f t="shared" si="393"/>
        <v>6"900</v>
      </c>
    </row>
    <row r="530" spans="1:27" x14ac:dyDescent="0.3">
      <c r="A530" s="45">
        <v>900</v>
      </c>
      <c r="B530" s="45">
        <v>8</v>
      </c>
      <c r="C530" s="45">
        <f t="shared" si="410"/>
        <v>8</v>
      </c>
      <c r="D530" s="45" t="s">
        <v>66</v>
      </c>
      <c r="E530" s="45" t="str">
        <f t="shared" si="355"/>
        <v>8 900 CS-SS304/FG-SS304</v>
      </c>
      <c r="F530" s="45">
        <v>196.85</v>
      </c>
      <c r="G530" s="45">
        <v>222.25</v>
      </c>
      <c r="H530" s="145">
        <v>257.3</v>
      </c>
      <c r="I530" s="45">
        <v>358.9</v>
      </c>
      <c r="J530" s="146">
        <f t="shared" si="396"/>
        <v>0.23977500000000002</v>
      </c>
      <c r="K530" s="146">
        <f t="shared" si="397"/>
        <v>21</v>
      </c>
      <c r="L530" s="146">
        <f t="shared" si="398"/>
        <v>27</v>
      </c>
      <c r="M530" s="143">
        <f t="shared" si="399"/>
        <v>1.38248E-2</v>
      </c>
      <c r="N530" s="143">
        <f t="shared" si="400"/>
        <v>2.3828927999999996E-2</v>
      </c>
      <c r="O530" s="143">
        <f t="shared" si="401"/>
        <v>6.9611669819999999E-2</v>
      </c>
      <c r="P530" s="143">
        <f t="shared" si="402"/>
        <v>0.15426669270239998</v>
      </c>
      <c r="Q530" s="143">
        <v>1</v>
      </c>
      <c r="R530" s="143">
        <f t="shared" si="403"/>
        <v>0.15426669270239998</v>
      </c>
      <c r="S530" s="143">
        <f t="shared" si="404"/>
        <v>6.9611669819999999E-2</v>
      </c>
      <c r="T530" s="156">
        <f t="shared" si="394"/>
        <v>53.993342445839993</v>
      </c>
      <c r="U530" s="155">
        <f t="shared" si="395"/>
        <v>34.805834910000002</v>
      </c>
      <c r="V530" s="143">
        <f t="shared" si="405"/>
        <v>1.5800684476799993</v>
      </c>
      <c r="W530" s="155">
        <f t="shared" si="406"/>
        <v>553.02395668799977</v>
      </c>
      <c r="X530" s="143">
        <f t="shared" si="407"/>
        <v>0.24461563980000003</v>
      </c>
      <c r="Y530" s="156">
        <f t="shared" si="409"/>
        <v>366.92345970000002</v>
      </c>
      <c r="Z530" s="143">
        <f t="shared" ref="Z530:Z537" si="411">Y530+W530+U530+T530</f>
        <v>1008.7465937438398</v>
      </c>
      <c r="AA530" s="170" t="str">
        <f t="shared" si="393"/>
        <v>8"900</v>
      </c>
    </row>
    <row r="531" spans="1:27" x14ac:dyDescent="0.3">
      <c r="A531" s="45">
        <v>900</v>
      </c>
      <c r="B531" s="45">
        <v>10</v>
      </c>
      <c r="C531" s="45">
        <f t="shared" si="410"/>
        <v>10</v>
      </c>
      <c r="D531" s="45" t="s">
        <v>66</v>
      </c>
      <c r="E531" s="45" t="str">
        <f t="shared" si="355"/>
        <v>10 900 CS-SS304/FG-SS304</v>
      </c>
      <c r="F531" s="45">
        <v>246.13</v>
      </c>
      <c r="G531" s="45">
        <v>276.35000000000002</v>
      </c>
      <c r="H531" s="145">
        <v>311.2</v>
      </c>
      <c r="I531" s="45">
        <v>435.1</v>
      </c>
      <c r="J531" s="146">
        <f t="shared" si="396"/>
        <v>0.29377499999999995</v>
      </c>
      <c r="K531" s="146">
        <f t="shared" si="397"/>
        <v>21</v>
      </c>
      <c r="L531" s="146">
        <f t="shared" si="398"/>
        <v>27</v>
      </c>
      <c r="M531" s="143">
        <f t="shared" si="399"/>
        <v>1.38248E-2</v>
      </c>
      <c r="N531" s="143">
        <f t="shared" si="400"/>
        <v>2.3828927999999996E-2</v>
      </c>
      <c r="O531" s="143">
        <f t="shared" si="401"/>
        <v>8.5288993019999981E-2</v>
      </c>
      <c r="P531" s="143">
        <f t="shared" si="402"/>
        <v>0.18900926972639995</v>
      </c>
      <c r="Q531" s="143">
        <v>1</v>
      </c>
      <c r="R531" s="143">
        <f t="shared" si="403"/>
        <v>0.18900926972639995</v>
      </c>
      <c r="S531" s="143">
        <f t="shared" si="404"/>
        <v>8.5288993019999981E-2</v>
      </c>
      <c r="T531" s="156">
        <f t="shared" si="394"/>
        <v>66.153244404239985</v>
      </c>
      <c r="U531" s="155">
        <f t="shared" si="395"/>
        <v>42.644496509999989</v>
      </c>
      <c r="V531" s="143">
        <f t="shared" si="405"/>
        <v>2.3359800214800011</v>
      </c>
      <c r="W531" s="155">
        <f t="shared" si="406"/>
        <v>817.59300751800038</v>
      </c>
      <c r="X531" s="143">
        <f t="shared" si="407"/>
        <v>0.36187840160400042</v>
      </c>
      <c r="Y531" s="156">
        <f t="shared" si="409"/>
        <v>542.81760240600067</v>
      </c>
      <c r="Z531" s="143">
        <f t="shared" si="411"/>
        <v>1469.2083508382411</v>
      </c>
      <c r="AA531" s="170" t="str">
        <f t="shared" si="393"/>
        <v>10"900</v>
      </c>
    </row>
    <row r="532" spans="1:27" x14ac:dyDescent="0.3">
      <c r="A532" s="45">
        <v>900</v>
      </c>
      <c r="B532" s="45">
        <v>12</v>
      </c>
      <c r="C532" s="45">
        <f t="shared" si="410"/>
        <v>12</v>
      </c>
      <c r="D532" s="45" t="s">
        <v>66</v>
      </c>
      <c r="E532" s="45" t="str">
        <f t="shared" si="355"/>
        <v>12 900 CS-SS304/FG-SS304</v>
      </c>
      <c r="F532" s="45">
        <v>292.10000000000002</v>
      </c>
      <c r="G532" s="45">
        <v>323.85000000000002</v>
      </c>
      <c r="H532" s="145">
        <v>368.3</v>
      </c>
      <c r="I532" s="45">
        <v>498.6</v>
      </c>
      <c r="J532" s="146">
        <f t="shared" si="396"/>
        <v>0.34607500000000002</v>
      </c>
      <c r="K532" s="146">
        <f t="shared" si="397"/>
        <v>27</v>
      </c>
      <c r="L532" s="146">
        <f t="shared" si="398"/>
        <v>33</v>
      </c>
      <c r="M532" s="143">
        <f t="shared" si="399"/>
        <v>1.38248E-2</v>
      </c>
      <c r="N532" s="143">
        <f t="shared" si="400"/>
        <v>2.3828927999999996E-2</v>
      </c>
      <c r="O532" s="143">
        <f t="shared" si="401"/>
        <v>0.12917927681999999</v>
      </c>
      <c r="P532" s="143">
        <f t="shared" si="402"/>
        <v>0.27213767650080001</v>
      </c>
      <c r="Q532" s="143">
        <v>1</v>
      </c>
      <c r="R532" s="143">
        <f t="shared" si="403"/>
        <v>0.27213767650080001</v>
      </c>
      <c r="S532" s="143">
        <f t="shared" si="404"/>
        <v>0.12917927681999999</v>
      </c>
      <c r="T532" s="156">
        <f t="shared" si="394"/>
        <v>95.248186775280004</v>
      </c>
      <c r="U532" s="155">
        <f t="shared" si="395"/>
        <v>64.589638409999992</v>
      </c>
      <c r="V532" s="143">
        <f t="shared" si="405"/>
        <v>2.8151751765600004</v>
      </c>
      <c r="W532" s="155">
        <f t="shared" si="406"/>
        <v>985.31131179600015</v>
      </c>
      <c r="X532" s="143">
        <f t="shared" si="407"/>
        <v>0.44554991534999999</v>
      </c>
      <c r="Y532" s="156">
        <f t="shared" si="409"/>
        <v>668.32487302499999</v>
      </c>
      <c r="Z532" s="143">
        <f t="shared" si="411"/>
        <v>1813.47401000628</v>
      </c>
      <c r="AA532" s="170" t="str">
        <f t="shared" si="393"/>
        <v>12"900</v>
      </c>
    </row>
    <row r="533" spans="1:27" x14ac:dyDescent="0.3">
      <c r="A533" s="45">
        <v>900</v>
      </c>
      <c r="B533" s="45">
        <v>14</v>
      </c>
      <c r="C533" s="45">
        <f t="shared" si="410"/>
        <v>14</v>
      </c>
      <c r="D533" s="45" t="s">
        <v>66</v>
      </c>
      <c r="E533" s="45" t="str">
        <f t="shared" si="355"/>
        <v>14 900 CS-SS304/FG-SS304</v>
      </c>
      <c r="F533" s="45">
        <v>320.8</v>
      </c>
      <c r="G533" s="45">
        <v>355.6</v>
      </c>
      <c r="H533" s="145">
        <v>400.1</v>
      </c>
      <c r="I533" s="45">
        <v>520.70000000000005</v>
      </c>
      <c r="J533" s="146">
        <f t="shared" si="396"/>
        <v>0.37785000000000002</v>
      </c>
      <c r="K533" s="146">
        <f t="shared" si="397"/>
        <v>27</v>
      </c>
      <c r="L533" s="146">
        <f t="shared" si="398"/>
        <v>33</v>
      </c>
      <c r="M533" s="143">
        <f t="shared" si="399"/>
        <v>1.38248E-2</v>
      </c>
      <c r="N533" s="143">
        <f t="shared" si="400"/>
        <v>2.3828927999999996E-2</v>
      </c>
      <c r="O533" s="143">
        <f t="shared" si="401"/>
        <v>0.14103991835999999</v>
      </c>
      <c r="P533" s="143">
        <f t="shared" si="402"/>
        <v>0.29712409467839995</v>
      </c>
      <c r="Q533" s="143">
        <v>1</v>
      </c>
      <c r="R533" s="143">
        <f t="shared" si="403"/>
        <v>0.29712409467839995</v>
      </c>
      <c r="S533" s="143">
        <f t="shared" si="404"/>
        <v>0.14103991835999999</v>
      </c>
      <c r="T533" s="156">
        <f t="shared" si="394"/>
        <v>103.99343313743998</v>
      </c>
      <c r="U533" s="155">
        <f t="shared" si="395"/>
        <v>70.519959180000001</v>
      </c>
      <c r="V533" s="143">
        <f t="shared" si="405"/>
        <v>2.7210944714400007</v>
      </c>
      <c r="W533" s="155">
        <f t="shared" si="406"/>
        <v>952.38306500400029</v>
      </c>
      <c r="X533" s="143">
        <f t="shared" si="407"/>
        <v>0.53622830016000012</v>
      </c>
      <c r="Y533" s="156">
        <f t="shared" si="409"/>
        <v>804.34245024000029</v>
      </c>
      <c r="Z533" s="143">
        <f t="shared" si="411"/>
        <v>1931.2389075614408</v>
      </c>
      <c r="AA533" s="170" t="str">
        <f t="shared" si="393"/>
        <v>14"900</v>
      </c>
    </row>
    <row r="534" spans="1:27" x14ac:dyDescent="0.3">
      <c r="A534" s="45">
        <v>900</v>
      </c>
      <c r="B534" s="45">
        <v>16</v>
      </c>
      <c r="C534" s="45">
        <f t="shared" si="410"/>
        <v>16</v>
      </c>
      <c r="D534" s="45" t="s">
        <v>66</v>
      </c>
      <c r="E534" s="45" t="str">
        <f t="shared" si="355"/>
        <v>16 900 CS-SS304/FG-SS304</v>
      </c>
      <c r="F534" s="45">
        <v>374.65</v>
      </c>
      <c r="G534" s="45">
        <v>412.75</v>
      </c>
      <c r="H534" s="145">
        <v>457.2</v>
      </c>
      <c r="I534" s="45">
        <v>574.79999999999995</v>
      </c>
      <c r="J534" s="146">
        <f t="shared" si="396"/>
        <v>0.434975</v>
      </c>
      <c r="K534" s="146">
        <f t="shared" si="397"/>
        <v>27</v>
      </c>
      <c r="L534" s="146">
        <f t="shared" si="398"/>
        <v>33</v>
      </c>
      <c r="M534" s="143">
        <f t="shared" si="399"/>
        <v>1.38248E-2</v>
      </c>
      <c r="N534" s="143">
        <f t="shared" si="400"/>
        <v>2.3828927999999996E-2</v>
      </c>
      <c r="O534" s="143">
        <f t="shared" si="401"/>
        <v>0.16236294426</v>
      </c>
      <c r="P534" s="143">
        <f t="shared" si="402"/>
        <v>0.34204460257439995</v>
      </c>
      <c r="Q534" s="143">
        <v>1</v>
      </c>
      <c r="R534" s="143">
        <f t="shared" si="403"/>
        <v>0.34204460257439995</v>
      </c>
      <c r="S534" s="143">
        <f t="shared" si="404"/>
        <v>0.16236294426</v>
      </c>
      <c r="T534" s="156">
        <f t="shared" si="394"/>
        <v>119.71561090103998</v>
      </c>
      <c r="U534" s="155">
        <f t="shared" si="395"/>
        <v>81.181472130000003</v>
      </c>
      <c r="V534" s="143">
        <f t="shared" si="405"/>
        <v>2.9290906713599991</v>
      </c>
      <c r="W534" s="155">
        <f t="shared" si="406"/>
        <v>1025.1817349759997</v>
      </c>
      <c r="X534" s="143">
        <f t="shared" si="407"/>
        <v>0.68142928230000044</v>
      </c>
      <c r="Y534" s="156">
        <f t="shared" si="409"/>
        <v>1022.1439234500007</v>
      </c>
      <c r="Z534" s="143">
        <f t="shared" si="411"/>
        <v>2248.2227414570402</v>
      </c>
      <c r="AA534" s="170" t="str">
        <f t="shared" si="393"/>
        <v>16"900</v>
      </c>
    </row>
    <row r="535" spans="1:27" x14ac:dyDescent="0.3">
      <c r="A535" s="45">
        <v>900</v>
      </c>
      <c r="B535" s="45">
        <v>18</v>
      </c>
      <c r="C535" s="45">
        <f t="shared" si="410"/>
        <v>18</v>
      </c>
      <c r="D535" s="45" t="s">
        <v>66</v>
      </c>
      <c r="E535" s="45" t="str">
        <f t="shared" si="355"/>
        <v>18 900 CS-SS304/FG-SS304</v>
      </c>
      <c r="F535" s="45">
        <v>425.45</v>
      </c>
      <c r="G535" s="45">
        <v>463.55</v>
      </c>
      <c r="H535" s="145">
        <v>520.70000000000005</v>
      </c>
      <c r="I535" s="45">
        <v>638.29999999999995</v>
      </c>
      <c r="J535" s="146">
        <f t="shared" si="396"/>
        <v>0.49212499999999998</v>
      </c>
      <c r="K535" s="146">
        <f t="shared" si="397"/>
        <v>34</v>
      </c>
      <c r="L535" s="146">
        <f t="shared" si="398"/>
        <v>40</v>
      </c>
      <c r="M535" s="143">
        <f t="shared" si="399"/>
        <v>1.38248E-2</v>
      </c>
      <c r="N535" s="143">
        <f t="shared" si="400"/>
        <v>2.3828927999999996E-2</v>
      </c>
      <c r="O535" s="143">
        <f t="shared" si="401"/>
        <v>0.2313200098</v>
      </c>
      <c r="P535" s="143">
        <f t="shared" si="402"/>
        <v>0.46907244767999989</v>
      </c>
      <c r="Q535" s="143">
        <v>1</v>
      </c>
      <c r="R535" s="143">
        <f t="shared" si="403"/>
        <v>0.46907244767999989</v>
      </c>
      <c r="S535" s="143">
        <f t="shared" si="404"/>
        <v>0.2313200098</v>
      </c>
      <c r="T535" s="156">
        <f t="shared" si="394"/>
        <v>164.17535668799997</v>
      </c>
      <c r="U535" s="155">
        <f t="shared" si="395"/>
        <v>115.6600049</v>
      </c>
      <c r="V535" s="143">
        <f t="shared" si="405"/>
        <v>3.252676714559998</v>
      </c>
      <c r="W535" s="155">
        <f t="shared" si="406"/>
        <v>1138.4368500959993</v>
      </c>
      <c r="X535" s="143">
        <f t="shared" si="407"/>
        <v>0.76529750166000055</v>
      </c>
      <c r="Y535" s="156">
        <f t="shared" si="409"/>
        <v>1147.9462524900009</v>
      </c>
      <c r="Z535" s="143">
        <f t="shared" si="411"/>
        <v>2566.2184641739996</v>
      </c>
      <c r="AA535" s="170" t="str">
        <f t="shared" si="393"/>
        <v>18"900</v>
      </c>
    </row>
    <row r="536" spans="1:27" x14ac:dyDescent="0.3">
      <c r="A536" s="45">
        <v>900</v>
      </c>
      <c r="B536" s="45">
        <v>20</v>
      </c>
      <c r="C536" s="45">
        <f t="shared" si="410"/>
        <v>20</v>
      </c>
      <c r="D536" s="45" t="s">
        <v>66</v>
      </c>
      <c r="E536" s="45" t="str">
        <f t="shared" si="355"/>
        <v>20 900 CS-SS304/FG-SS304</v>
      </c>
      <c r="F536" s="45">
        <v>482.6</v>
      </c>
      <c r="G536" s="45">
        <v>520.70000000000005</v>
      </c>
      <c r="H536" s="145">
        <v>571.5</v>
      </c>
      <c r="I536" s="45">
        <v>698.5</v>
      </c>
      <c r="J536" s="146">
        <f t="shared" si="396"/>
        <v>0.54610000000000003</v>
      </c>
      <c r="K536" s="146">
        <f t="shared" si="397"/>
        <v>30</v>
      </c>
      <c r="L536" s="146">
        <f t="shared" si="398"/>
        <v>36</v>
      </c>
      <c r="M536" s="143">
        <f t="shared" si="399"/>
        <v>1.38248E-2</v>
      </c>
      <c r="N536" s="143">
        <f t="shared" si="400"/>
        <v>2.3828927999999996E-2</v>
      </c>
      <c r="O536" s="143">
        <f t="shared" si="401"/>
        <v>0.22649169840000002</v>
      </c>
      <c r="P536" s="143">
        <f t="shared" si="402"/>
        <v>0.46846719290879996</v>
      </c>
      <c r="Q536" s="143">
        <v>1</v>
      </c>
      <c r="R536" s="143">
        <f t="shared" si="403"/>
        <v>0.46846719290879996</v>
      </c>
      <c r="S536" s="143">
        <f t="shared" si="404"/>
        <v>0.22649169840000002</v>
      </c>
      <c r="T536" s="156">
        <f t="shared" si="394"/>
        <v>163.96351751807998</v>
      </c>
      <c r="U536" s="155">
        <f t="shared" si="395"/>
        <v>113.24584920000001</v>
      </c>
      <c r="V536" s="143">
        <f t="shared" si="405"/>
        <v>3.8439600539999996</v>
      </c>
      <c r="W536" s="155">
        <f t="shared" si="406"/>
        <v>1345.3860189</v>
      </c>
      <c r="X536" s="143">
        <f t="shared" si="407"/>
        <v>0.85964924844000046</v>
      </c>
      <c r="Y536" s="156">
        <f t="shared" si="409"/>
        <v>1289.4738726600006</v>
      </c>
      <c r="Z536" s="143">
        <f t="shared" si="411"/>
        <v>2912.0692582780807</v>
      </c>
      <c r="AA536" s="170" t="str">
        <f t="shared" si="393"/>
        <v>20"900</v>
      </c>
    </row>
    <row r="537" spans="1:27" x14ac:dyDescent="0.3">
      <c r="A537" s="45">
        <v>900</v>
      </c>
      <c r="B537" s="45">
        <v>24</v>
      </c>
      <c r="C537" s="45">
        <f t="shared" si="410"/>
        <v>24</v>
      </c>
      <c r="D537" s="45" t="s">
        <v>66</v>
      </c>
      <c r="E537" s="45" t="str">
        <f t="shared" si="355"/>
        <v>24 900 CS-SS304/FG-SS304</v>
      </c>
      <c r="F537" s="45">
        <v>590.54999999999995</v>
      </c>
      <c r="G537" s="45">
        <v>628.65</v>
      </c>
      <c r="H537" s="145">
        <v>679.5</v>
      </c>
      <c r="I537" s="45">
        <v>838.2</v>
      </c>
      <c r="J537" s="146">
        <f t="shared" si="396"/>
        <v>0.65407500000000007</v>
      </c>
      <c r="K537" s="146">
        <f t="shared" si="397"/>
        <v>31</v>
      </c>
      <c r="L537" s="146">
        <f t="shared" si="398"/>
        <v>37</v>
      </c>
      <c r="M537" s="143">
        <f t="shared" si="399"/>
        <v>1.38248E-2</v>
      </c>
      <c r="N537" s="143">
        <f t="shared" si="400"/>
        <v>2.3828927999999996E-2</v>
      </c>
      <c r="O537" s="143">
        <f t="shared" si="401"/>
        <v>0.28031613786000004</v>
      </c>
      <c r="P537" s="143">
        <f t="shared" si="402"/>
        <v>0.57667852501920003</v>
      </c>
      <c r="Q537" s="143">
        <v>1</v>
      </c>
      <c r="R537" s="143">
        <f t="shared" si="403"/>
        <v>0.57667852501920003</v>
      </c>
      <c r="S537" s="143">
        <f t="shared" si="404"/>
        <v>0.28031613786000004</v>
      </c>
      <c r="T537" s="156">
        <f t="shared" si="394"/>
        <v>201.83748375672002</v>
      </c>
      <c r="U537" s="155">
        <f t="shared" si="395"/>
        <v>140.15806893000001</v>
      </c>
      <c r="V537" s="143">
        <f t="shared" si="405"/>
        <v>5.764124036880002</v>
      </c>
      <c r="W537" s="155">
        <f t="shared" si="406"/>
        <v>2017.4434129080007</v>
      </c>
      <c r="X537" s="143">
        <f t="shared" si="407"/>
        <v>1.0378692145800006</v>
      </c>
      <c r="Y537" s="156">
        <f t="shared" si="409"/>
        <v>1556.8038218700008</v>
      </c>
      <c r="Z537" s="143">
        <f t="shared" si="411"/>
        <v>3916.242787464721</v>
      </c>
      <c r="AA537" s="170" t="str">
        <f t="shared" si="393"/>
        <v>24"900</v>
      </c>
    </row>
    <row r="538" spans="1:27" x14ac:dyDescent="0.3">
      <c r="A538" s="85"/>
      <c r="B538" s="85"/>
      <c r="C538" s="85"/>
      <c r="D538" s="85"/>
      <c r="E538" s="45" t="str">
        <f t="shared" si="355"/>
        <v xml:space="preserve">  </v>
      </c>
      <c r="F538" s="85"/>
      <c r="G538" s="85"/>
      <c r="H538" s="85"/>
      <c r="I538" s="85"/>
      <c r="J538" s="85"/>
      <c r="K538" s="85"/>
      <c r="L538" s="85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  <c r="AA538" s="170" t="str">
        <f t="shared" si="393"/>
        <v>"</v>
      </c>
    </row>
    <row r="539" spans="1:27" x14ac:dyDescent="0.3">
      <c r="A539" s="85"/>
      <c r="B539" s="85"/>
      <c r="C539" s="85"/>
      <c r="D539" s="85"/>
      <c r="E539" s="45" t="str">
        <f t="shared" si="355"/>
        <v xml:space="preserve">  </v>
      </c>
      <c r="F539" s="85"/>
      <c r="G539" s="85"/>
      <c r="H539" s="85"/>
      <c r="I539" s="85"/>
      <c r="J539" s="85"/>
      <c r="K539" s="85"/>
      <c r="L539" s="85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  <c r="AA539" s="170" t="str">
        <f t="shared" si="393"/>
        <v>"</v>
      </c>
    </row>
    <row r="540" spans="1:27" x14ac:dyDescent="0.3">
      <c r="A540" s="45">
        <v>900</v>
      </c>
      <c r="B540" s="45">
        <v>0.5</v>
      </c>
      <c r="C540" s="45">
        <v>0.5</v>
      </c>
      <c r="D540" s="45" t="s">
        <v>86</v>
      </c>
      <c r="E540" s="45" t="str">
        <f t="shared" si="355"/>
        <v>0.5 900 CS-SS304/FG</v>
      </c>
      <c r="F540" s="45">
        <v>14.22</v>
      </c>
      <c r="G540" s="45">
        <v>19.05</v>
      </c>
      <c r="H540" s="145">
        <v>31.8</v>
      </c>
      <c r="I540" s="45">
        <v>63.5</v>
      </c>
      <c r="J540" s="146">
        <f>(H540+G540)/2/1000</f>
        <v>2.5425E-2</v>
      </c>
      <c r="K540" s="146">
        <f>ROUND((H540-G540)/2*1.2,)</f>
        <v>8</v>
      </c>
      <c r="L540" s="146">
        <f>K540+6</f>
        <v>14</v>
      </c>
      <c r="M540" s="143">
        <f>3.142*(0.0008*0.0055)*1000</f>
        <v>1.38248E-2</v>
      </c>
      <c r="N540" s="143">
        <f>3.142*(0.0002*0.0048)*7900</f>
        <v>2.3828927999999996E-2</v>
      </c>
      <c r="O540" s="143">
        <f>(J540*K540)*M540</f>
        <v>2.8119643200000002E-3</v>
      </c>
      <c r="P540" s="143">
        <f>J540*L540*N540</f>
        <v>8.4819069215999986E-3</v>
      </c>
      <c r="Q540" s="143">
        <v>1</v>
      </c>
      <c r="R540" s="143">
        <f>(P540*Q540)</f>
        <v>8.4819069215999986E-3</v>
      </c>
      <c r="S540" s="143">
        <f>(O540*Q540)</f>
        <v>2.8119643200000002E-3</v>
      </c>
      <c r="T540" s="156">
        <f t="shared" ref="T540:T558" si="412">R540*Q540*350</f>
        <v>2.9686674225599994</v>
      </c>
      <c r="U540" s="155">
        <f t="shared" ref="U540:U558" si="413">S540*Q540*500</f>
        <v>1.40598216</v>
      </c>
      <c r="V540" s="143">
        <f>((I540/1000)*3.14)*1.15*0.003*((I540-H540)/2/1000)*8000*Q540</f>
        <v>8.7225149399999979E-2</v>
      </c>
      <c r="W540" s="155">
        <f t="shared" ref="W540:W558" si="414">V540*70*5</f>
        <v>30.528802289999994</v>
      </c>
      <c r="X540" s="143">
        <f>((G540/1000)*3.14)*1.15*0.003*((G540-F540)/2/1000)*8000*Q540</f>
        <v>3.9870423179999993E-3</v>
      </c>
      <c r="Y540" s="155"/>
      <c r="Z540" s="143">
        <f>Y540+W540+U540+T540</f>
        <v>34.903451872559998</v>
      </c>
      <c r="AA540" s="170" t="str">
        <f t="shared" si="393"/>
        <v>0.5"900</v>
      </c>
    </row>
    <row r="541" spans="1:27" x14ac:dyDescent="0.3">
      <c r="A541" s="45">
        <v>900</v>
      </c>
      <c r="B541" s="45">
        <v>0.75</v>
      </c>
      <c r="C541" s="45">
        <v>0.75</v>
      </c>
      <c r="D541" s="45" t="s">
        <v>86</v>
      </c>
      <c r="E541" s="45" t="str">
        <f t="shared" ref="E541:E620" si="415">CONCATENATE(C541," ",A541," ",D541)</f>
        <v>0.75 900 CS-SS304/FG</v>
      </c>
      <c r="F541" s="45">
        <v>20.57</v>
      </c>
      <c r="G541" s="45">
        <v>25.4</v>
      </c>
      <c r="H541" s="145">
        <v>39.6</v>
      </c>
      <c r="I541" s="45">
        <v>69.900000000000006</v>
      </c>
      <c r="J541" s="146">
        <f t="shared" ref="J541:J558" si="416">(H541+G541)/2/1000</f>
        <v>3.2500000000000001E-2</v>
      </c>
      <c r="K541" s="146">
        <f t="shared" ref="K541:K558" si="417">ROUND((H541-G541)/2*1.2,)</f>
        <v>9</v>
      </c>
      <c r="L541" s="146">
        <f t="shared" ref="L541:L558" si="418">K541+6</f>
        <v>15</v>
      </c>
      <c r="M541" s="143">
        <f t="shared" ref="M541:M558" si="419">3.142*(0.0008*0.0055)*1000</f>
        <v>1.38248E-2</v>
      </c>
      <c r="N541" s="143">
        <f t="shared" ref="N541:N558" si="420">3.142*(0.0002*0.0048)*7900</f>
        <v>2.3828927999999996E-2</v>
      </c>
      <c r="O541" s="143">
        <f t="shared" ref="O541:O558" si="421">(J541*K541)*M541</f>
        <v>4.0437540000000001E-3</v>
      </c>
      <c r="P541" s="143">
        <f t="shared" ref="P541:P558" si="422">J541*L541*N541</f>
        <v>1.1616602399999999E-2</v>
      </c>
      <c r="Q541" s="143">
        <v>1</v>
      </c>
      <c r="R541" s="143">
        <f t="shared" ref="R541:R558" si="423">(P541*Q541)</f>
        <v>1.1616602399999999E-2</v>
      </c>
      <c r="S541" s="143">
        <f t="shared" ref="S541:S558" si="424">(O541*Q541)</f>
        <v>4.0437540000000001E-3</v>
      </c>
      <c r="T541" s="156">
        <f t="shared" si="412"/>
        <v>4.0658108399999993</v>
      </c>
      <c r="U541" s="155">
        <f t="shared" si="413"/>
        <v>2.0218769999999999</v>
      </c>
      <c r="V541" s="143">
        <f t="shared" ref="V541:V558" si="425">((I541/1000)*3.14)*1.15*0.003*((I541-H541)/2/1000)*8000*Q541</f>
        <v>9.177587604000001E-2</v>
      </c>
      <c r="W541" s="155">
        <f t="shared" si="414"/>
        <v>32.121556613999999</v>
      </c>
      <c r="X541" s="143">
        <f t="shared" ref="X541:X558" si="426">((G541/1000)*3.14)*1.15*0.003*((G541-F541)/2/1000)*8000*Q541</f>
        <v>5.316056423999997E-3</v>
      </c>
      <c r="Y541" s="155"/>
      <c r="Z541" s="143">
        <f t="shared" ref="Z541:Z558" si="427">Y541+W541+U541+T541</f>
        <v>38.209244454</v>
      </c>
      <c r="AA541" s="170" t="str">
        <f t="shared" si="393"/>
        <v>0.75"900</v>
      </c>
    </row>
    <row r="542" spans="1:27" x14ac:dyDescent="0.3">
      <c r="A542" s="45">
        <v>900</v>
      </c>
      <c r="B542" s="45">
        <v>1</v>
      </c>
      <c r="C542" s="45">
        <f>B542</f>
        <v>1</v>
      </c>
      <c r="D542" s="45" t="s">
        <v>86</v>
      </c>
      <c r="E542" s="45" t="str">
        <f t="shared" si="415"/>
        <v>1 900 CS-SS304/FG</v>
      </c>
      <c r="F542" s="45">
        <v>26.92</v>
      </c>
      <c r="G542" s="45">
        <v>31.75</v>
      </c>
      <c r="H542" s="145">
        <v>47.8</v>
      </c>
      <c r="I542" s="45">
        <v>79.5</v>
      </c>
      <c r="J542" s="146">
        <f t="shared" si="416"/>
        <v>3.9774999999999998E-2</v>
      </c>
      <c r="K542" s="146">
        <f t="shared" si="417"/>
        <v>10</v>
      </c>
      <c r="L542" s="146">
        <f t="shared" si="418"/>
        <v>16</v>
      </c>
      <c r="M542" s="143">
        <f t="shared" si="419"/>
        <v>1.38248E-2</v>
      </c>
      <c r="N542" s="143">
        <f t="shared" si="420"/>
        <v>2.3828927999999996E-2</v>
      </c>
      <c r="O542" s="143">
        <f t="shared" si="421"/>
        <v>5.4988141999999995E-3</v>
      </c>
      <c r="P542" s="143">
        <f t="shared" si="422"/>
        <v>1.5164729779199996E-2</v>
      </c>
      <c r="Q542" s="143">
        <v>1</v>
      </c>
      <c r="R542" s="143">
        <f t="shared" si="423"/>
        <v>1.5164729779199996E-2</v>
      </c>
      <c r="S542" s="143">
        <f t="shared" si="424"/>
        <v>5.4988141999999995E-3</v>
      </c>
      <c r="T542" s="156">
        <f t="shared" si="412"/>
        <v>5.307655422719999</v>
      </c>
      <c r="U542" s="155">
        <f t="shared" si="413"/>
        <v>2.7494070999999995</v>
      </c>
      <c r="V542" s="143">
        <f t="shared" si="425"/>
        <v>0.10920313980000002</v>
      </c>
      <c r="W542" s="155">
        <f t="shared" si="414"/>
        <v>38.221098930000004</v>
      </c>
      <c r="X542" s="143">
        <f t="shared" si="426"/>
        <v>6.6450705299999973E-3</v>
      </c>
      <c r="Y542" s="155"/>
      <c r="Z542" s="143">
        <f t="shared" si="427"/>
        <v>46.278161452719999</v>
      </c>
      <c r="AA542" s="170" t="str">
        <f t="shared" si="393"/>
        <v>1"900</v>
      </c>
    </row>
    <row r="543" spans="1:27" x14ac:dyDescent="0.3">
      <c r="A543" s="45">
        <v>900</v>
      </c>
      <c r="B543" s="45" t="s">
        <v>6</v>
      </c>
      <c r="C543" s="45">
        <v>1.25</v>
      </c>
      <c r="D543" s="45" t="s">
        <v>86</v>
      </c>
      <c r="E543" s="45" t="str">
        <f t="shared" si="415"/>
        <v>1.25 900 CS-SS304/FG</v>
      </c>
      <c r="F543" s="45">
        <v>33.270000000000003</v>
      </c>
      <c r="G543" s="45">
        <v>39.619999999999997</v>
      </c>
      <c r="H543" s="145">
        <v>60.5</v>
      </c>
      <c r="I543" s="45">
        <v>88.9</v>
      </c>
      <c r="J543" s="146">
        <f t="shared" si="416"/>
        <v>5.006E-2</v>
      </c>
      <c r="K543" s="146">
        <f t="shared" si="417"/>
        <v>13</v>
      </c>
      <c r="L543" s="146">
        <f t="shared" si="418"/>
        <v>19</v>
      </c>
      <c r="M543" s="143">
        <f t="shared" si="419"/>
        <v>1.38248E-2</v>
      </c>
      <c r="N543" s="143">
        <f t="shared" si="420"/>
        <v>2.3828927999999996E-2</v>
      </c>
      <c r="O543" s="143">
        <f t="shared" si="421"/>
        <v>8.9969033440000009E-3</v>
      </c>
      <c r="P543" s="143">
        <f t="shared" si="422"/>
        <v>2.2664646577919997E-2</v>
      </c>
      <c r="Q543" s="143">
        <v>1</v>
      </c>
      <c r="R543" s="143">
        <f t="shared" si="423"/>
        <v>2.2664646577919997E-2</v>
      </c>
      <c r="S543" s="143">
        <f t="shared" si="424"/>
        <v>8.9969033440000009E-3</v>
      </c>
      <c r="T543" s="156">
        <f t="shared" si="412"/>
        <v>7.9326263022719985</v>
      </c>
      <c r="U543" s="155">
        <f t="shared" si="413"/>
        <v>4.4984516720000007</v>
      </c>
      <c r="V543" s="143">
        <f t="shared" si="425"/>
        <v>0.10940290032000001</v>
      </c>
      <c r="W543" s="155">
        <f t="shared" si="414"/>
        <v>38.291015112000004</v>
      </c>
      <c r="X543" s="143">
        <f t="shared" si="426"/>
        <v>1.0901767883999991E-2</v>
      </c>
      <c r="Y543" s="155"/>
      <c r="Z543" s="143">
        <f t="shared" si="427"/>
        <v>50.722093086272004</v>
      </c>
      <c r="AA543" s="170" t="str">
        <f t="shared" si="393"/>
        <v>1  1/4"900</v>
      </c>
    </row>
    <row r="544" spans="1:27" x14ac:dyDescent="0.3">
      <c r="A544" s="45">
        <v>900</v>
      </c>
      <c r="B544" s="45" t="s">
        <v>8</v>
      </c>
      <c r="C544" s="45">
        <v>1.5</v>
      </c>
      <c r="D544" s="45" t="s">
        <v>86</v>
      </c>
      <c r="E544" s="45" t="str">
        <f t="shared" si="415"/>
        <v>1.5 900 CS-SS304/FG</v>
      </c>
      <c r="F544" s="45">
        <v>41.4</v>
      </c>
      <c r="G544" s="45">
        <v>47.75</v>
      </c>
      <c r="H544" s="145">
        <v>69.900000000000006</v>
      </c>
      <c r="I544" s="45">
        <v>98.6</v>
      </c>
      <c r="J544" s="146">
        <f t="shared" si="416"/>
        <v>5.8825000000000002E-2</v>
      </c>
      <c r="K544" s="146">
        <f t="shared" si="417"/>
        <v>13</v>
      </c>
      <c r="L544" s="146">
        <f t="shared" si="418"/>
        <v>19</v>
      </c>
      <c r="M544" s="143">
        <f t="shared" si="419"/>
        <v>1.38248E-2</v>
      </c>
      <c r="N544" s="143">
        <f t="shared" si="420"/>
        <v>2.3828927999999996E-2</v>
      </c>
      <c r="O544" s="143">
        <f t="shared" si="421"/>
        <v>1.057217018E-2</v>
      </c>
      <c r="P544" s="143">
        <f t="shared" si="422"/>
        <v>2.6632997102399993E-2</v>
      </c>
      <c r="Q544" s="143">
        <v>1</v>
      </c>
      <c r="R544" s="143">
        <f t="shared" si="423"/>
        <v>2.6632997102399993E-2</v>
      </c>
      <c r="S544" s="143">
        <f t="shared" si="424"/>
        <v>1.057217018E-2</v>
      </c>
      <c r="T544" s="156">
        <f t="shared" si="412"/>
        <v>9.321548985839998</v>
      </c>
      <c r="U544" s="155">
        <f t="shared" si="413"/>
        <v>5.2860850900000003</v>
      </c>
      <c r="V544" s="143">
        <f t="shared" si="425"/>
        <v>0.12262176023999997</v>
      </c>
      <c r="W544" s="155">
        <f t="shared" si="414"/>
        <v>42.917616083999988</v>
      </c>
      <c r="X544" s="143">
        <f t="shared" si="426"/>
        <v>1.3138804050000005E-2</v>
      </c>
      <c r="Y544" s="155"/>
      <c r="Z544" s="143">
        <f t="shared" si="427"/>
        <v>57.525250159839985</v>
      </c>
      <c r="AA544" s="170" t="str">
        <f t="shared" si="393"/>
        <v>1  1/2"900</v>
      </c>
    </row>
    <row r="545" spans="1:27" x14ac:dyDescent="0.3">
      <c r="A545" s="45">
        <v>900</v>
      </c>
      <c r="B545" s="45">
        <v>2</v>
      </c>
      <c r="C545" s="45">
        <f>B545</f>
        <v>2</v>
      </c>
      <c r="D545" s="45" t="s">
        <v>86</v>
      </c>
      <c r="E545" s="45" t="str">
        <f t="shared" si="415"/>
        <v>2 900 CS-SS304/FG</v>
      </c>
      <c r="F545" s="45">
        <v>52.32</v>
      </c>
      <c r="G545" s="45">
        <v>58.67</v>
      </c>
      <c r="H545" s="145">
        <v>85.9</v>
      </c>
      <c r="I545" s="45">
        <v>143</v>
      </c>
      <c r="J545" s="146">
        <f t="shared" si="416"/>
        <v>7.2285000000000002E-2</v>
      </c>
      <c r="K545" s="146">
        <f t="shared" si="417"/>
        <v>16</v>
      </c>
      <c r="L545" s="146">
        <f t="shared" si="418"/>
        <v>22</v>
      </c>
      <c r="M545" s="143">
        <f t="shared" si="419"/>
        <v>1.38248E-2</v>
      </c>
      <c r="N545" s="143">
        <f t="shared" si="420"/>
        <v>2.3828927999999996E-2</v>
      </c>
      <c r="O545" s="143">
        <f t="shared" si="421"/>
        <v>1.5989210688000001E-2</v>
      </c>
      <c r="P545" s="143">
        <f t="shared" si="422"/>
        <v>3.7894429330559996E-2</v>
      </c>
      <c r="Q545" s="143">
        <v>1</v>
      </c>
      <c r="R545" s="143">
        <f t="shared" si="423"/>
        <v>3.7894429330559996E-2</v>
      </c>
      <c r="S545" s="143">
        <f t="shared" si="424"/>
        <v>1.5989210688000001E-2</v>
      </c>
      <c r="T545" s="156">
        <f t="shared" si="412"/>
        <v>13.263050265695998</v>
      </c>
      <c r="U545" s="155">
        <f t="shared" si="413"/>
        <v>7.9946053440000009</v>
      </c>
      <c r="V545" s="143">
        <f t="shared" si="425"/>
        <v>0.35381877959999991</v>
      </c>
      <c r="W545" s="155">
        <f t="shared" si="414"/>
        <v>123.83657285999996</v>
      </c>
      <c r="X545" s="143">
        <f t="shared" si="426"/>
        <v>1.6143531594000005E-2</v>
      </c>
      <c r="Y545" s="155"/>
      <c r="Z545" s="143">
        <f t="shared" si="427"/>
        <v>145.09422846969596</v>
      </c>
      <c r="AA545" s="170" t="str">
        <f t="shared" si="393"/>
        <v>2"900</v>
      </c>
    </row>
    <row r="546" spans="1:27" x14ac:dyDescent="0.3">
      <c r="A546" s="45">
        <v>900</v>
      </c>
      <c r="B546" s="45" t="s">
        <v>11</v>
      </c>
      <c r="C546" s="45">
        <v>2.5</v>
      </c>
      <c r="D546" s="45" t="s">
        <v>86</v>
      </c>
      <c r="E546" s="45" t="str">
        <f t="shared" si="415"/>
        <v>2.5 900 CS-SS304/FG</v>
      </c>
      <c r="F546" s="45">
        <v>63.5</v>
      </c>
      <c r="G546" s="45">
        <v>69.849999999999994</v>
      </c>
      <c r="H546" s="145">
        <v>98.6</v>
      </c>
      <c r="I546" s="45">
        <v>165.1</v>
      </c>
      <c r="J546" s="146">
        <f t="shared" si="416"/>
        <v>8.4224999999999994E-2</v>
      </c>
      <c r="K546" s="146">
        <f t="shared" si="417"/>
        <v>17</v>
      </c>
      <c r="L546" s="146">
        <f t="shared" si="418"/>
        <v>23</v>
      </c>
      <c r="M546" s="143">
        <f t="shared" si="419"/>
        <v>1.38248E-2</v>
      </c>
      <c r="N546" s="143">
        <f t="shared" si="420"/>
        <v>2.3828927999999996E-2</v>
      </c>
      <c r="O546" s="143">
        <f t="shared" si="421"/>
        <v>1.9794694259999999E-2</v>
      </c>
      <c r="P546" s="143">
        <f t="shared" si="422"/>
        <v>4.616080359839999E-2</v>
      </c>
      <c r="Q546" s="143">
        <v>1</v>
      </c>
      <c r="R546" s="143">
        <f t="shared" si="423"/>
        <v>4.616080359839999E-2</v>
      </c>
      <c r="S546" s="143">
        <f t="shared" si="424"/>
        <v>1.9794694259999999E-2</v>
      </c>
      <c r="T546" s="156">
        <f t="shared" si="412"/>
        <v>16.156281259439996</v>
      </c>
      <c r="U546" s="155">
        <f t="shared" si="413"/>
        <v>9.89734713</v>
      </c>
      <c r="V546" s="143">
        <f t="shared" si="425"/>
        <v>0.47574852780000004</v>
      </c>
      <c r="W546" s="155">
        <f t="shared" si="414"/>
        <v>166.51198472999999</v>
      </c>
      <c r="X546" s="143">
        <f t="shared" si="426"/>
        <v>1.9219800269999983E-2</v>
      </c>
      <c r="Y546" s="155"/>
      <c r="Z546" s="143">
        <f t="shared" si="427"/>
        <v>192.56561311944</v>
      </c>
      <c r="AA546" s="170" t="str">
        <f t="shared" si="393"/>
        <v>2  1/2"900</v>
      </c>
    </row>
    <row r="547" spans="1:27" x14ac:dyDescent="0.3">
      <c r="A547" s="45">
        <v>900</v>
      </c>
      <c r="B547" s="45">
        <v>3</v>
      </c>
      <c r="C547" s="45">
        <f t="shared" ref="C547:C558" si="428">B547</f>
        <v>3</v>
      </c>
      <c r="D547" s="45" t="s">
        <v>86</v>
      </c>
      <c r="E547" s="45" t="str">
        <f t="shared" si="415"/>
        <v>3 900 CS-SS304/FG</v>
      </c>
      <c r="F547" s="147">
        <v>78.739999999999995</v>
      </c>
      <c r="G547" s="45">
        <v>95.25</v>
      </c>
      <c r="H547" s="145">
        <v>120.7</v>
      </c>
      <c r="I547" s="45">
        <v>168.4</v>
      </c>
      <c r="J547" s="146">
        <f t="shared" si="416"/>
        <v>0.10797499999999999</v>
      </c>
      <c r="K547" s="146">
        <f t="shared" si="417"/>
        <v>15</v>
      </c>
      <c r="L547" s="146">
        <f t="shared" si="418"/>
        <v>21</v>
      </c>
      <c r="M547" s="143">
        <f t="shared" si="419"/>
        <v>1.38248E-2</v>
      </c>
      <c r="N547" s="143">
        <f t="shared" si="420"/>
        <v>2.3828927999999996E-2</v>
      </c>
      <c r="O547" s="143">
        <f t="shared" si="421"/>
        <v>2.2390991699999998E-2</v>
      </c>
      <c r="P547" s="143">
        <f t="shared" si="422"/>
        <v>5.4031498516799982E-2</v>
      </c>
      <c r="Q547" s="143">
        <v>1</v>
      </c>
      <c r="R547" s="143">
        <f t="shared" si="423"/>
        <v>5.4031498516799982E-2</v>
      </c>
      <c r="S547" s="143">
        <f t="shared" si="424"/>
        <v>2.2390991699999998E-2</v>
      </c>
      <c r="T547" s="156">
        <f t="shared" si="412"/>
        <v>18.911024480879995</v>
      </c>
      <c r="U547" s="155">
        <f t="shared" si="413"/>
        <v>11.195495849999999</v>
      </c>
      <c r="V547" s="143">
        <f t="shared" si="425"/>
        <v>0.34807208975999998</v>
      </c>
      <c r="W547" s="155">
        <f t="shared" si="414"/>
        <v>121.82523141599999</v>
      </c>
      <c r="X547" s="143">
        <f t="shared" si="426"/>
        <v>6.8142928230000011E-2</v>
      </c>
      <c r="Y547" s="155"/>
      <c r="Z547" s="143">
        <f t="shared" si="427"/>
        <v>151.93175174688</v>
      </c>
      <c r="AA547" s="170" t="str">
        <f t="shared" si="393"/>
        <v>3"900</v>
      </c>
    </row>
    <row r="548" spans="1:27" x14ac:dyDescent="0.3">
      <c r="A548" s="45">
        <v>900</v>
      </c>
      <c r="B548" s="45">
        <v>4</v>
      </c>
      <c r="C548" s="45">
        <f t="shared" si="428"/>
        <v>4</v>
      </c>
      <c r="D548" s="45" t="s">
        <v>86</v>
      </c>
      <c r="E548" s="45" t="str">
        <f t="shared" si="415"/>
        <v>4 900 CS-SS304/FG</v>
      </c>
      <c r="F548" s="45">
        <v>102.62</v>
      </c>
      <c r="G548" s="45">
        <v>120.65</v>
      </c>
      <c r="H548" s="145">
        <v>149.4</v>
      </c>
      <c r="I548" s="45">
        <v>206.5</v>
      </c>
      <c r="J548" s="146">
        <f t="shared" si="416"/>
        <v>0.13502500000000001</v>
      </c>
      <c r="K548" s="146">
        <f t="shared" si="417"/>
        <v>17</v>
      </c>
      <c r="L548" s="146">
        <f t="shared" si="418"/>
        <v>23</v>
      </c>
      <c r="M548" s="143">
        <f t="shared" si="419"/>
        <v>1.38248E-2</v>
      </c>
      <c r="N548" s="143">
        <f t="shared" si="420"/>
        <v>2.3828927999999996E-2</v>
      </c>
      <c r="O548" s="143">
        <f t="shared" si="421"/>
        <v>3.173379154E-2</v>
      </c>
      <c r="P548" s="143">
        <f t="shared" si="422"/>
        <v>7.4002523073599988E-2</v>
      </c>
      <c r="Q548" s="143">
        <v>1</v>
      </c>
      <c r="R548" s="143">
        <f t="shared" si="423"/>
        <v>7.4002523073599988E-2</v>
      </c>
      <c r="S548" s="143">
        <f t="shared" si="424"/>
        <v>3.173379154E-2</v>
      </c>
      <c r="T548" s="156">
        <f t="shared" si="412"/>
        <v>25.900883075759996</v>
      </c>
      <c r="U548" s="155">
        <f t="shared" si="413"/>
        <v>15.866895769999999</v>
      </c>
      <c r="V548" s="143">
        <f t="shared" si="425"/>
        <v>0.51093411179999992</v>
      </c>
      <c r="W548" s="155">
        <f t="shared" si="414"/>
        <v>178.82693912999997</v>
      </c>
      <c r="X548" s="143">
        <f t="shared" si="426"/>
        <v>9.4260944574000013E-2</v>
      </c>
      <c r="Y548" s="155"/>
      <c r="Z548" s="143">
        <f t="shared" si="427"/>
        <v>220.59471797575995</v>
      </c>
      <c r="AA548" s="170" t="str">
        <f t="shared" si="393"/>
        <v>4"900</v>
      </c>
    </row>
    <row r="549" spans="1:27" x14ac:dyDescent="0.3">
      <c r="A549" s="45">
        <v>900</v>
      </c>
      <c r="B549" s="45">
        <v>5</v>
      </c>
      <c r="C549" s="45">
        <f t="shared" si="428"/>
        <v>5</v>
      </c>
      <c r="D549" s="45" t="s">
        <v>86</v>
      </c>
      <c r="E549" s="45" t="str">
        <f t="shared" si="415"/>
        <v>5 900 CS-SS304/FG</v>
      </c>
      <c r="F549" s="45">
        <v>128.27000000000001</v>
      </c>
      <c r="G549" s="45">
        <v>147.57</v>
      </c>
      <c r="H549" s="145">
        <v>177.8</v>
      </c>
      <c r="I549" s="45">
        <v>247.7</v>
      </c>
      <c r="J549" s="146">
        <f t="shared" si="416"/>
        <v>0.162685</v>
      </c>
      <c r="K549" s="146">
        <f t="shared" si="417"/>
        <v>18</v>
      </c>
      <c r="L549" s="146">
        <f t="shared" si="418"/>
        <v>24</v>
      </c>
      <c r="M549" s="143">
        <f t="shared" si="419"/>
        <v>1.38248E-2</v>
      </c>
      <c r="N549" s="143">
        <f t="shared" si="420"/>
        <v>2.3828927999999996E-2</v>
      </c>
      <c r="O549" s="143">
        <f t="shared" si="421"/>
        <v>4.0483576584000001E-2</v>
      </c>
      <c r="P549" s="143">
        <f t="shared" si="422"/>
        <v>9.3038619640319981E-2</v>
      </c>
      <c r="Q549" s="143">
        <v>1</v>
      </c>
      <c r="R549" s="143">
        <f t="shared" si="423"/>
        <v>9.3038619640319981E-2</v>
      </c>
      <c r="S549" s="143">
        <f t="shared" si="424"/>
        <v>4.0483576584000001E-2</v>
      </c>
      <c r="T549" s="156">
        <f t="shared" si="412"/>
        <v>32.56351687411199</v>
      </c>
      <c r="U549" s="155">
        <f t="shared" si="413"/>
        <v>20.241788291999999</v>
      </c>
      <c r="V549" s="143">
        <f t="shared" si="425"/>
        <v>0.75026021435999957</v>
      </c>
      <c r="W549" s="155">
        <f t="shared" si="414"/>
        <v>262.59107502599983</v>
      </c>
      <c r="X549" s="143">
        <f t="shared" si="426"/>
        <v>0.12341391253199989</v>
      </c>
      <c r="Y549" s="155"/>
      <c r="Z549" s="143">
        <f t="shared" si="427"/>
        <v>315.39638019211185</v>
      </c>
      <c r="AA549" s="170" t="str">
        <f t="shared" si="393"/>
        <v>5"900</v>
      </c>
    </row>
    <row r="550" spans="1:27" x14ac:dyDescent="0.3">
      <c r="A550" s="45">
        <v>900</v>
      </c>
      <c r="B550" s="45">
        <v>6</v>
      </c>
      <c r="C550" s="45">
        <f t="shared" si="428"/>
        <v>6</v>
      </c>
      <c r="D550" s="45" t="s">
        <v>86</v>
      </c>
      <c r="E550" s="45" t="str">
        <f t="shared" si="415"/>
        <v>6 900 CS-SS304/FG</v>
      </c>
      <c r="F550" s="45">
        <v>154.94</v>
      </c>
      <c r="G550" s="45">
        <v>174.75</v>
      </c>
      <c r="H550" s="145">
        <v>209.6</v>
      </c>
      <c r="I550" s="45">
        <v>289.10000000000002</v>
      </c>
      <c r="J550" s="146">
        <f t="shared" si="416"/>
        <v>0.19217500000000001</v>
      </c>
      <c r="K550" s="146">
        <f t="shared" si="417"/>
        <v>21</v>
      </c>
      <c r="L550" s="146">
        <f t="shared" si="418"/>
        <v>27</v>
      </c>
      <c r="M550" s="143">
        <f t="shared" si="419"/>
        <v>1.38248E-2</v>
      </c>
      <c r="N550" s="143">
        <f t="shared" si="420"/>
        <v>2.3828927999999996E-2</v>
      </c>
      <c r="O550" s="143">
        <f t="shared" si="421"/>
        <v>5.5792399740000005E-2</v>
      </c>
      <c r="P550" s="143">
        <f t="shared" si="422"/>
        <v>0.12364175443679999</v>
      </c>
      <c r="Q550" s="143">
        <v>1</v>
      </c>
      <c r="R550" s="143">
        <f t="shared" si="423"/>
        <v>0.12364175443679999</v>
      </c>
      <c r="S550" s="143">
        <f t="shared" si="424"/>
        <v>5.5792399740000005E-2</v>
      </c>
      <c r="T550" s="156">
        <f t="shared" si="412"/>
        <v>43.274614052879997</v>
      </c>
      <c r="U550" s="155">
        <f t="shared" si="413"/>
        <v>27.896199870000004</v>
      </c>
      <c r="V550" s="143">
        <f t="shared" si="425"/>
        <v>0.99591885540000036</v>
      </c>
      <c r="W550" s="155">
        <f t="shared" si="414"/>
        <v>348.57159939000013</v>
      </c>
      <c r="X550" s="143">
        <f t="shared" si="426"/>
        <v>0.15000660926999998</v>
      </c>
      <c r="Y550" s="155"/>
      <c r="Z550" s="143">
        <f t="shared" si="427"/>
        <v>419.7424133128801</v>
      </c>
      <c r="AA550" s="170" t="str">
        <f t="shared" si="393"/>
        <v>6"900</v>
      </c>
    </row>
    <row r="551" spans="1:27" x14ac:dyDescent="0.3">
      <c r="A551" s="45">
        <v>900</v>
      </c>
      <c r="B551" s="45">
        <v>8</v>
      </c>
      <c r="C551" s="45">
        <f t="shared" si="428"/>
        <v>8</v>
      </c>
      <c r="D551" s="45" t="s">
        <v>86</v>
      </c>
      <c r="E551" s="45" t="str">
        <f t="shared" si="415"/>
        <v>8 900 CS-SS304/FG</v>
      </c>
      <c r="F551" s="45">
        <v>196.85</v>
      </c>
      <c r="G551" s="45">
        <v>222.25</v>
      </c>
      <c r="H551" s="145">
        <v>257.3</v>
      </c>
      <c r="I551" s="45">
        <v>358.9</v>
      </c>
      <c r="J551" s="146">
        <f t="shared" si="416"/>
        <v>0.23977500000000002</v>
      </c>
      <c r="K551" s="146">
        <f t="shared" si="417"/>
        <v>21</v>
      </c>
      <c r="L551" s="146">
        <f t="shared" si="418"/>
        <v>27</v>
      </c>
      <c r="M551" s="143">
        <f t="shared" si="419"/>
        <v>1.38248E-2</v>
      </c>
      <c r="N551" s="143">
        <f t="shared" si="420"/>
        <v>2.3828927999999996E-2</v>
      </c>
      <c r="O551" s="143">
        <f t="shared" si="421"/>
        <v>6.9611669819999999E-2</v>
      </c>
      <c r="P551" s="143">
        <f t="shared" si="422"/>
        <v>0.15426669270239998</v>
      </c>
      <c r="Q551" s="143">
        <v>1</v>
      </c>
      <c r="R551" s="143">
        <f t="shared" si="423"/>
        <v>0.15426669270239998</v>
      </c>
      <c r="S551" s="143">
        <f t="shared" si="424"/>
        <v>6.9611669819999999E-2</v>
      </c>
      <c r="T551" s="156">
        <f t="shared" si="412"/>
        <v>53.993342445839993</v>
      </c>
      <c r="U551" s="155">
        <f t="shared" si="413"/>
        <v>34.805834910000002</v>
      </c>
      <c r="V551" s="143">
        <f t="shared" si="425"/>
        <v>1.5800684476799993</v>
      </c>
      <c r="W551" s="155">
        <f t="shared" si="414"/>
        <v>553.02395668799977</v>
      </c>
      <c r="X551" s="143">
        <f t="shared" si="426"/>
        <v>0.24461563980000003</v>
      </c>
      <c r="Y551" s="155"/>
      <c r="Z551" s="143">
        <f t="shared" si="427"/>
        <v>641.82313404383979</v>
      </c>
      <c r="AA551" s="170" t="str">
        <f t="shared" si="393"/>
        <v>8"900</v>
      </c>
    </row>
    <row r="552" spans="1:27" x14ac:dyDescent="0.3">
      <c r="A552" s="45">
        <v>900</v>
      </c>
      <c r="B552" s="45">
        <v>10</v>
      </c>
      <c r="C552" s="45">
        <f t="shared" si="428"/>
        <v>10</v>
      </c>
      <c r="D552" s="45" t="s">
        <v>86</v>
      </c>
      <c r="E552" s="45" t="str">
        <f t="shared" si="415"/>
        <v>10 900 CS-SS304/FG</v>
      </c>
      <c r="F552" s="45">
        <v>246.13</v>
      </c>
      <c r="G552" s="45">
        <v>276.35000000000002</v>
      </c>
      <c r="H552" s="145">
        <v>311.2</v>
      </c>
      <c r="I552" s="45">
        <v>435.1</v>
      </c>
      <c r="J552" s="146">
        <f t="shared" si="416"/>
        <v>0.29377499999999995</v>
      </c>
      <c r="K552" s="146">
        <f t="shared" si="417"/>
        <v>21</v>
      </c>
      <c r="L552" s="146">
        <f t="shared" si="418"/>
        <v>27</v>
      </c>
      <c r="M552" s="143">
        <f t="shared" si="419"/>
        <v>1.38248E-2</v>
      </c>
      <c r="N552" s="143">
        <f t="shared" si="420"/>
        <v>2.3828927999999996E-2</v>
      </c>
      <c r="O552" s="143">
        <f t="shared" si="421"/>
        <v>8.5288993019999981E-2</v>
      </c>
      <c r="P552" s="143">
        <f t="shared" si="422"/>
        <v>0.18900926972639995</v>
      </c>
      <c r="Q552" s="143">
        <v>1</v>
      </c>
      <c r="R552" s="143">
        <f t="shared" si="423"/>
        <v>0.18900926972639995</v>
      </c>
      <c r="S552" s="143">
        <f t="shared" si="424"/>
        <v>8.5288993019999981E-2</v>
      </c>
      <c r="T552" s="156">
        <f t="shared" si="412"/>
        <v>66.153244404239985</v>
      </c>
      <c r="U552" s="155">
        <f t="shared" si="413"/>
        <v>42.644496509999989</v>
      </c>
      <c r="V552" s="143">
        <f t="shared" si="425"/>
        <v>2.3359800214800011</v>
      </c>
      <c r="W552" s="155">
        <f t="shared" si="414"/>
        <v>817.59300751800038</v>
      </c>
      <c r="X552" s="143">
        <f t="shared" si="426"/>
        <v>0.36187840160400042</v>
      </c>
      <c r="Y552" s="155"/>
      <c r="Z552" s="143">
        <f t="shared" si="427"/>
        <v>926.39074843224034</v>
      </c>
      <c r="AA552" s="170" t="str">
        <f t="shared" si="393"/>
        <v>10"900</v>
      </c>
    </row>
    <row r="553" spans="1:27" x14ac:dyDescent="0.3">
      <c r="A553" s="45">
        <v>900</v>
      </c>
      <c r="B553" s="45">
        <v>12</v>
      </c>
      <c r="C553" s="45">
        <f t="shared" si="428"/>
        <v>12</v>
      </c>
      <c r="D553" s="45" t="s">
        <v>86</v>
      </c>
      <c r="E553" s="45" t="str">
        <f t="shared" si="415"/>
        <v>12 900 CS-SS304/FG</v>
      </c>
      <c r="F553" s="45">
        <v>292.10000000000002</v>
      </c>
      <c r="G553" s="45">
        <v>323.85000000000002</v>
      </c>
      <c r="H553" s="145">
        <v>368.3</v>
      </c>
      <c r="I553" s="45">
        <v>498.6</v>
      </c>
      <c r="J553" s="146">
        <f t="shared" si="416"/>
        <v>0.34607500000000002</v>
      </c>
      <c r="K553" s="146">
        <f t="shared" si="417"/>
        <v>27</v>
      </c>
      <c r="L553" s="146">
        <f t="shared" si="418"/>
        <v>33</v>
      </c>
      <c r="M553" s="143">
        <f t="shared" si="419"/>
        <v>1.38248E-2</v>
      </c>
      <c r="N553" s="143">
        <f t="shared" si="420"/>
        <v>2.3828927999999996E-2</v>
      </c>
      <c r="O553" s="143">
        <f t="shared" si="421"/>
        <v>0.12917927681999999</v>
      </c>
      <c r="P553" s="143">
        <f t="shared" si="422"/>
        <v>0.27213767650080001</v>
      </c>
      <c r="Q553" s="143">
        <v>1</v>
      </c>
      <c r="R553" s="143">
        <f t="shared" si="423"/>
        <v>0.27213767650080001</v>
      </c>
      <c r="S553" s="143">
        <f t="shared" si="424"/>
        <v>0.12917927681999999</v>
      </c>
      <c r="T553" s="156">
        <f t="shared" si="412"/>
        <v>95.248186775280004</v>
      </c>
      <c r="U553" s="155">
        <f t="shared" si="413"/>
        <v>64.589638409999992</v>
      </c>
      <c r="V553" s="143">
        <f t="shared" si="425"/>
        <v>2.8151751765600004</v>
      </c>
      <c r="W553" s="155">
        <f t="shared" si="414"/>
        <v>985.31131179600015</v>
      </c>
      <c r="X553" s="143">
        <f t="shared" si="426"/>
        <v>0.44554991534999999</v>
      </c>
      <c r="Y553" s="155"/>
      <c r="Z553" s="143">
        <f t="shared" si="427"/>
        <v>1145.14913698128</v>
      </c>
      <c r="AA553" s="170" t="str">
        <f t="shared" si="393"/>
        <v>12"900</v>
      </c>
    </row>
    <row r="554" spans="1:27" x14ac:dyDescent="0.3">
      <c r="A554" s="45">
        <v>900</v>
      </c>
      <c r="B554" s="45">
        <v>14</v>
      </c>
      <c r="C554" s="45">
        <f t="shared" si="428"/>
        <v>14</v>
      </c>
      <c r="D554" s="45" t="s">
        <v>86</v>
      </c>
      <c r="E554" s="45" t="str">
        <f t="shared" si="415"/>
        <v>14 900 CS-SS304/FG</v>
      </c>
      <c r="F554" s="45">
        <v>320.8</v>
      </c>
      <c r="G554" s="45">
        <v>355.6</v>
      </c>
      <c r="H554" s="145">
        <v>400.1</v>
      </c>
      <c r="I554" s="45">
        <v>520.70000000000005</v>
      </c>
      <c r="J554" s="146">
        <f t="shared" si="416"/>
        <v>0.37785000000000002</v>
      </c>
      <c r="K554" s="146">
        <f t="shared" si="417"/>
        <v>27</v>
      </c>
      <c r="L554" s="146">
        <f t="shared" si="418"/>
        <v>33</v>
      </c>
      <c r="M554" s="143">
        <f t="shared" si="419"/>
        <v>1.38248E-2</v>
      </c>
      <c r="N554" s="143">
        <f t="shared" si="420"/>
        <v>2.3828927999999996E-2</v>
      </c>
      <c r="O554" s="143">
        <f t="shared" si="421"/>
        <v>0.14103991835999999</v>
      </c>
      <c r="P554" s="143">
        <f t="shared" si="422"/>
        <v>0.29712409467839995</v>
      </c>
      <c r="Q554" s="143">
        <v>1</v>
      </c>
      <c r="R554" s="143">
        <f t="shared" si="423"/>
        <v>0.29712409467839995</v>
      </c>
      <c r="S554" s="143">
        <f t="shared" si="424"/>
        <v>0.14103991835999999</v>
      </c>
      <c r="T554" s="156">
        <f t="shared" si="412"/>
        <v>103.99343313743998</v>
      </c>
      <c r="U554" s="155">
        <f t="shared" si="413"/>
        <v>70.519959180000001</v>
      </c>
      <c r="V554" s="143">
        <f t="shared" si="425"/>
        <v>2.7210944714400007</v>
      </c>
      <c r="W554" s="155">
        <f t="shared" si="414"/>
        <v>952.38306500400029</v>
      </c>
      <c r="X554" s="143">
        <f t="shared" si="426"/>
        <v>0.53622830016000012</v>
      </c>
      <c r="Y554" s="155"/>
      <c r="Z554" s="143">
        <f t="shared" si="427"/>
        <v>1126.8964573214403</v>
      </c>
      <c r="AA554" s="170" t="str">
        <f t="shared" si="393"/>
        <v>14"900</v>
      </c>
    </row>
    <row r="555" spans="1:27" x14ac:dyDescent="0.3">
      <c r="A555" s="45">
        <v>900</v>
      </c>
      <c r="B555" s="45">
        <v>16</v>
      </c>
      <c r="C555" s="45">
        <f t="shared" si="428"/>
        <v>16</v>
      </c>
      <c r="D555" s="45" t="s">
        <v>86</v>
      </c>
      <c r="E555" s="45" t="str">
        <f t="shared" si="415"/>
        <v>16 900 CS-SS304/FG</v>
      </c>
      <c r="F555" s="45">
        <v>374.65</v>
      </c>
      <c r="G555" s="45">
        <v>412.75</v>
      </c>
      <c r="H555" s="145">
        <v>457.2</v>
      </c>
      <c r="I555" s="45">
        <v>574.79999999999995</v>
      </c>
      <c r="J555" s="146">
        <f t="shared" si="416"/>
        <v>0.434975</v>
      </c>
      <c r="K555" s="146">
        <f t="shared" si="417"/>
        <v>27</v>
      </c>
      <c r="L555" s="146">
        <f t="shared" si="418"/>
        <v>33</v>
      </c>
      <c r="M555" s="143">
        <f t="shared" si="419"/>
        <v>1.38248E-2</v>
      </c>
      <c r="N555" s="143">
        <f t="shared" si="420"/>
        <v>2.3828927999999996E-2</v>
      </c>
      <c r="O555" s="143">
        <f t="shared" si="421"/>
        <v>0.16236294426</v>
      </c>
      <c r="P555" s="143">
        <f t="shared" si="422"/>
        <v>0.34204460257439995</v>
      </c>
      <c r="Q555" s="143">
        <v>1</v>
      </c>
      <c r="R555" s="143">
        <f t="shared" si="423"/>
        <v>0.34204460257439995</v>
      </c>
      <c r="S555" s="143">
        <f t="shared" si="424"/>
        <v>0.16236294426</v>
      </c>
      <c r="T555" s="156">
        <f t="shared" si="412"/>
        <v>119.71561090103998</v>
      </c>
      <c r="U555" s="155">
        <f t="shared" si="413"/>
        <v>81.181472130000003</v>
      </c>
      <c r="V555" s="143">
        <f t="shared" si="425"/>
        <v>2.9290906713599991</v>
      </c>
      <c r="W555" s="155">
        <f t="shared" si="414"/>
        <v>1025.1817349759997</v>
      </c>
      <c r="X555" s="143">
        <f t="shared" si="426"/>
        <v>0.68142928230000044</v>
      </c>
      <c r="Y555" s="155"/>
      <c r="Z555" s="143">
        <f t="shared" si="427"/>
        <v>1226.0788180070397</v>
      </c>
      <c r="AA555" s="170" t="str">
        <f t="shared" si="393"/>
        <v>16"900</v>
      </c>
    </row>
    <row r="556" spans="1:27" x14ac:dyDescent="0.3">
      <c r="A556" s="45">
        <v>900</v>
      </c>
      <c r="B556" s="45">
        <v>18</v>
      </c>
      <c r="C556" s="45">
        <f t="shared" si="428"/>
        <v>18</v>
      </c>
      <c r="D556" s="45" t="s">
        <v>86</v>
      </c>
      <c r="E556" s="45" t="str">
        <f t="shared" si="415"/>
        <v>18 900 CS-SS304/FG</v>
      </c>
      <c r="F556" s="45">
        <v>425.45</v>
      </c>
      <c r="G556" s="45">
        <v>463.55</v>
      </c>
      <c r="H556" s="145">
        <v>520.70000000000005</v>
      </c>
      <c r="I556" s="45">
        <v>638.29999999999995</v>
      </c>
      <c r="J556" s="146">
        <f t="shared" si="416"/>
        <v>0.49212499999999998</v>
      </c>
      <c r="K556" s="146">
        <f t="shared" si="417"/>
        <v>34</v>
      </c>
      <c r="L556" s="146">
        <f t="shared" si="418"/>
        <v>40</v>
      </c>
      <c r="M556" s="143">
        <f t="shared" si="419"/>
        <v>1.38248E-2</v>
      </c>
      <c r="N556" s="143">
        <f t="shared" si="420"/>
        <v>2.3828927999999996E-2</v>
      </c>
      <c r="O556" s="143">
        <f t="shared" si="421"/>
        <v>0.2313200098</v>
      </c>
      <c r="P556" s="143">
        <f t="shared" si="422"/>
        <v>0.46907244767999989</v>
      </c>
      <c r="Q556" s="143">
        <v>1</v>
      </c>
      <c r="R556" s="143">
        <f t="shared" si="423"/>
        <v>0.46907244767999989</v>
      </c>
      <c r="S556" s="143">
        <f t="shared" si="424"/>
        <v>0.2313200098</v>
      </c>
      <c r="T556" s="156">
        <f t="shared" si="412"/>
        <v>164.17535668799997</v>
      </c>
      <c r="U556" s="155">
        <f t="shared" si="413"/>
        <v>115.6600049</v>
      </c>
      <c r="V556" s="143">
        <f t="shared" si="425"/>
        <v>3.252676714559998</v>
      </c>
      <c r="W556" s="155">
        <f t="shared" si="414"/>
        <v>1138.4368500959993</v>
      </c>
      <c r="X556" s="143">
        <f t="shared" si="426"/>
        <v>0.76529750166000055</v>
      </c>
      <c r="Y556" s="155"/>
      <c r="Z556" s="143">
        <f t="shared" si="427"/>
        <v>1418.2722116839993</v>
      </c>
      <c r="AA556" s="170" t="str">
        <f t="shared" si="393"/>
        <v>18"900</v>
      </c>
    </row>
    <row r="557" spans="1:27" x14ac:dyDescent="0.3">
      <c r="A557" s="45">
        <v>900</v>
      </c>
      <c r="B557" s="45">
        <v>20</v>
      </c>
      <c r="C557" s="45">
        <f t="shared" si="428"/>
        <v>20</v>
      </c>
      <c r="D557" s="45" t="s">
        <v>86</v>
      </c>
      <c r="E557" s="45" t="str">
        <f t="shared" si="415"/>
        <v>20 900 CS-SS304/FG</v>
      </c>
      <c r="F557" s="45">
        <v>482.6</v>
      </c>
      <c r="G557" s="45">
        <v>520.70000000000005</v>
      </c>
      <c r="H557" s="145">
        <v>571.5</v>
      </c>
      <c r="I557" s="45">
        <v>698.5</v>
      </c>
      <c r="J557" s="146">
        <f t="shared" si="416"/>
        <v>0.54610000000000003</v>
      </c>
      <c r="K557" s="146">
        <f t="shared" si="417"/>
        <v>30</v>
      </c>
      <c r="L557" s="146">
        <f t="shared" si="418"/>
        <v>36</v>
      </c>
      <c r="M557" s="143">
        <f t="shared" si="419"/>
        <v>1.38248E-2</v>
      </c>
      <c r="N557" s="143">
        <f t="shared" si="420"/>
        <v>2.3828927999999996E-2</v>
      </c>
      <c r="O557" s="143">
        <f t="shared" si="421"/>
        <v>0.22649169840000002</v>
      </c>
      <c r="P557" s="143">
        <f t="shared" si="422"/>
        <v>0.46846719290879996</v>
      </c>
      <c r="Q557" s="143">
        <v>1</v>
      </c>
      <c r="R557" s="143">
        <f t="shared" si="423"/>
        <v>0.46846719290879996</v>
      </c>
      <c r="S557" s="143">
        <f t="shared" si="424"/>
        <v>0.22649169840000002</v>
      </c>
      <c r="T557" s="156">
        <f t="shared" si="412"/>
        <v>163.96351751807998</v>
      </c>
      <c r="U557" s="155">
        <f t="shared" si="413"/>
        <v>113.24584920000001</v>
      </c>
      <c r="V557" s="143">
        <f t="shared" si="425"/>
        <v>3.8439600539999996</v>
      </c>
      <c r="W557" s="155">
        <f t="shared" si="414"/>
        <v>1345.3860189</v>
      </c>
      <c r="X557" s="143">
        <f t="shared" si="426"/>
        <v>0.85964924844000046</v>
      </c>
      <c r="Y557" s="155"/>
      <c r="Z557" s="143">
        <f t="shared" si="427"/>
        <v>1622.5953856180799</v>
      </c>
      <c r="AA557" s="170" t="str">
        <f t="shared" si="393"/>
        <v>20"900</v>
      </c>
    </row>
    <row r="558" spans="1:27" x14ac:dyDescent="0.3">
      <c r="A558" s="45">
        <v>900</v>
      </c>
      <c r="B558" s="45">
        <v>24</v>
      </c>
      <c r="C558" s="45">
        <f t="shared" si="428"/>
        <v>24</v>
      </c>
      <c r="D558" s="45" t="s">
        <v>86</v>
      </c>
      <c r="E558" s="45" t="str">
        <f t="shared" si="415"/>
        <v>24 900 CS-SS304/FG</v>
      </c>
      <c r="F558" s="45">
        <v>590.54999999999995</v>
      </c>
      <c r="G558" s="45">
        <v>628.65</v>
      </c>
      <c r="H558" s="145">
        <v>679.5</v>
      </c>
      <c r="I558" s="45">
        <v>838.2</v>
      </c>
      <c r="J558" s="146">
        <f t="shared" si="416"/>
        <v>0.65407500000000007</v>
      </c>
      <c r="K558" s="146">
        <f t="shared" si="417"/>
        <v>31</v>
      </c>
      <c r="L558" s="146">
        <f t="shared" si="418"/>
        <v>37</v>
      </c>
      <c r="M558" s="143">
        <f t="shared" si="419"/>
        <v>1.38248E-2</v>
      </c>
      <c r="N558" s="143">
        <f t="shared" si="420"/>
        <v>2.3828927999999996E-2</v>
      </c>
      <c r="O558" s="143">
        <f t="shared" si="421"/>
        <v>0.28031613786000004</v>
      </c>
      <c r="P558" s="143">
        <f t="shared" si="422"/>
        <v>0.57667852501920003</v>
      </c>
      <c r="Q558" s="143">
        <v>1</v>
      </c>
      <c r="R558" s="143">
        <f t="shared" si="423"/>
        <v>0.57667852501920003</v>
      </c>
      <c r="S558" s="143">
        <f t="shared" si="424"/>
        <v>0.28031613786000004</v>
      </c>
      <c r="T558" s="156">
        <f t="shared" si="412"/>
        <v>201.83748375672002</v>
      </c>
      <c r="U558" s="155">
        <f t="shared" si="413"/>
        <v>140.15806893000001</v>
      </c>
      <c r="V558" s="143">
        <f t="shared" si="425"/>
        <v>5.764124036880002</v>
      </c>
      <c r="W558" s="155">
        <f t="shared" si="414"/>
        <v>2017.4434129080007</v>
      </c>
      <c r="X558" s="143">
        <f t="shared" si="426"/>
        <v>1.0378692145800006</v>
      </c>
      <c r="Y558" s="155"/>
      <c r="Z558" s="143">
        <f t="shared" si="427"/>
        <v>2359.4389655947207</v>
      </c>
      <c r="AA558" s="170" t="str">
        <f t="shared" si="393"/>
        <v>24"900</v>
      </c>
    </row>
    <row r="559" spans="1:27" x14ac:dyDescent="0.3">
      <c r="A559" s="85"/>
      <c r="B559" s="85"/>
      <c r="C559" s="85"/>
      <c r="D559" s="85"/>
      <c r="E559" s="45" t="str">
        <f t="shared" si="415"/>
        <v xml:space="preserve">  </v>
      </c>
      <c r="F559" s="85"/>
      <c r="G559" s="85"/>
      <c r="H559" s="85"/>
      <c r="I559" s="85"/>
      <c r="J559" s="85"/>
      <c r="K559" s="85"/>
      <c r="L559" s="85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  <c r="AA559" s="170" t="str">
        <f t="shared" si="393"/>
        <v>"</v>
      </c>
    </row>
    <row r="560" spans="1:27" x14ac:dyDescent="0.3">
      <c r="A560" s="85"/>
      <c r="B560" s="85"/>
      <c r="C560" s="85"/>
      <c r="D560" s="85"/>
      <c r="E560" s="45" t="str">
        <f t="shared" si="415"/>
        <v xml:space="preserve">  </v>
      </c>
      <c r="F560" s="85"/>
      <c r="G560" s="85"/>
      <c r="H560" s="85"/>
      <c r="I560" s="85"/>
      <c r="J560" s="85"/>
      <c r="K560" s="85"/>
      <c r="L560" s="85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  <c r="AA560" s="170" t="str">
        <f t="shared" si="393"/>
        <v>"</v>
      </c>
    </row>
    <row r="561" spans="1:27" x14ac:dyDescent="0.3">
      <c r="A561" s="87">
        <v>900</v>
      </c>
      <c r="B561" s="87">
        <v>0.5</v>
      </c>
      <c r="C561" s="45">
        <v>0.5</v>
      </c>
      <c r="D561" s="45" t="s">
        <v>614</v>
      </c>
      <c r="E561" s="45" t="str">
        <f t="shared" si="415"/>
        <v>0.5 900 SS304-SS304/FG-SS304</v>
      </c>
      <c r="F561" s="28">
        <v>14.22</v>
      </c>
      <c r="G561" s="28">
        <v>19.05</v>
      </c>
      <c r="H561" s="164">
        <v>31.8</v>
      </c>
      <c r="I561" s="165">
        <v>63.5</v>
      </c>
      <c r="J561" s="143">
        <f>(H561+G561)/2/1000</f>
        <v>2.5425E-2</v>
      </c>
      <c r="K561" s="146">
        <f>ROUND((H561-G561)/2*1.2,)</f>
        <v>8</v>
      </c>
      <c r="L561" s="146">
        <f>K561+6</f>
        <v>14</v>
      </c>
      <c r="M561" s="143">
        <f>3.142*(0.0008*0.0055)*1000</f>
        <v>1.38248E-2</v>
      </c>
      <c r="N561" s="143">
        <f>3.142*(0.0002*0.0048)*7900</f>
        <v>2.3828927999999996E-2</v>
      </c>
      <c r="O561" s="143">
        <f>(J561*K561)*M561</f>
        <v>2.8119643200000002E-3</v>
      </c>
      <c r="P561" s="143">
        <f>J561*L561*N561</f>
        <v>8.4819069215999986E-3</v>
      </c>
      <c r="Q561" s="143">
        <v>1</v>
      </c>
      <c r="R561" s="143">
        <f>(P561*Q561)</f>
        <v>8.4819069215999986E-3</v>
      </c>
      <c r="S561" s="143">
        <f>(O561*Q561)</f>
        <v>2.8119643200000002E-3</v>
      </c>
      <c r="T561" s="156">
        <f t="shared" ref="T561:T579" si="429">R561*Q561*350</f>
        <v>2.9686674225599994</v>
      </c>
      <c r="U561" s="155">
        <f t="shared" ref="U561:U579" si="430">S561*Q561*500</f>
        <v>1.40598216</v>
      </c>
      <c r="V561" s="143">
        <f>((I561/1000)*3.14)*1.15*0.003*((I561-H561)/2/1000)*8000*Q561</f>
        <v>8.7225149399999979E-2</v>
      </c>
      <c r="W561" s="156">
        <f>V561*4*300</f>
        <v>104.67017927999997</v>
      </c>
      <c r="X561" s="143">
        <f>((G561/1000)*3.14)*1.15*0.003*((G561-F561)/2/1000)*8000*Q561</f>
        <v>3.9870423179999993E-3</v>
      </c>
      <c r="Y561" s="156">
        <f t="shared" ref="Y561:Y579" si="431">X561*5*300</f>
        <v>5.9805634769999987</v>
      </c>
      <c r="Z561" s="143">
        <f>Y561+W561+U561+T561</f>
        <v>115.02539233955997</v>
      </c>
      <c r="AA561" s="170" t="str">
        <f t="shared" si="393"/>
        <v>0.5"900</v>
      </c>
    </row>
    <row r="562" spans="1:27" x14ac:dyDescent="0.3">
      <c r="A562" s="87">
        <v>900</v>
      </c>
      <c r="B562" s="87">
        <v>0.75</v>
      </c>
      <c r="C562" s="45">
        <v>0.75</v>
      </c>
      <c r="D562" s="45" t="s">
        <v>614</v>
      </c>
      <c r="E562" s="45" t="str">
        <f t="shared" si="415"/>
        <v>0.75 900 SS304-SS304/FG-SS304</v>
      </c>
      <c r="F562" s="28">
        <v>20.57</v>
      </c>
      <c r="G562" s="28">
        <v>25.4</v>
      </c>
      <c r="H562" s="166">
        <v>39.6</v>
      </c>
      <c r="I562" s="46">
        <v>69.900000000000006</v>
      </c>
      <c r="J562" s="143">
        <f t="shared" ref="J562:J579" si="432">(H562+G562)/2/1000</f>
        <v>3.2500000000000001E-2</v>
      </c>
      <c r="K562" s="146">
        <f t="shared" ref="K562:K579" si="433">ROUND((H562-G562)/2*1.2,)</f>
        <v>9</v>
      </c>
      <c r="L562" s="146">
        <f t="shared" ref="L562:L579" si="434">K562+6</f>
        <v>15</v>
      </c>
      <c r="M562" s="143">
        <f t="shared" ref="M562:M579" si="435">3.142*(0.0008*0.0055)*1000</f>
        <v>1.38248E-2</v>
      </c>
      <c r="N562" s="143">
        <f t="shared" ref="N562:N579" si="436">3.142*(0.0002*0.0048)*7900</f>
        <v>2.3828927999999996E-2</v>
      </c>
      <c r="O562" s="143">
        <f t="shared" ref="O562:O579" si="437">(J562*K562)*M562</f>
        <v>4.0437540000000001E-3</v>
      </c>
      <c r="P562" s="143">
        <f t="shared" ref="P562:P579" si="438">J562*L562*N562</f>
        <v>1.1616602399999999E-2</v>
      </c>
      <c r="Q562" s="143">
        <v>1</v>
      </c>
      <c r="R562" s="143">
        <f t="shared" ref="R562:R579" si="439">(P562*Q562)</f>
        <v>1.1616602399999999E-2</v>
      </c>
      <c r="S562" s="143">
        <f t="shared" ref="S562:S579" si="440">(O562*Q562)</f>
        <v>4.0437540000000001E-3</v>
      </c>
      <c r="T562" s="156">
        <f t="shared" si="429"/>
        <v>4.0658108399999993</v>
      </c>
      <c r="U562" s="155">
        <f t="shared" si="430"/>
        <v>2.0218769999999999</v>
      </c>
      <c r="V562" s="143">
        <f t="shared" ref="V562:V579" si="441">((I562/1000)*3.14)*1.15*0.003*((I562-H562)/2/1000)*8000*Q562</f>
        <v>9.177587604000001E-2</v>
      </c>
      <c r="W562" s="156">
        <f t="shared" ref="W562:W579" si="442">V562*4*300</f>
        <v>110.13105124800001</v>
      </c>
      <c r="X562" s="143">
        <f t="shared" ref="X562:X578" si="443">((G562/1000)*3.14)*1.15*0.003*((G562-F562)/2/1000)*8000*Q562</f>
        <v>5.316056423999997E-3</v>
      </c>
      <c r="Y562" s="156">
        <f t="shared" si="431"/>
        <v>7.9740846359999962</v>
      </c>
      <c r="Z562" s="143">
        <f t="shared" ref="Z562:Z570" si="444">Y562+W562+U562+T562</f>
        <v>124.19282372400001</v>
      </c>
      <c r="AA562" s="170" t="str">
        <f t="shared" si="393"/>
        <v>0.75"900</v>
      </c>
    </row>
    <row r="563" spans="1:27" x14ac:dyDescent="0.3">
      <c r="A563" s="87">
        <v>900</v>
      </c>
      <c r="B563" s="88">
        <v>1</v>
      </c>
      <c r="C563" s="88">
        <f>B563</f>
        <v>1</v>
      </c>
      <c r="D563" s="45" t="s">
        <v>614</v>
      </c>
      <c r="E563" s="45" t="str">
        <f t="shared" si="415"/>
        <v>1 900 SS304-SS304/FG-SS304</v>
      </c>
      <c r="F563" s="28">
        <v>26.92</v>
      </c>
      <c r="G563" s="28">
        <v>31.75</v>
      </c>
      <c r="H563" s="166">
        <v>47.8</v>
      </c>
      <c r="I563" s="163">
        <v>79.5</v>
      </c>
      <c r="J563" s="143">
        <f t="shared" si="432"/>
        <v>3.9774999999999998E-2</v>
      </c>
      <c r="K563" s="146">
        <f t="shared" si="433"/>
        <v>10</v>
      </c>
      <c r="L563" s="146">
        <f t="shared" si="434"/>
        <v>16</v>
      </c>
      <c r="M563" s="143">
        <f t="shared" si="435"/>
        <v>1.38248E-2</v>
      </c>
      <c r="N563" s="143">
        <f t="shared" si="436"/>
        <v>2.3828927999999996E-2</v>
      </c>
      <c r="O563" s="143">
        <f t="shared" si="437"/>
        <v>5.4988141999999995E-3</v>
      </c>
      <c r="P563" s="143">
        <f t="shared" si="438"/>
        <v>1.5164729779199996E-2</v>
      </c>
      <c r="Q563" s="143">
        <v>1</v>
      </c>
      <c r="R563" s="143">
        <f t="shared" si="439"/>
        <v>1.5164729779199996E-2</v>
      </c>
      <c r="S563" s="143">
        <f t="shared" si="440"/>
        <v>5.4988141999999995E-3</v>
      </c>
      <c r="T563" s="156">
        <f t="shared" si="429"/>
        <v>5.307655422719999</v>
      </c>
      <c r="U563" s="155">
        <f t="shared" si="430"/>
        <v>2.7494070999999995</v>
      </c>
      <c r="V563" s="143">
        <f t="shared" si="441"/>
        <v>0.10920313980000002</v>
      </c>
      <c r="W563" s="156">
        <f t="shared" si="442"/>
        <v>131.04376776000001</v>
      </c>
      <c r="X563" s="143">
        <f t="shared" si="443"/>
        <v>6.6450705299999973E-3</v>
      </c>
      <c r="Y563" s="156">
        <f t="shared" si="431"/>
        <v>9.9676057949999954</v>
      </c>
      <c r="Z563" s="143">
        <f t="shared" si="444"/>
        <v>149.06843607772001</v>
      </c>
      <c r="AA563" s="170" t="str">
        <f t="shared" si="393"/>
        <v>1"900</v>
      </c>
    </row>
    <row r="564" spans="1:27" x14ac:dyDescent="0.3">
      <c r="A564" s="87">
        <v>900</v>
      </c>
      <c r="B564" s="89" t="s">
        <v>6</v>
      </c>
      <c r="C564" s="89">
        <v>1.25</v>
      </c>
      <c r="D564" s="45" t="s">
        <v>614</v>
      </c>
      <c r="E564" s="45" t="str">
        <f t="shared" si="415"/>
        <v>1.25 900 SS304-SS304/FG-SS304</v>
      </c>
      <c r="F564" s="28">
        <v>33.270000000000003</v>
      </c>
      <c r="G564" s="28">
        <v>39.619999999999997</v>
      </c>
      <c r="H564" s="166">
        <v>60.5</v>
      </c>
      <c r="I564" s="45">
        <v>88.9</v>
      </c>
      <c r="J564" s="143">
        <f t="shared" si="432"/>
        <v>5.006E-2</v>
      </c>
      <c r="K564" s="146">
        <f t="shared" si="433"/>
        <v>13</v>
      </c>
      <c r="L564" s="146">
        <f t="shared" si="434"/>
        <v>19</v>
      </c>
      <c r="M564" s="143">
        <f t="shared" si="435"/>
        <v>1.38248E-2</v>
      </c>
      <c r="N564" s="143">
        <f t="shared" si="436"/>
        <v>2.3828927999999996E-2</v>
      </c>
      <c r="O564" s="143">
        <f t="shared" si="437"/>
        <v>8.9969033440000009E-3</v>
      </c>
      <c r="P564" s="143">
        <f t="shared" si="438"/>
        <v>2.2664646577919997E-2</v>
      </c>
      <c r="Q564" s="143">
        <v>1</v>
      </c>
      <c r="R564" s="143">
        <f t="shared" si="439"/>
        <v>2.2664646577919997E-2</v>
      </c>
      <c r="S564" s="143">
        <f t="shared" si="440"/>
        <v>8.9969033440000009E-3</v>
      </c>
      <c r="T564" s="156">
        <f t="shared" si="429"/>
        <v>7.9326263022719985</v>
      </c>
      <c r="U564" s="155">
        <f t="shared" si="430"/>
        <v>4.4984516720000007</v>
      </c>
      <c r="V564" s="143">
        <f t="shared" si="441"/>
        <v>0.10940290032000001</v>
      </c>
      <c r="W564" s="156">
        <f t="shared" si="442"/>
        <v>131.283480384</v>
      </c>
      <c r="X564" s="143">
        <f t="shared" si="443"/>
        <v>1.0901767883999991E-2</v>
      </c>
      <c r="Y564" s="156">
        <f t="shared" si="431"/>
        <v>16.352651825999985</v>
      </c>
      <c r="Z564" s="143">
        <f t="shared" si="444"/>
        <v>160.06721018427197</v>
      </c>
      <c r="AA564" s="170" t="str">
        <f t="shared" si="393"/>
        <v>1  1/4"900</v>
      </c>
    </row>
    <row r="565" spans="1:27" x14ac:dyDescent="0.3">
      <c r="A565" s="87">
        <v>900</v>
      </c>
      <c r="B565" s="89" t="s">
        <v>8</v>
      </c>
      <c r="C565" s="28">
        <v>1.5</v>
      </c>
      <c r="D565" s="45" t="s">
        <v>614</v>
      </c>
      <c r="E565" s="45" t="str">
        <f t="shared" si="415"/>
        <v>1.5 900 SS304-SS304/FG-SS304</v>
      </c>
      <c r="F565" s="28">
        <v>41.4</v>
      </c>
      <c r="G565" s="28">
        <v>47.75</v>
      </c>
      <c r="H565" s="166">
        <v>69.900000000000006</v>
      </c>
      <c r="I565" s="45">
        <v>98.6</v>
      </c>
      <c r="J565" s="143">
        <f t="shared" si="432"/>
        <v>5.8825000000000002E-2</v>
      </c>
      <c r="K565" s="146">
        <f t="shared" si="433"/>
        <v>13</v>
      </c>
      <c r="L565" s="146">
        <f t="shared" si="434"/>
        <v>19</v>
      </c>
      <c r="M565" s="143">
        <f t="shared" si="435"/>
        <v>1.38248E-2</v>
      </c>
      <c r="N565" s="143">
        <f t="shared" si="436"/>
        <v>2.3828927999999996E-2</v>
      </c>
      <c r="O565" s="143">
        <f t="shared" si="437"/>
        <v>1.057217018E-2</v>
      </c>
      <c r="P565" s="143">
        <f t="shared" si="438"/>
        <v>2.6632997102399993E-2</v>
      </c>
      <c r="Q565" s="143">
        <v>1</v>
      </c>
      <c r="R565" s="143">
        <f t="shared" si="439"/>
        <v>2.6632997102399993E-2</v>
      </c>
      <c r="S565" s="143">
        <f t="shared" si="440"/>
        <v>1.057217018E-2</v>
      </c>
      <c r="T565" s="156">
        <f t="shared" si="429"/>
        <v>9.321548985839998</v>
      </c>
      <c r="U565" s="155">
        <f t="shared" si="430"/>
        <v>5.2860850900000003</v>
      </c>
      <c r="V565" s="143">
        <f t="shared" si="441"/>
        <v>0.12262176023999997</v>
      </c>
      <c r="W565" s="156">
        <f t="shared" si="442"/>
        <v>147.14611228799998</v>
      </c>
      <c r="X565" s="143">
        <f t="shared" si="443"/>
        <v>1.3138804050000005E-2</v>
      </c>
      <c r="Y565" s="156">
        <f t="shared" si="431"/>
        <v>19.708206075000007</v>
      </c>
      <c r="Z565" s="143">
        <f t="shared" si="444"/>
        <v>181.46195243884</v>
      </c>
      <c r="AA565" s="170" t="str">
        <f t="shared" si="393"/>
        <v>1  1/2"900</v>
      </c>
    </row>
    <row r="566" spans="1:27" x14ac:dyDescent="0.3">
      <c r="A566" s="87">
        <v>900</v>
      </c>
      <c r="B566" s="88">
        <v>2</v>
      </c>
      <c r="C566" s="88">
        <f>B566</f>
        <v>2</v>
      </c>
      <c r="D566" s="45" t="s">
        <v>614</v>
      </c>
      <c r="E566" s="45" t="str">
        <f t="shared" si="415"/>
        <v>2 900 SS304-SS304/FG-SS304</v>
      </c>
      <c r="F566" s="28">
        <v>52.32</v>
      </c>
      <c r="G566" s="28">
        <v>58.67</v>
      </c>
      <c r="H566" s="166">
        <v>85.9</v>
      </c>
      <c r="I566" s="46">
        <v>143</v>
      </c>
      <c r="J566" s="143">
        <f t="shared" si="432"/>
        <v>7.2285000000000002E-2</v>
      </c>
      <c r="K566" s="146">
        <f t="shared" si="433"/>
        <v>16</v>
      </c>
      <c r="L566" s="146">
        <f t="shared" si="434"/>
        <v>22</v>
      </c>
      <c r="M566" s="143">
        <f t="shared" si="435"/>
        <v>1.38248E-2</v>
      </c>
      <c r="N566" s="143">
        <f t="shared" si="436"/>
        <v>2.3828927999999996E-2</v>
      </c>
      <c r="O566" s="143">
        <f t="shared" si="437"/>
        <v>1.5989210688000001E-2</v>
      </c>
      <c r="P566" s="143">
        <f t="shared" si="438"/>
        <v>3.7894429330559996E-2</v>
      </c>
      <c r="Q566" s="143">
        <v>1</v>
      </c>
      <c r="R566" s="143">
        <f t="shared" si="439"/>
        <v>3.7894429330559996E-2</v>
      </c>
      <c r="S566" s="143">
        <f t="shared" si="440"/>
        <v>1.5989210688000001E-2</v>
      </c>
      <c r="T566" s="156">
        <f t="shared" si="429"/>
        <v>13.263050265695998</v>
      </c>
      <c r="U566" s="155">
        <f t="shared" si="430"/>
        <v>7.9946053440000009</v>
      </c>
      <c r="V566" s="143">
        <f t="shared" si="441"/>
        <v>0.35381877959999991</v>
      </c>
      <c r="W566" s="156">
        <f t="shared" si="442"/>
        <v>424.58253551999991</v>
      </c>
      <c r="X566" s="143">
        <f t="shared" si="443"/>
        <v>1.6143531594000005E-2</v>
      </c>
      <c r="Y566" s="156">
        <f t="shared" si="431"/>
        <v>24.215297391000007</v>
      </c>
      <c r="Z566" s="143">
        <f t="shared" si="444"/>
        <v>470.05548852069586</v>
      </c>
      <c r="AA566" s="170" t="str">
        <f t="shared" si="393"/>
        <v>2"900</v>
      </c>
    </row>
    <row r="567" spans="1:27" x14ac:dyDescent="0.3">
      <c r="A567" s="87">
        <v>900</v>
      </c>
      <c r="B567" s="89" t="s">
        <v>11</v>
      </c>
      <c r="C567" s="28">
        <v>2.5</v>
      </c>
      <c r="D567" s="45" t="s">
        <v>614</v>
      </c>
      <c r="E567" s="45" t="str">
        <f t="shared" si="415"/>
        <v>2.5 900 SS304-SS304/FG-SS304</v>
      </c>
      <c r="F567" s="28">
        <v>63.5</v>
      </c>
      <c r="G567" s="28">
        <v>69.849999999999994</v>
      </c>
      <c r="H567" s="166">
        <v>98.6</v>
      </c>
      <c r="I567" s="46">
        <v>165.1</v>
      </c>
      <c r="J567" s="143">
        <f t="shared" si="432"/>
        <v>8.4224999999999994E-2</v>
      </c>
      <c r="K567" s="146">
        <f t="shared" si="433"/>
        <v>17</v>
      </c>
      <c r="L567" s="146">
        <f t="shared" si="434"/>
        <v>23</v>
      </c>
      <c r="M567" s="143">
        <f t="shared" si="435"/>
        <v>1.38248E-2</v>
      </c>
      <c r="N567" s="143">
        <f t="shared" si="436"/>
        <v>2.3828927999999996E-2</v>
      </c>
      <c r="O567" s="143">
        <f t="shared" si="437"/>
        <v>1.9794694259999999E-2</v>
      </c>
      <c r="P567" s="143">
        <f t="shared" si="438"/>
        <v>4.616080359839999E-2</v>
      </c>
      <c r="Q567" s="143">
        <v>1</v>
      </c>
      <c r="R567" s="143">
        <f t="shared" si="439"/>
        <v>4.616080359839999E-2</v>
      </c>
      <c r="S567" s="143">
        <f t="shared" si="440"/>
        <v>1.9794694259999999E-2</v>
      </c>
      <c r="T567" s="156">
        <f t="shared" si="429"/>
        <v>16.156281259439996</v>
      </c>
      <c r="U567" s="155">
        <f t="shared" si="430"/>
        <v>9.89734713</v>
      </c>
      <c r="V567" s="143">
        <f t="shared" si="441"/>
        <v>0.47574852780000004</v>
      </c>
      <c r="W567" s="156">
        <f t="shared" si="442"/>
        <v>570.89823336000006</v>
      </c>
      <c r="X567" s="143">
        <f t="shared" si="443"/>
        <v>1.9219800269999983E-2</v>
      </c>
      <c r="Y567" s="156">
        <f t="shared" si="431"/>
        <v>28.829700404999972</v>
      </c>
      <c r="Z567" s="143">
        <f t="shared" si="444"/>
        <v>625.78156215443994</v>
      </c>
      <c r="AA567" s="170" t="str">
        <f t="shared" si="393"/>
        <v>2  1/2"900</v>
      </c>
    </row>
    <row r="568" spans="1:27" x14ac:dyDescent="0.3">
      <c r="A568" s="87">
        <v>900</v>
      </c>
      <c r="B568" s="88">
        <v>3</v>
      </c>
      <c r="C568" s="88">
        <f t="shared" ref="C568:C579" si="445">B568</f>
        <v>3</v>
      </c>
      <c r="D568" s="45" t="s">
        <v>614</v>
      </c>
      <c r="E568" s="45" t="str">
        <f t="shared" si="415"/>
        <v>3 900 SS304-SS304/FG-SS304</v>
      </c>
      <c r="F568" s="200">
        <v>78.739999999999995</v>
      </c>
      <c r="G568" s="28">
        <v>95.25</v>
      </c>
      <c r="H568" s="166">
        <v>120.7</v>
      </c>
      <c r="I568" s="46">
        <v>168.4</v>
      </c>
      <c r="J568" s="143">
        <f t="shared" si="432"/>
        <v>0.10797499999999999</v>
      </c>
      <c r="K568" s="146">
        <f t="shared" si="433"/>
        <v>15</v>
      </c>
      <c r="L568" s="146">
        <f t="shared" si="434"/>
        <v>21</v>
      </c>
      <c r="M568" s="143">
        <f t="shared" si="435"/>
        <v>1.38248E-2</v>
      </c>
      <c r="N568" s="143">
        <f t="shared" si="436"/>
        <v>2.3828927999999996E-2</v>
      </c>
      <c r="O568" s="143">
        <f t="shared" si="437"/>
        <v>2.2390991699999998E-2</v>
      </c>
      <c r="P568" s="143">
        <f t="shared" si="438"/>
        <v>5.4031498516799982E-2</v>
      </c>
      <c r="Q568" s="143">
        <v>1</v>
      </c>
      <c r="R568" s="143">
        <f t="shared" si="439"/>
        <v>5.4031498516799982E-2</v>
      </c>
      <c r="S568" s="143">
        <f t="shared" si="440"/>
        <v>2.2390991699999998E-2</v>
      </c>
      <c r="T568" s="156">
        <f t="shared" si="429"/>
        <v>18.911024480879995</v>
      </c>
      <c r="U568" s="155">
        <f t="shared" si="430"/>
        <v>11.195495849999999</v>
      </c>
      <c r="V568" s="143">
        <f t="shared" si="441"/>
        <v>0.34807208975999998</v>
      </c>
      <c r="W568" s="156">
        <f t="shared" si="442"/>
        <v>417.68650771199998</v>
      </c>
      <c r="X568" s="143">
        <f t="shared" si="443"/>
        <v>6.8142928230000011E-2</v>
      </c>
      <c r="Y568" s="156">
        <f t="shared" si="431"/>
        <v>102.21439234500002</v>
      </c>
      <c r="Z568" s="143">
        <f t="shared" si="444"/>
        <v>550.00742038787996</v>
      </c>
      <c r="AA568" s="170" t="str">
        <f t="shared" si="393"/>
        <v>3"900</v>
      </c>
    </row>
    <row r="569" spans="1:27" x14ac:dyDescent="0.3">
      <c r="A569" s="87">
        <v>900</v>
      </c>
      <c r="B569" s="88">
        <v>4</v>
      </c>
      <c r="C569" s="88">
        <f t="shared" si="445"/>
        <v>4</v>
      </c>
      <c r="D569" s="45" t="s">
        <v>614</v>
      </c>
      <c r="E569" s="45" t="str">
        <f t="shared" si="415"/>
        <v>4 900 SS304-SS304/FG-SS304</v>
      </c>
      <c r="F569" s="28">
        <v>102.62</v>
      </c>
      <c r="G569" s="28">
        <v>120.65</v>
      </c>
      <c r="H569" s="166">
        <v>149.4</v>
      </c>
      <c r="I569" s="28">
        <v>206.5</v>
      </c>
      <c r="J569" s="143">
        <f t="shared" si="432"/>
        <v>0.13502500000000001</v>
      </c>
      <c r="K569" s="146">
        <f t="shared" si="433"/>
        <v>17</v>
      </c>
      <c r="L569" s="146">
        <f t="shared" si="434"/>
        <v>23</v>
      </c>
      <c r="M569" s="143">
        <f t="shared" si="435"/>
        <v>1.38248E-2</v>
      </c>
      <c r="N569" s="143">
        <f t="shared" si="436"/>
        <v>2.3828927999999996E-2</v>
      </c>
      <c r="O569" s="143">
        <f t="shared" si="437"/>
        <v>3.173379154E-2</v>
      </c>
      <c r="P569" s="143">
        <f t="shared" si="438"/>
        <v>7.4002523073599988E-2</v>
      </c>
      <c r="Q569" s="143">
        <v>1</v>
      </c>
      <c r="R569" s="143">
        <f t="shared" si="439"/>
        <v>7.4002523073599988E-2</v>
      </c>
      <c r="S569" s="143">
        <f t="shared" si="440"/>
        <v>3.173379154E-2</v>
      </c>
      <c r="T569" s="156">
        <f t="shared" si="429"/>
        <v>25.900883075759996</v>
      </c>
      <c r="U569" s="155">
        <f t="shared" si="430"/>
        <v>15.866895769999999</v>
      </c>
      <c r="V569" s="143">
        <f t="shared" si="441"/>
        <v>0.51093411179999992</v>
      </c>
      <c r="W569" s="156">
        <f t="shared" si="442"/>
        <v>613.12093415999993</v>
      </c>
      <c r="X569" s="143">
        <f t="shared" si="443"/>
        <v>9.4260944574000013E-2</v>
      </c>
      <c r="Y569" s="156">
        <f t="shared" si="431"/>
        <v>141.39141686100001</v>
      </c>
      <c r="Z569" s="143">
        <f t="shared" si="444"/>
        <v>796.28012986676003</v>
      </c>
      <c r="AA569" s="170" t="str">
        <f t="shared" si="393"/>
        <v>4"900</v>
      </c>
    </row>
    <row r="570" spans="1:27" x14ac:dyDescent="0.3">
      <c r="A570" s="87">
        <v>900</v>
      </c>
      <c r="B570" s="88">
        <v>5</v>
      </c>
      <c r="C570" s="88">
        <f t="shared" si="445"/>
        <v>5</v>
      </c>
      <c r="D570" s="45" t="s">
        <v>614</v>
      </c>
      <c r="E570" s="45" t="str">
        <f t="shared" si="415"/>
        <v>5 900 SS304-SS304/FG-SS304</v>
      </c>
      <c r="F570" s="28">
        <v>128.27000000000001</v>
      </c>
      <c r="G570" s="28">
        <v>147.57</v>
      </c>
      <c r="H570" s="166">
        <v>177.8</v>
      </c>
      <c r="I570" s="28">
        <v>247.7</v>
      </c>
      <c r="J570" s="143">
        <f t="shared" si="432"/>
        <v>0.162685</v>
      </c>
      <c r="K570" s="146">
        <f t="shared" si="433"/>
        <v>18</v>
      </c>
      <c r="L570" s="146">
        <f t="shared" si="434"/>
        <v>24</v>
      </c>
      <c r="M570" s="143">
        <f t="shared" si="435"/>
        <v>1.38248E-2</v>
      </c>
      <c r="N570" s="143">
        <f t="shared" si="436"/>
        <v>2.3828927999999996E-2</v>
      </c>
      <c r="O570" s="143">
        <f t="shared" si="437"/>
        <v>4.0483576584000001E-2</v>
      </c>
      <c r="P570" s="143">
        <f t="shared" si="438"/>
        <v>9.3038619640319981E-2</v>
      </c>
      <c r="Q570" s="143">
        <v>1</v>
      </c>
      <c r="R570" s="143">
        <f t="shared" si="439"/>
        <v>9.3038619640319981E-2</v>
      </c>
      <c r="S570" s="143">
        <f t="shared" si="440"/>
        <v>4.0483576584000001E-2</v>
      </c>
      <c r="T570" s="156">
        <f t="shared" si="429"/>
        <v>32.56351687411199</v>
      </c>
      <c r="U570" s="155">
        <f t="shared" si="430"/>
        <v>20.241788291999999</v>
      </c>
      <c r="V570" s="143">
        <f t="shared" si="441"/>
        <v>0.75026021435999957</v>
      </c>
      <c r="W570" s="156">
        <f t="shared" si="442"/>
        <v>900.31225723199952</v>
      </c>
      <c r="X570" s="143">
        <f t="shared" si="443"/>
        <v>0.12341391253199989</v>
      </c>
      <c r="Y570" s="156">
        <f t="shared" si="431"/>
        <v>185.12086879799983</v>
      </c>
      <c r="Z570" s="143">
        <f t="shared" si="444"/>
        <v>1138.2384311961112</v>
      </c>
      <c r="AA570" s="170" t="str">
        <f t="shared" si="393"/>
        <v>5"900</v>
      </c>
    </row>
    <row r="571" spans="1:27" x14ac:dyDescent="0.3">
      <c r="A571" s="87">
        <v>900</v>
      </c>
      <c r="B571" s="88">
        <v>6</v>
      </c>
      <c r="C571" s="88">
        <f t="shared" si="445"/>
        <v>6</v>
      </c>
      <c r="D571" s="45" t="s">
        <v>614</v>
      </c>
      <c r="E571" s="45" t="str">
        <f t="shared" si="415"/>
        <v>6 900 SS304-SS304/FG-SS304</v>
      </c>
      <c r="F571" s="28">
        <v>154.94</v>
      </c>
      <c r="G571" s="28">
        <v>174.75</v>
      </c>
      <c r="H571" s="166">
        <v>209.6</v>
      </c>
      <c r="I571" s="28">
        <v>289.10000000000002</v>
      </c>
      <c r="J571" s="143">
        <f t="shared" si="432"/>
        <v>0.19217500000000001</v>
      </c>
      <c r="K571" s="146">
        <f t="shared" si="433"/>
        <v>21</v>
      </c>
      <c r="L571" s="146">
        <f t="shared" si="434"/>
        <v>27</v>
      </c>
      <c r="M571" s="143">
        <f t="shared" si="435"/>
        <v>1.38248E-2</v>
      </c>
      <c r="N571" s="143">
        <f t="shared" si="436"/>
        <v>2.3828927999999996E-2</v>
      </c>
      <c r="O571" s="143">
        <f t="shared" si="437"/>
        <v>5.5792399740000005E-2</v>
      </c>
      <c r="P571" s="143">
        <f t="shared" si="438"/>
        <v>0.12364175443679999</v>
      </c>
      <c r="Q571" s="143">
        <v>1</v>
      </c>
      <c r="R571" s="143">
        <f t="shared" si="439"/>
        <v>0.12364175443679999</v>
      </c>
      <c r="S571" s="143">
        <f t="shared" si="440"/>
        <v>5.5792399740000005E-2</v>
      </c>
      <c r="T571" s="156">
        <f t="shared" si="429"/>
        <v>43.274614052879997</v>
      </c>
      <c r="U571" s="155">
        <f t="shared" si="430"/>
        <v>27.896199870000004</v>
      </c>
      <c r="V571" s="143">
        <f t="shared" si="441"/>
        <v>0.99591885540000036</v>
      </c>
      <c r="W571" s="156">
        <f t="shared" si="442"/>
        <v>1195.1026264800005</v>
      </c>
      <c r="X571" s="143">
        <f t="shared" si="443"/>
        <v>0.15000660926999998</v>
      </c>
      <c r="Y571" s="156">
        <f t="shared" si="431"/>
        <v>225.00991390499996</v>
      </c>
      <c r="Z571" s="143">
        <f>Y571+W571+U571+T571</f>
        <v>1491.2833543078805</v>
      </c>
      <c r="AA571" s="170" t="str">
        <f t="shared" si="393"/>
        <v>6"900</v>
      </c>
    </row>
    <row r="572" spans="1:27" x14ac:dyDescent="0.3">
      <c r="A572" s="87">
        <v>900</v>
      </c>
      <c r="B572" s="88">
        <v>8</v>
      </c>
      <c r="C572" s="88">
        <f t="shared" si="445"/>
        <v>8</v>
      </c>
      <c r="D572" s="45" t="s">
        <v>614</v>
      </c>
      <c r="E572" s="45" t="str">
        <f t="shared" si="415"/>
        <v>8 900 SS304-SS304/FG-SS304</v>
      </c>
      <c r="F572" s="28">
        <v>196.85</v>
      </c>
      <c r="G572" s="28">
        <v>222.25</v>
      </c>
      <c r="H572" s="166">
        <v>257.3</v>
      </c>
      <c r="I572" s="28">
        <v>358.9</v>
      </c>
      <c r="J572" s="143">
        <f t="shared" si="432"/>
        <v>0.23977500000000002</v>
      </c>
      <c r="K572" s="146">
        <f t="shared" si="433"/>
        <v>21</v>
      </c>
      <c r="L572" s="146">
        <f t="shared" si="434"/>
        <v>27</v>
      </c>
      <c r="M572" s="143">
        <f t="shared" si="435"/>
        <v>1.38248E-2</v>
      </c>
      <c r="N572" s="143">
        <f t="shared" si="436"/>
        <v>2.3828927999999996E-2</v>
      </c>
      <c r="O572" s="143">
        <f t="shared" si="437"/>
        <v>6.9611669819999999E-2</v>
      </c>
      <c r="P572" s="143">
        <f t="shared" si="438"/>
        <v>0.15426669270239998</v>
      </c>
      <c r="Q572" s="143">
        <v>1</v>
      </c>
      <c r="R572" s="143">
        <f t="shared" si="439"/>
        <v>0.15426669270239998</v>
      </c>
      <c r="S572" s="143">
        <f t="shared" si="440"/>
        <v>6.9611669819999999E-2</v>
      </c>
      <c r="T572" s="156">
        <f t="shared" si="429"/>
        <v>53.993342445839993</v>
      </c>
      <c r="U572" s="155">
        <f t="shared" si="430"/>
        <v>34.805834910000002</v>
      </c>
      <c r="V572" s="143">
        <f t="shared" si="441"/>
        <v>1.5800684476799993</v>
      </c>
      <c r="W572" s="156">
        <f t="shared" si="442"/>
        <v>1896.0821372159992</v>
      </c>
      <c r="X572" s="143">
        <f t="shared" si="443"/>
        <v>0.24461563980000003</v>
      </c>
      <c r="Y572" s="156">
        <f t="shared" si="431"/>
        <v>366.92345970000002</v>
      </c>
      <c r="Z572" s="143">
        <f t="shared" ref="Z572:Z579" si="446">Y572+W572+U572+T572</f>
        <v>2351.8047742718395</v>
      </c>
      <c r="AA572" s="170" t="str">
        <f t="shared" si="393"/>
        <v>8"900</v>
      </c>
    </row>
    <row r="573" spans="1:27" x14ac:dyDescent="0.3">
      <c r="A573" s="87">
        <v>900</v>
      </c>
      <c r="B573" s="88">
        <v>10</v>
      </c>
      <c r="C573" s="88">
        <f t="shared" si="445"/>
        <v>10</v>
      </c>
      <c r="D573" s="45" t="s">
        <v>614</v>
      </c>
      <c r="E573" s="45" t="str">
        <f t="shared" si="415"/>
        <v>10 900 SS304-SS304/FG-SS304</v>
      </c>
      <c r="F573" s="28">
        <v>246.13</v>
      </c>
      <c r="G573" s="28">
        <v>276.35000000000002</v>
      </c>
      <c r="H573" s="166">
        <v>311.2</v>
      </c>
      <c r="I573" s="28">
        <v>435.1</v>
      </c>
      <c r="J573" s="143">
        <f t="shared" si="432"/>
        <v>0.29377499999999995</v>
      </c>
      <c r="K573" s="146">
        <f t="shared" si="433"/>
        <v>21</v>
      </c>
      <c r="L573" s="146">
        <f t="shared" si="434"/>
        <v>27</v>
      </c>
      <c r="M573" s="143">
        <f t="shared" si="435"/>
        <v>1.38248E-2</v>
      </c>
      <c r="N573" s="143">
        <f t="shared" si="436"/>
        <v>2.3828927999999996E-2</v>
      </c>
      <c r="O573" s="143">
        <f t="shared" si="437"/>
        <v>8.5288993019999981E-2</v>
      </c>
      <c r="P573" s="143">
        <f t="shared" si="438"/>
        <v>0.18900926972639995</v>
      </c>
      <c r="Q573" s="143">
        <v>1</v>
      </c>
      <c r="R573" s="143">
        <f t="shared" si="439"/>
        <v>0.18900926972639995</v>
      </c>
      <c r="S573" s="143">
        <f t="shared" si="440"/>
        <v>8.5288993019999981E-2</v>
      </c>
      <c r="T573" s="156">
        <f t="shared" si="429"/>
        <v>66.153244404239985</v>
      </c>
      <c r="U573" s="155">
        <f t="shared" si="430"/>
        <v>42.644496509999989</v>
      </c>
      <c r="V573" s="143">
        <f t="shared" si="441"/>
        <v>2.3359800214800011</v>
      </c>
      <c r="W573" s="156">
        <f t="shared" si="442"/>
        <v>2803.1760257760011</v>
      </c>
      <c r="X573" s="143">
        <f t="shared" si="443"/>
        <v>0.36187840160400042</v>
      </c>
      <c r="Y573" s="156">
        <f t="shared" si="431"/>
        <v>542.81760240600067</v>
      </c>
      <c r="Z573" s="143">
        <f t="shared" si="446"/>
        <v>3454.7913690962419</v>
      </c>
      <c r="AA573" s="170" t="str">
        <f t="shared" si="393"/>
        <v>10"900</v>
      </c>
    </row>
    <row r="574" spans="1:27" x14ac:dyDescent="0.3">
      <c r="A574" s="87">
        <v>900</v>
      </c>
      <c r="B574" s="88">
        <v>12</v>
      </c>
      <c r="C574" s="88">
        <f t="shared" si="445"/>
        <v>12</v>
      </c>
      <c r="D574" s="45" t="s">
        <v>614</v>
      </c>
      <c r="E574" s="45" t="str">
        <f t="shared" si="415"/>
        <v>12 900 SS304-SS304/FG-SS304</v>
      </c>
      <c r="F574" s="28">
        <v>292.10000000000002</v>
      </c>
      <c r="G574" s="28">
        <v>323.85000000000002</v>
      </c>
      <c r="H574" s="166">
        <v>368.3</v>
      </c>
      <c r="I574" s="28">
        <v>498.6</v>
      </c>
      <c r="J574" s="143">
        <f t="shared" si="432"/>
        <v>0.34607500000000002</v>
      </c>
      <c r="K574" s="146">
        <f t="shared" si="433"/>
        <v>27</v>
      </c>
      <c r="L574" s="146">
        <f t="shared" si="434"/>
        <v>33</v>
      </c>
      <c r="M574" s="143">
        <f t="shared" si="435"/>
        <v>1.38248E-2</v>
      </c>
      <c r="N574" s="143">
        <f t="shared" si="436"/>
        <v>2.3828927999999996E-2</v>
      </c>
      <c r="O574" s="143">
        <f t="shared" si="437"/>
        <v>0.12917927681999999</v>
      </c>
      <c r="P574" s="143">
        <f t="shared" si="438"/>
        <v>0.27213767650080001</v>
      </c>
      <c r="Q574" s="143">
        <v>1</v>
      </c>
      <c r="R574" s="143">
        <f t="shared" si="439"/>
        <v>0.27213767650080001</v>
      </c>
      <c r="S574" s="143">
        <f t="shared" si="440"/>
        <v>0.12917927681999999</v>
      </c>
      <c r="T574" s="156">
        <f t="shared" si="429"/>
        <v>95.248186775280004</v>
      </c>
      <c r="U574" s="155">
        <f t="shared" si="430"/>
        <v>64.589638409999992</v>
      </c>
      <c r="V574" s="143">
        <f t="shared" si="441"/>
        <v>2.8151751765600004</v>
      </c>
      <c r="W574" s="156">
        <f t="shared" si="442"/>
        <v>3378.2102118720004</v>
      </c>
      <c r="X574" s="143">
        <f t="shared" si="443"/>
        <v>0.44554991534999999</v>
      </c>
      <c r="Y574" s="156">
        <f t="shared" si="431"/>
        <v>668.32487302499999</v>
      </c>
      <c r="Z574" s="143">
        <f t="shared" si="446"/>
        <v>4206.3729100822802</v>
      </c>
      <c r="AA574" s="170" t="str">
        <f t="shared" si="393"/>
        <v>12"900</v>
      </c>
    </row>
    <row r="575" spans="1:27" x14ac:dyDescent="0.3">
      <c r="A575" s="87">
        <v>900</v>
      </c>
      <c r="B575" s="88">
        <v>14</v>
      </c>
      <c r="C575" s="88">
        <f t="shared" si="445"/>
        <v>14</v>
      </c>
      <c r="D575" s="45" t="s">
        <v>614</v>
      </c>
      <c r="E575" s="45" t="str">
        <f t="shared" si="415"/>
        <v>14 900 SS304-SS304/FG-SS304</v>
      </c>
      <c r="F575" s="28">
        <v>320.8</v>
      </c>
      <c r="G575" s="28">
        <v>355.6</v>
      </c>
      <c r="H575" s="166">
        <v>400.1</v>
      </c>
      <c r="I575" s="28">
        <v>520.70000000000005</v>
      </c>
      <c r="J575" s="143">
        <f t="shared" si="432"/>
        <v>0.37785000000000002</v>
      </c>
      <c r="K575" s="146">
        <f t="shared" si="433"/>
        <v>27</v>
      </c>
      <c r="L575" s="146">
        <f t="shared" si="434"/>
        <v>33</v>
      </c>
      <c r="M575" s="143">
        <f t="shared" si="435"/>
        <v>1.38248E-2</v>
      </c>
      <c r="N575" s="143">
        <f t="shared" si="436"/>
        <v>2.3828927999999996E-2</v>
      </c>
      <c r="O575" s="143">
        <f t="shared" si="437"/>
        <v>0.14103991835999999</v>
      </c>
      <c r="P575" s="143">
        <f t="shared" si="438"/>
        <v>0.29712409467839995</v>
      </c>
      <c r="Q575" s="143">
        <v>1</v>
      </c>
      <c r="R575" s="143">
        <f t="shared" si="439"/>
        <v>0.29712409467839995</v>
      </c>
      <c r="S575" s="143">
        <f t="shared" si="440"/>
        <v>0.14103991835999999</v>
      </c>
      <c r="T575" s="156">
        <f t="shared" si="429"/>
        <v>103.99343313743998</v>
      </c>
      <c r="U575" s="155">
        <f t="shared" si="430"/>
        <v>70.519959180000001</v>
      </c>
      <c r="V575" s="143">
        <f t="shared" si="441"/>
        <v>2.7210944714400007</v>
      </c>
      <c r="W575" s="156">
        <f t="shared" si="442"/>
        <v>3265.3133657280009</v>
      </c>
      <c r="X575" s="143">
        <f t="shared" si="443"/>
        <v>0.53622830016000012</v>
      </c>
      <c r="Y575" s="156">
        <f t="shared" si="431"/>
        <v>804.34245024000029</v>
      </c>
      <c r="Z575" s="143">
        <f t="shared" si="446"/>
        <v>4244.1692082854406</v>
      </c>
      <c r="AA575" s="170" t="str">
        <f t="shared" si="393"/>
        <v>14"900</v>
      </c>
    </row>
    <row r="576" spans="1:27" x14ac:dyDescent="0.3">
      <c r="A576" s="87">
        <v>900</v>
      </c>
      <c r="B576" s="88">
        <v>16</v>
      </c>
      <c r="C576" s="88">
        <f t="shared" si="445"/>
        <v>16</v>
      </c>
      <c r="D576" s="45" t="s">
        <v>614</v>
      </c>
      <c r="E576" s="45" t="str">
        <f t="shared" si="415"/>
        <v>16 900 SS304-SS304/FG-SS304</v>
      </c>
      <c r="F576" s="28">
        <v>374.65</v>
      </c>
      <c r="G576" s="28">
        <v>412.75</v>
      </c>
      <c r="H576" s="166">
        <v>457.2</v>
      </c>
      <c r="I576" s="28">
        <v>574.79999999999995</v>
      </c>
      <c r="J576" s="143">
        <f t="shared" si="432"/>
        <v>0.434975</v>
      </c>
      <c r="K576" s="146">
        <f t="shared" si="433"/>
        <v>27</v>
      </c>
      <c r="L576" s="146">
        <f t="shared" si="434"/>
        <v>33</v>
      </c>
      <c r="M576" s="143">
        <f t="shared" si="435"/>
        <v>1.38248E-2</v>
      </c>
      <c r="N576" s="143">
        <f t="shared" si="436"/>
        <v>2.3828927999999996E-2</v>
      </c>
      <c r="O576" s="143">
        <f t="shared" si="437"/>
        <v>0.16236294426</v>
      </c>
      <c r="P576" s="143">
        <f t="shared" si="438"/>
        <v>0.34204460257439995</v>
      </c>
      <c r="Q576" s="143">
        <v>1</v>
      </c>
      <c r="R576" s="143">
        <f t="shared" si="439"/>
        <v>0.34204460257439995</v>
      </c>
      <c r="S576" s="143">
        <f t="shared" si="440"/>
        <v>0.16236294426</v>
      </c>
      <c r="T576" s="156">
        <f t="shared" si="429"/>
        <v>119.71561090103998</v>
      </c>
      <c r="U576" s="155">
        <f t="shared" si="430"/>
        <v>81.181472130000003</v>
      </c>
      <c r="V576" s="143">
        <f t="shared" si="441"/>
        <v>2.9290906713599991</v>
      </c>
      <c r="W576" s="156">
        <f t="shared" si="442"/>
        <v>3514.9088056319988</v>
      </c>
      <c r="X576" s="143">
        <f t="shared" si="443"/>
        <v>0.68142928230000044</v>
      </c>
      <c r="Y576" s="156">
        <f t="shared" si="431"/>
        <v>1022.1439234500007</v>
      </c>
      <c r="Z576" s="143">
        <f t="shared" si="446"/>
        <v>4737.9498121130391</v>
      </c>
      <c r="AA576" s="170" t="str">
        <f t="shared" si="393"/>
        <v>16"900</v>
      </c>
    </row>
    <row r="577" spans="1:27" x14ac:dyDescent="0.3">
      <c r="A577" s="87">
        <v>900</v>
      </c>
      <c r="B577" s="88">
        <v>18</v>
      </c>
      <c r="C577" s="88">
        <f t="shared" si="445"/>
        <v>18</v>
      </c>
      <c r="D577" s="45" t="s">
        <v>614</v>
      </c>
      <c r="E577" s="45" t="str">
        <f t="shared" si="415"/>
        <v>18 900 SS304-SS304/FG-SS304</v>
      </c>
      <c r="F577" s="28">
        <v>425.45</v>
      </c>
      <c r="G577" s="28">
        <v>463.55</v>
      </c>
      <c r="H577" s="166">
        <v>520.70000000000005</v>
      </c>
      <c r="I577" s="28">
        <v>638.29999999999995</v>
      </c>
      <c r="J577" s="143">
        <f t="shared" si="432"/>
        <v>0.49212499999999998</v>
      </c>
      <c r="K577" s="146">
        <f t="shared" si="433"/>
        <v>34</v>
      </c>
      <c r="L577" s="146">
        <f t="shared" si="434"/>
        <v>40</v>
      </c>
      <c r="M577" s="143">
        <f t="shared" si="435"/>
        <v>1.38248E-2</v>
      </c>
      <c r="N577" s="143">
        <f t="shared" si="436"/>
        <v>2.3828927999999996E-2</v>
      </c>
      <c r="O577" s="143">
        <f t="shared" si="437"/>
        <v>0.2313200098</v>
      </c>
      <c r="P577" s="143">
        <f t="shared" si="438"/>
        <v>0.46907244767999989</v>
      </c>
      <c r="Q577" s="143">
        <v>1</v>
      </c>
      <c r="R577" s="143">
        <f t="shared" si="439"/>
        <v>0.46907244767999989</v>
      </c>
      <c r="S577" s="143">
        <f t="shared" si="440"/>
        <v>0.2313200098</v>
      </c>
      <c r="T577" s="156">
        <f t="shared" si="429"/>
        <v>164.17535668799997</v>
      </c>
      <c r="U577" s="155">
        <f t="shared" si="430"/>
        <v>115.6600049</v>
      </c>
      <c r="V577" s="143">
        <f t="shared" si="441"/>
        <v>3.252676714559998</v>
      </c>
      <c r="W577" s="156">
        <f t="shared" si="442"/>
        <v>3903.2120574719975</v>
      </c>
      <c r="X577" s="143">
        <f t="shared" si="443"/>
        <v>0.76529750166000055</v>
      </c>
      <c r="Y577" s="156">
        <f t="shared" si="431"/>
        <v>1147.9462524900009</v>
      </c>
      <c r="Z577" s="143">
        <f t="shared" si="446"/>
        <v>5330.993671549998</v>
      </c>
      <c r="AA577" s="170" t="str">
        <f t="shared" si="393"/>
        <v>18"900</v>
      </c>
    </row>
    <row r="578" spans="1:27" x14ac:dyDescent="0.3">
      <c r="A578" s="87">
        <v>900</v>
      </c>
      <c r="B578" s="88">
        <v>20</v>
      </c>
      <c r="C578" s="88">
        <f t="shared" si="445"/>
        <v>20</v>
      </c>
      <c r="D578" s="45" t="s">
        <v>614</v>
      </c>
      <c r="E578" s="45" t="str">
        <f t="shared" si="415"/>
        <v>20 900 SS304-SS304/FG-SS304</v>
      </c>
      <c r="F578" s="28">
        <v>482.6</v>
      </c>
      <c r="G578" s="28">
        <v>520.70000000000005</v>
      </c>
      <c r="H578" s="166">
        <v>571.5</v>
      </c>
      <c r="I578" s="28">
        <v>698.5</v>
      </c>
      <c r="J578" s="143">
        <f t="shared" si="432"/>
        <v>0.54610000000000003</v>
      </c>
      <c r="K578" s="146">
        <f t="shared" si="433"/>
        <v>30</v>
      </c>
      <c r="L578" s="146">
        <f t="shared" si="434"/>
        <v>36</v>
      </c>
      <c r="M578" s="143">
        <f t="shared" si="435"/>
        <v>1.38248E-2</v>
      </c>
      <c r="N578" s="143">
        <f t="shared" si="436"/>
        <v>2.3828927999999996E-2</v>
      </c>
      <c r="O578" s="143">
        <f t="shared" si="437"/>
        <v>0.22649169840000002</v>
      </c>
      <c r="P578" s="143">
        <f t="shared" si="438"/>
        <v>0.46846719290879996</v>
      </c>
      <c r="Q578" s="143">
        <v>1</v>
      </c>
      <c r="R578" s="143">
        <f t="shared" si="439"/>
        <v>0.46846719290879996</v>
      </c>
      <c r="S578" s="143">
        <f t="shared" si="440"/>
        <v>0.22649169840000002</v>
      </c>
      <c r="T578" s="156">
        <f t="shared" si="429"/>
        <v>163.96351751807998</v>
      </c>
      <c r="U578" s="155">
        <f t="shared" si="430"/>
        <v>113.24584920000001</v>
      </c>
      <c r="V578" s="143">
        <f t="shared" si="441"/>
        <v>3.8439600539999996</v>
      </c>
      <c r="W578" s="156">
        <f t="shared" si="442"/>
        <v>4612.7520648</v>
      </c>
      <c r="X578" s="143">
        <f t="shared" si="443"/>
        <v>0.85964924844000046</v>
      </c>
      <c r="Y578" s="156">
        <f t="shared" si="431"/>
        <v>1289.4738726600006</v>
      </c>
      <c r="Z578" s="143">
        <f t="shared" si="446"/>
        <v>6179.4353041780805</v>
      </c>
      <c r="AA578" s="170" t="str">
        <f t="shared" si="393"/>
        <v>20"900</v>
      </c>
    </row>
    <row r="579" spans="1:27" x14ac:dyDescent="0.3">
      <c r="A579" s="87">
        <v>900</v>
      </c>
      <c r="B579" s="88">
        <v>24</v>
      </c>
      <c r="C579" s="88">
        <f t="shared" si="445"/>
        <v>24</v>
      </c>
      <c r="D579" s="45" t="s">
        <v>614</v>
      </c>
      <c r="E579" s="45" t="str">
        <f t="shared" si="415"/>
        <v>24 900 SS304-SS304/FG-SS304</v>
      </c>
      <c r="F579" s="28">
        <v>590.54999999999995</v>
      </c>
      <c r="G579" s="28">
        <v>628.65</v>
      </c>
      <c r="H579" s="166">
        <v>679.5</v>
      </c>
      <c r="I579" s="28">
        <v>838.2</v>
      </c>
      <c r="J579" s="143">
        <f t="shared" si="432"/>
        <v>0.65407500000000007</v>
      </c>
      <c r="K579" s="146">
        <f t="shared" si="433"/>
        <v>31</v>
      </c>
      <c r="L579" s="146">
        <f t="shared" si="434"/>
        <v>37</v>
      </c>
      <c r="M579" s="143">
        <f t="shared" si="435"/>
        <v>1.38248E-2</v>
      </c>
      <c r="N579" s="143">
        <f t="shared" si="436"/>
        <v>2.3828927999999996E-2</v>
      </c>
      <c r="O579" s="143">
        <f t="shared" si="437"/>
        <v>0.28031613786000004</v>
      </c>
      <c r="P579" s="143">
        <f t="shared" si="438"/>
        <v>0.57667852501920003</v>
      </c>
      <c r="Q579" s="143">
        <v>1</v>
      </c>
      <c r="R579" s="143">
        <f t="shared" si="439"/>
        <v>0.57667852501920003</v>
      </c>
      <c r="S579" s="143">
        <f t="shared" si="440"/>
        <v>0.28031613786000004</v>
      </c>
      <c r="T579" s="156">
        <f t="shared" si="429"/>
        <v>201.83748375672002</v>
      </c>
      <c r="U579" s="155">
        <f t="shared" si="430"/>
        <v>140.15806893000001</v>
      </c>
      <c r="V579" s="143">
        <f t="shared" si="441"/>
        <v>5.764124036880002</v>
      </c>
      <c r="W579" s="156">
        <f t="shared" si="442"/>
        <v>6916.9488442560023</v>
      </c>
      <c r="X579" s="143">
        <f>((G579/1000)*3.14)*1.15*0.003*((G579-F579)/2/1000)*8000*Q579</f>
        <v>1.0378692145800006</v>
      </c>
      <c r="Y579" s="156">
        <f t="shared" si="431"/>
        <v>1556.8038218700008</v>
      </c>
      <c r="Z579" s="143">
        <f t="shared" si="446"/>
        <v>8815.7482188127251</v>
      </c>
      <c r="AA579" s="170" t="str">
        <f t="shared" si="393"/>
        <v>24"900</v>
      </c>
    </row>
    <row r="580" spans="1:27" x14ac:dyDescent="0.3">
      <c r="A580" s="87"/>
      <c r="B580" s="88"/>
      <c r="C580" s="88"/>
      <c r="D580" s="45"/>
      <c r="E580" s="45"/>
      <c r="F580" s="28"/>
      <c r="G580" s="28"/>
      <c r="H580" s="166"/>
      <c r="I580" s="28"/>
      <c r="J580" s="143"/>
      <c r="K580" s="146"/>
      <c r="L580" s="146"/>
      <c r="M580" s="143"/>
      <c r="N580" s="143"/>
      <c r="O580" s="143"/>
      <c r="P580" s="143"/>
      <c r="Q580" s="143"/>
      <c r="R580" s="143"/>
      <c r="S580" s="143"/>
      <c r="T580" s="156"/>
      <c r="U580" s="155"/>
      <c r="V580" s="143"/>
      <c r="W580" s="156"/>
      <c r="X580" s="143"/>
      <c r="Y580" s="156"/>
      <c r="Z580" s="143"/>
      <c r="AA580" s="170" t="str">
        <f t="shared" ref="AA580:AA643" si="447">CONCATENATE(B580,"""",A580)</f>
        <v>"</v>
      </c>
    </row>
    <row r="581" spans="1:27" x14ac:dyDescent="0.3">
      <c r="A581" s="45">
        <v>1500</v>
      </c>
      <c r="B581" s="45">
        <v>0.5</v>
      </c>
      <c r="C581" s="45">
        <v>0.5</v>
      </c>
      <c r="D581" s="45" t="s">
        <v>2</v>
      </c>
      <c r="E581" s="45" t="str">
        <f t="shared" si="415"/>
        <v>0.5 1500 CS-SS316/FG-SS316</v>
      </c>
      <c r="F581" s="45">
        <v>14.22</v>
      </c>
      <c r="G581" s="45">
        <v>19.05</v>
      </c>
      <c r="H581" s="145">
        <v>31.8</v>
      </c>
      <c r="I581" s="45">
        <v>63.5</v>
      </c>
      <c r="J581" s="146">
        <f>(H581+G581)/2/1000</f>
        <v>2.5425E-2</v>
      </c>
      <c r="K581" s="146">
        <f>ROUND((H581-G581)/2*1.2,)</f>
        <v>8</v>
      </c>
      <c r="L581" s="146">
        <f>K581+6</f>
        <v>14</v>
      </c>
      <c r="M581" s="143">
        <f>3.142*(0.0008*0.0055)*1000</f>
        <v>1.38248E-2</v>
      </c>
      <c r="N581" s="143">
        <f>3.142*(0.0002*0.0048)*7900</f>
        <v>2.3828927999999996E-2</v>
      </c>
      <c r="O581" s="143">
        <f>(J581*K581)*M581</f>
        <v>2.8119643200000002E-3</v>
      </c>
      <c r="P581" s="143">
        <f>J581*L581*N581</f>
        <v>8.4819069215999986E-3</v>
      </c>
      <c r="Q581" s="143">
        <v>1</v>
      </c>
      <c r="R581" s="143">
        <f>(P581*Q581)</f>
        <v>8.4819069215999986E-3</v>
      </c>
      <c r="S581" s="143">
        <f>(O581*Q581)</f>
        <v>2.8119643200000002E-3</v>
      </c>
      <c r="T581" s="154">
        <f t="shared" ref="T581:T600" si="448">R581*Q581*475</f>
        <v>4.0289057877599994</v>
      </c>
      <c r="U581" s="155">
        <f t="shared" ref="U581:U600" si="449">S581*Q581*500</f>
        <v>1.40598216</v>
      </c>
      <c r="V581" s="143">
        <f>((I581/1000)*3.14)*1.15*0.003*((I581-H581)/2/1000)*8000*Q581</f>
        <v>8.7225149399999979E-2</v>
      </c>
      <c r="W581" s="155">
        <f>V581*100*3</f>
        <v>26.167544819999996</v>
      </c>
      <c r="X581" s="143">
        <f>((G581/1000)*3.14)*1.15*0.003*((G581-F581)/2/1000)*8000*Q581</f>
        <v>3.9870423179999993E-3</v>
      </c>
      <c r="Y581" s="154">
        <f t="shared" ref="Y581:Y587" si="450">X581*450*5</f>
        <v>8.9708452154999989</v>
      </c>
      <c r="Z581" s="143">
        <f>Y581+W581+U581+T581</f>
        <v>40.573277983259999</v>
      </c>
      <c r="AA581" s="170" t="str">
        <f t="shared" si="447"/>
        <v>0.5"1500</v>
      </c>
    </row>
    <row r="582" spans="1:27" x14ac:dyDescent="0.3">
      <c r="A582" s="45">
        <v>1500</v>
      </c>
      <c r="B582" s="45">
        <v>0.75</v>
      </c>
      <c r="C582" s="45">
        <v>0.75</v>
      </c>
      <c r="D582" s="45" t="s">
        <v>2</v>
      </c>
      <c r="E582" s="45" t="str">
        <f t="shared" si="415"/>
        <v>0.75 1500 CS-SS316/FG-SS316</v>
      </c>
      <c r="F582" s="45">
        <v>20.57</v>
      </c>
      <c r="G582" s="45">
        <v>25.4</v>
      </c>
      <c r="H582" s="145">
        <v>39.6</v>
      </c>
      <c r="I582" s="45">
        <v>69.900000000000006</v>
      </c>
      <c r="J582" s="146">
        <f t="shared" ref="J582:J600" si="451">(H582+G582)/2/1000</f>
        <v>3.2500000000000001E-2</v>
      </c>
      <c r="K582" s="146">
        <f t="shared" ref="K582:K600" si="452">ROUND((H582-G582)/2*1.2,)</f>
        <v>9</v>
      </c>
      <c r="L582" s="146">
        <f t="shared" ref="L582:L600" si="453">K582+6</f>
        <v>15</v>
      </c>
      <c r="M582" s="143">
        <f t="shared" ref="M582:M600" si="454">3.142*(0.0008*0.0055)*1000</f>
        <v>1.38248E-2</v>
      </c>
      <c r="N582" s="143">
        <f t="shared" ref="N582:N600" si="455">3.142*(0.0002*0.0048)*7900</f>
        <v>2.3828927999999996E-2</v>
      </c>
      <c r="O582" s="143">
        <f t="shared" ref="O582:O600" si="456">(J582*K582)*M582</f>
        <v>4.0437540000000001E-3</v>
      </c>
      <c r="P582" s="143">
        <f t="shared" ref="P582:P600" si="457">J582*L582*N582</f>
        <v>1.1616602399999999E-2</v>
      </c>
      <c r="Q582" s="143">
        <v>1</v>
      </c>
      <c r="R582" s="143">
        <f t="shared" ref="R582:R600" si="458">(P582*Q582)</f>
        <v>1.1616602399999999E-2</v>
      </c>
      <c r="S582" s="143">
        <f t="shared" ref="S582:S600" si="459">(O582*Q582)</f>
        <v>4.0437540000000001E-3</v>
      </c>
      <c r="T582" s="154">
        <f t="shared" si="448"/>
        <v>5.517886139999999</v>
      </c>
      <c r="U582" s="155">
        <f t="shared" si="449"/>
        <v>2.0218769999999999</v>
      </c>
      <c r="V582" s="143">
        <f t="shared" ref="V582:V600" si="460">((I582/1000)*3.14)*1.15*0.003*((I582-H582)/2/1000)*8000*Q582</f>
        <v>9.177587604000001E-2</v>
      </c>
      <c r="W582" s="155">
        <f t="shared" ref="W582:W600" si="461">V582*100*3</f>
        <v>27.532762812000001</v>
      </c>
      <c r="X582" s="143">
        <f t="shared" ref="X582:X600" si="462">((G582/1000)*3.14)*1.15*0.003*((G582-F582)/2/1000)*8000*Q582</f>
        <v>5.316056423999997E-3</v>
      </c>
      <c r="Y582" s="154">
        <f t="shared" si="450"/>
        <v>11.961126953999994</v>
      </c>
      <c r="Z582" s="143">
        <f t="shared" ref="Z582:Z590" si="463">Y582+W582+U582+T582</f>
        <v>47.033652906</v>
      </c>
      <c r="AA582" s="170" t="str">
        <f t="shared" si="447"/>
        <v>0.75"1500</v>
      </c>
    </row>
    <row r="583" spans="1:27" x14ac:dyDescent="0.3">
      <c r="A583" s="45">
        <v>1500</v>
      </c>
      <c r="B583" s="45">
        <v>1</v>
      </c>
      <c r="C583" s="45">
        <f>B583</f>
        <v>1</v>
      </c>
      <c r="D583" s="45" t="s">
        <v>2</v>
      </c>
      <c r="E583" s="45" t="str">
        <f t="shared" si="415"/>
        <v>1 1500 CS-SS316/FG-SS316</v>
      </c>
      <c r="F583" s="45">
        <v>26.92</v>
      </c>
      <c r="G583" s="45">
        <v>31.75</v>
      </c>
      <c r="H583" s="145">
        <v>47.8</v>
      </c>
      <c r="I583" s="45">
        <v>79.5</v>
      </c>
      <c r="J583" s="146">
        <f t="shared" si="451"/>
        <v>3.9774999999999998E-2</v>
      </c>
      <c r="K583" s="146">
        <f t="shared" si="452"/>
        <v>10</v>
      </c>
      <c r="L583" s="146">
        <f t="shared" si="453"/>
        <v>16</v>
      </c>
      <c r="M583" s="143">
        <f t="shared" si="454"/>
        <v>1.38248E-2</v>
      </c>
      <c r="N583" s="143">
        <f t="shared" si="455"/>
        <v>2.3828927999999996E-2</v>
      </c>
      <c r="O583" s="143">
        <f t="shared" si="456"/>
        <v>5.4988141999999995E-3</v>
      </c>
      <c r="P583" s="143">
        <f t="shared" si="457"/>
        <v>1.5164729779199996E-2</v>
      </c>
      <c r="Q583" s="143">
        <v>1</v>
      </c>
      <c r="R583" s="143">
        <f t="shared" si="458"/>
        <v>1.5164729779199996E-2</v>
      </c>
      <c r="S583" s="143">
        <f t="shared" si="459"/>
        <v>5.4988141999999995E-3</v>
      </c>
      <c r="T583" s="154">
        <f t="shared" si="448"/>
        <v>7.2032466451199983</v>
      </c>
      <c r="U583" s="155">
        <f t="shared" si="449"/>
        <v>2.7494070999999995</v>
      </c>
      <c r="V583" s="143">
        <f t="shared" si="460"/>
        <v>0.10920313980000002</v>
      </c>
      <c r="W583" s="155">
        <f t="shared" si="461"/>
        <v>32.760941940000002</v>
      </c>
      <c r="X583" s="143">
        <f t="shared" si="462"/>
        <v>6.6450705299999973E-3</v>
      </c>
      <c r="Y583" s="154">
        <f t="shared" si="450"/>
        <v>14.951408692499994</v>
      </c>
      <c r="Z583" s="143">
        <f t="shared" si="463"/>
        <v>57.665004377619994</v>
      </c>
      <c r="AA583" s="170" t="str">
        <f t="shared" si="447"/>
        <v>1"1500</v>
      </c>
    </row>
    <row r="584" spans="1:27" x14ac:dyDescent="0.3">
      <c r="A584" s="45">
        <v>1500</v>
      </c>
      <c r="B584" s="45" t="s">
        <v>6</v>
      </c>
      <c r="C584" s="45">
        <v>1.25</v>
      </c>
      <c r="D584" s="45" t="s">
        <v>2</v>
      </c>
      <c r="E584" s="45" t="str">
        <f t="shared" si="415"/>
        <v>1.25 1500 CS-SS316/FG-SS316</v>
      </c>
      <c r="F584" s="45">
        <v>33.270000000000003</v>
      </c>
      <c r="G584" s="45">
        <v>39.619999999999997</v>
      </c>
      <c r="H584" s="145">
        <v>60.5</v>
      </c>
      <c r="I584" s="45">
        <v>88.9</v>
      </c>
      <c r="J584" s="146">
        <f t="shared" si="451"/>
        <v>5.006E-2</v>
      </c>
      <c r="K584" s="146">
        <f t="shared" si="452"/>
        <v>13</v>
      </c>
      <c r="L584" s="146">
        <f t="shared" si="453"/>
        <v>19</v>
      </c>
      <c r="M584" s="143">
        <f t="shared" si="454"/>
        <v>1.38248E-2</v>
      </c>
      <c r="N584" s="143">
        <f t="shared" si="455"/>
        <v>2.3828927999999996E-2</v>
      </c>
      <c r="O584" s="143">
        <f t="shared" si="456"/>
        <v>8.9969033440000009E-3</v>
      </c>
      <c r="P584" s="143">
        <f t="shared" si="457"/>
        <v>2.2664646577919997E-2</v>
      </c>
      <c r="Q584" s="143">
        <v>1</v>
      </c>
      <c r="R584" s="143">
        <f t="shared" si="458"/>
        <v>2.2664646577919997E-2</v>
      </c>
      <c r="S584" s="143">
        <f t="shared" si="459"/>
        <v>8.9969033440000009E-3</v>
      </c>
      <c r="T584" s="154">
        <f t="shared" si="448"/>
        <v>10.765707124511998</v>
      </c>
      <c r="U584" s="155">
        <f t="shared" si="449"/>
        <v>4.4984516720000007</v>
      </c>
      <c r="V584" s="143">
        <f t="shared" si="460"/>
        <v>0.10940290032000001</v>
      </c>
      <c r="W584" s="155">
        <f t="shared" si="461"/>
        <v>32.820870096000007</v>
      </c>
      <c r="X584" s="143">
        <f t="shared" si="462"/>
        <v>1.0901767883999991E-2</v>
      </c>
      <c r="Y584" s="154">
        <f t="shared" si="450"/>
        <v>24.528977738999981</v>
      </c>
      <c r="Z584" s="143">
        <f t="shared" si="463"/>
        <v>72.614006631511984</v>
      </c>
      <c r="AA584" s="170" t="str">
        <f t="shared" si="447"/>
        <v>1  1/4"1500</v>
      </c>
    </row>
    <row r="585" spans="1:27" x14ac:dyDescent="0.3">
      <c r="A585" s="45">
        <v>1500</v>
      </c>
      <c r="B585" s="45" t="s">
        <v>8</v>
      </c>
      <c r="C585" s="45">
        <v>1.5</v>
      </c>
      <c r="D585" s="45" t="s">
        <v>2</v>
      </c>
      <c r="E585" s="45" t="str">
        <f t="shared" si="415"/>
        <v>1.5 1500 CS-SS316/FG-SS316</v>
      </c>
      <c r="F585" s="45">
        <v>41.4</v>
      </c>
      <c r="G585" s="45">
        <v>47.75</v>
      </c>
      <c r="H585" s="145">
        <v>69.900000000000006</v>
      </c>
      <c r="I585" s="45">
        <v>98.6</v>
      </c>
      <c r="J585" s="146">
        <f t="shared" si="451"/>
        <v>5.8825000000000002E-2</v>
      </c>
      <c r="K585" s="146">
        <f t="shared" si="452"/>
        <v>13</v>
      </c>
      <c r="L585" s="146">
        <f t="shared" si="453"/>
        <v>19</v>
      </c>
      <c r="M585" s="143">
        <f t="shared" si="454"/>
        <v>1.38248E-2</v>
      </c>
      <c r="N585" s="143">
        <f t="shared" si="455"/>
        <v>2.3828927999999996E-2</v>
      </c>
      <c r="O585" s="143">
        <f t="shared" si="456"/>
        <v>1.057217018E-2</v>
      </c>
      <c r="P585" s="143">
        <f t="shared" si="457"/>
        <v>2.6632997102399993E-2</v>
      </c>
      <c r="Q585" s="143">
        <v>1</v>
      </c>
      <c r="R585" s="143">
        <f t="shared" si="458"/>
        <v>2.6632997102399993E-2</v>
      </c>
      <c r="S585" s="143">
        <f t="shared" si="459"/>
        <v>1.057217018E-2</v>
      </c>
      <c r="T585" s="154">
        <f t="shared" si="448"/>
        <v>12.650673623639996</v>
      </c>
      <c r="U585" s="155">
        <f t="shared" si="449"/>
        <v>5.2860850900000003</v>
      </c>
      <c r="V585" s="143">
        <f t="shared" si="460"/>
        <v>0.12262176023999997</v>
      </c>
      <c r="W585" s="155">
        <f t="shared" si="461"/>
        <v>36.786528071999989</v>
      </c>
      <c r="X585" s="143">
        <f t="shared" si="462"/>
        <v>1.3138804050000005E-2</v>
      </c>
      <c r="Y585" s="154">
        <f t="shared" si="450"/>
        <v>29.56230911250001</v>
      </c>
      <c r="Z585" s="143">
        <f t="shared" si="463"/>
        <v>84.285595898140002</v>
      </c>
      <c r="AA585" s="170" t="str">
        <f t="shared" si="447"/>
        <v>1  1/2"1500</v>
      </c>
    </row>
    <row r="586" spans="1:27" x14ac:dyDescent="0.3">
      <c r="A586" s="45">
        <v>1500</v>
      </c>
      <c r="B586" s="45">
        <v>2</v>
      </c>
      <c r="C586" s="45">
        <f>B586</f>
        <v>2</v>
      </c>
      <c r="D586" s="45" t="s">
        <v>2</v>
      </c>
      <c r="E586" s="45" t="str">
        <f t="shared" si="415"/>
        <v>2 1500 CS-SS316/FG-SS316</v>
      </c>
      <c r="F586" s="45">
        <v>52.32</v>
      </c>
      <c r="G586" s="45">
        <v>58.67</v>
      </c>
      <c r="H586" s="145">
        <v>85.9</v>
      </c>
      <c r="I586" s="45">
        <v>143</v>
      </c>
      <c r="J586" s="146">
        <f t="shared" si="451"/>
        <v>7.2285000000000002E-2</v>
      </c>
      <c r="K586" s="146">
        <f t="shared" si="452"/>
        <v>16</v>
      </c>
      <c r="L586" s="146">
        <f t="shared" si="453"/>
        <v>22</v>
      </c>
      <c r="M586" s="143">
        <f t="shared" si="454"/>
        <v>1.38248E-2</v>
      </c>
      <c r="N586" s="143">
        <f t="shared" si="455"/>
        <v>2.3828927999999996E-2</v>
      </c>
      <c r="O586" s="143">
        <f t="shared" si="456"/>
        <v>1.5989210688000001E-2</v>
      </c>
      <c r="P586" s="143">
        <f t="shared" si="457"/>
        <v>3.7894429330559996E-2</v>
      </c>
      <c r="Q586" s="143">
        <v>1</v>
      </c>
      <c r="R586" s="143">
        <f t="shared" si="458"/>
        <v>3.7894429330559996E-2</v>
      </c>
      <c r="S586" s="143">
        <f t="shared" si="459"/>
        <v>1.5989210688000001E-2</v>
      </c>
      <c r="T586" s="154">
        <f t="shared" si="448"/>
        <v>17.999853932015998</v>
      </c>
      <c r="U586" s="155">
        <f t="shared" si="449"/>
        <v>7.9946053440000009</v>
      </c>
      <c r="V586" s="143">
        <f t="shared" si="460"/>
        <v>0.35381877959999991</v>
      </c>
      <c r="W586" s="155">
        <f t="shared" si="461"/>
        <v>106.14563387999996</v>
      </c>
      <c r="X586" s="143">
        <f t="shared" si="462"/>
        <v>1.6143531594000005E-2</v>
      </c>
      <c r="Y586" s="154">
        <f t="shared" si="450"/>
        <v>36.322946086500011</v>
      </c>
      <c r="Z586" s="143">
        <f t="shared" si="463"/>
        <v>168.463039242516</v>
      </c>
      <c r="AA586" s="170" t="str">
        <f t="shared" si="447"/>
        <v>2"1500</v>
      </c>
    </row>
    <row r="587" spans="1:27" x14ac:dyDescent="0.3">
      <c r="A587" s="45">
        <v>1500</v>
      </c>
      <c r="B587" s="45" t="s">
        <v>11</v>
      </c>
      <c r="C587" s="45">
        <v>2.5</v>
      </c>
      <c r="D587" s="45" t="s">
        <v>2</v>
      </c>
      <c r="E587" s="45" t="str">
        <f t="shared" si="415"/>
        <v>2.5 1500 CS-SS316/FG-SS316</v>
      </c>
      <c r="F587" s="148">
        <v>63.5</v>
      </c>
      <c r="G587" s="148">
        <v>69.900000000000006</v>
      </c>
      <c r="H587" s="148">
        <v>98.6</v>
      </c>
      <c r="I587" s="148">
        <v>165.1</v>
      </c>
      <c r="J587" s="146">
        <f t="shared" si="451"/>
        <v>8.4250000000000005E-2</v>
      </c>
      <c r="K587" s="146">
        <f t="shared" si="452"/>
        <v>17</v>
      </c>
      <c r="L587" s="146">
        <f t="shared" si="453"/>
        <v>23</v>
      </c>
      <c r="M587" s="143">
        <f t="shared" si="454"/>
        <v>1.38248E-2</v>
      </c>
      <c r="N587" s="143">
        <f t="shared" si="455"/>
        <v>2.3828927999999996E-2</v>
      </c>
      <c r="O587" s="143">
        <f t="shared" si="456"/>
        <v>1.9800569800000001E-2</v>
      </c>
      <c r="P587" s="143">
        <f t="shared" si="457"/>
        <v>4.6174505231999993E-2</v>
      </c>
      <c r="Q587" s="143">
        <v>1</v>
      </c>
      <c r="R587" s="143">
        <f t="shared" si="458"/>
        <v>4.6174505231999993E-2</v>
      </c>
      <c r="S587" s="143">
        <f t="shared" si="459"/>
        <v>1.9800569800000001E-2</v>
      </c>
      <c r="T587" s="154">
        <f t="shared" si="448"/>
        <v>21.932889985199996</v>
      </c>
      <c r="U587" s="155">
        <f t="shared" si="449"/>
        <v>9.9002849000000008</v>
      </c>
      <c r="V587" s="143">
        <f t="shared" si="460"/>
        <v>0.47574852780000004</v>
      </c>
      <c r="W587" s="155">
        <f t="shared" si="461"/>
        <v>142.72455834000002</v>
      </c>
      <c r="X587" s="143">
        <f t="shared" si="462"/>
        <v>1.9385003520000013E-2</v>
      </c>
      <c r="Y587" s="154">
        <f t="shared" si="450"/>
        <v>43.616257920000024</v>
      </c>
      <c r="Z587" s="143">
        <f t="shared" si="463"/>
        <v>218.17399114520006</v>
      </c>
      <c r="AA587" s="170" t="str">
        <f t="shared" si="447"/>
        <v>2  1/2"1500</v>
      </c>
    </row>
    <row r="588" spans="1:27" x14ac:dyDescent="0.3">
      <c r="A588" s="45">
        <v>1500</v>
      </c>
      <c r="B588" s="45">
        <v>3</v>
      </c>
      <c r="C588" s="45">
        <f t="shared" ref="C588:C600" si="464">B588</f>
        <v>3</v>
      </c>
      <c r="D588" s="45" t="s">
        <v>2</v>
      </c>
      <c r="E588" s="45" t="str">
        <f t="shared" si="415"/>
        <v>3 1500 CS-SS316/FG-SS316</v>
      </c>
      <c r="F588" s="149">
        <v>78.7</v>
      </c>
      <c r="G588" s="149">
        <v>92.2</v>
      </c>
      <c r="H588" s="149">
        <v>120.7</v>
      </c>
      <c r="I588" s="149">
        <v>174.8</v>
      </c>
      <c r="J588" s="146">
        <f t="shared" si="451"/>
        <v>0.10645</v>
      </c>
      <c r="K588" s="146">
        <f t="shared" si="452"/>
        <v>17</v>
      </c>
      <c r="L588" s="146">
        <f t="shared" si="453"/>
        <v>23</v>
      </c>
      <c r="M588" s="143">
        <f t="shared" si="454"/>
        <v>1.38248E-2</v>
      </c>
      <c r="N588" s="143">
        <f t="shared" si="455"/>
        <v>2.3828927999999996E-2</v>
      </c>
      <c r="O588" s="143">
        <f t="shared" si="456"/>
        <v>2.5018049319999999E-2</v>
      </c>
      <c r="P588" s="143">
        <f t="shared" si="457"/>
        <v>5.8341555868799994E-2</v>
      </c>
      <c r="Q588" s="143">
        <v>1</v>
      </c>
      <c r="R588" s="143">
        <f t="shared" si="458"/>
        <v>5.8341555868799994E-2</v>
      </c>
      <c r="S588" s="143">
        <f t="shared" si="459"/>
        <v>2.5018049319999999E-2</v>
      </c>
      <c r="T588" s="154">
        <f t="shared" si="448"/>
        <v>27.712239037679996</v>
      </c>
      <c r="U588" s="155">
        <f t="shared" si="449"/>
        <v>12.50902466</v>
      </c>
      <c r="V588" s="143">
        <f t="shared" si="460"/>
        <v>0.40977685776000006</v>
      </c>
      <c r="W588" s="155">
        <f t="shared" si="461"/>
        <v>122.93305732800002</v>
      </c>
      <c r="X588" s="143">
        <f t="shared" si="462"/>
        <v>5.3935340400000004E-2</v>
      </c>
      <c r="Y588" s="154">
        <f t="shared" ref="Y588:Y600" si="465">X588*450*3</f>
        <v>72.81270954</v>
      </c>
      <c r="Z588" s="143">
        <f t="shared" si="463"/>
        <v>235.96703056568003</v>
      </c>
      <c r="AA588" s="170" t="str">
        <f t="shared" si="447"/>
        <v>3"1500</v>
      </c>
    </row>
    <row r="589" spans="1:27" x14ac:dyDescent="0.3">
      <c r="A589" s="45">
        <v>1500</v>
      </c>
      <c r="B589" s="45">
        <v>4</v>
      </c>
      <c r="C589" s="45">
        <f t="shared" si="464"/>
        <v>4</v>
      </c>
      <c r="D589" s="45" t="s">
        <v>2</v>
      </c>
      <c r="E589" s="45" t="str">
        <f t="shared" si="415"/>
        <v>4 1500 CS-SS316/FG-SS316</v>
      </c>
      <c r="F589" s="149">
        <v>97.8</v>
      </c>
      <c r="G589" s="149">
        <v>117.6</v>
      </c>
      <c r="H589" s="149">
        <v>149.4</v>
      </c>
      <c r="I589" s="149">
        <v>209.6</v>
      </c>
      <c r="J589" s="146">
        <f t="shared" si="451"/>
        <v>0.13350000000000001</v>
      </c>
      <c r="K589" s="146">
        <f t="shared" si="452"/>
        <v>19</v>
      </c>
      <c r="L589" s="146">
        <f t="shared" si="453"/>
        <v>25</v>
      </c>
      <c r="M589" s="143">
        <f t="shared" si="454"/>
        <v>1.38248E-2</v>
      </c>
      <c r="N589" s="143">
        <f t="shared" si="455"/>
        <v>2.3828927999999996E-2</v>
      </c>
      <c r="O589" s="143">
        <f t="shared" si="456"/>
        <v>3.5066605200000003E-2</v>
      </c>
      <c r="P589" s="143">
        <f t="shared" si="457"/>
        <v>7.9529047199999994E-2</v>
      </c>
      <c r="Q589" s="143">
        <v>1</v>
      </c>
      <c r="R589" s="143">
        <f t="shared" si="458"/>
        <v>7.9529047199999994E-2</v>
      </c>
      <c r="S589" s="143">
        <f t="shared" si="459"/>
        <v>3.5066605200000003E-2</v>
      </c>
      <c r="T589" s="154">
        <f t="shared" si="448"/>
        <v>37.776297419999999</v>
      </c>
      <c r="U589" s="155">
        <f t="shared" si="449"/>
        <v>17.533302600000003</v>
      </c>
      <c r="V589" s="143">
        <f t="shared" si="460"/>
        <v>0.54675970943999985</v>
      </c>
      <c r="W589" s="155">
        <f t="shared" si="461"/>
        <v>164.02791283199997</v>
      </c>
      <c r="X589" s="143">
        <f t="shared" si="462"/>
        <v>0.10089769535999997</v>
      </c>
      <c r="Y589" s="154">
        <f t="shared" si="465"/>
        <v>136.21188873599993</v>
      </c>
      <c r="Z589" s="143">
        <f t="shared" si="463"/>
        <v>355.54940158799991</v>
      </c>
      <c r="AA589" s="170" t="str">
        <f t="shared" si="447"/>
        <v>4"1500</v>
      </c>
    </row>
    <row r="590" spans="1:27" x14ac:dyDescent="0.3">
      <c r="A590" s="45">
        <v>1500</v>
      </c>
      <c r="B590" s="45">
        <v>5</v>
      </c>
      <c r="C590" s="45">
        <f t="shared" si="464"/>
        <v>5</v>
      </c>
      <c r="D590" s="45" t="s">
        <v>2</v>
      </c>
      <c r="E590" s="45" t="str">
        <f t="shared" si="415"/>
        <v>5 1500 CS-SS316/FG-SS316</v>
      </c>
      <c r="F590" s="149">
        <v>124.5</v>
      </c>
      <c r="G590" s="149">
        <v>143</v>
      </c>
      <c r="H590" s="149">
        <v>177.8</v>
      </c>
      <c r="I590" s="149">
        <v>254</v>
      </c>
      <c r="J590" s="146">
        <f t="shared" si="451"/>
        <v>0.16040000000000001</v>
      </c>
      <c r="K590" s="146">
        <f t="shared" si="452"/>
        <v>21</v>
      </c>
      <c r="L590" s="146">
        <f t="shared" si="453"/>
        <v>27</v>
      </c>
      <c r="M590" s="143">
        <f t="shared" si="454"/>
        <v>1.38248E-2</v>
      </c>
      <c r="N590" s="143">
        <f t="shared" si="455"/>
        <v>2.3828927999999996E-2</v>
      </c>
      <c r="O590" s="143">
        <f t="shared" si="456"/>
        <v>4.6567456320000006E-2</v>
      </c>
      <c r="P590" s="143">
        <f t="shared" si="457"/>
        <v>0.10319832138239998</v>
      </c>
      <c r="Q590" s="143">
        <v>1</v>
      </c>
      <c r="R590" s="143">
        <f t="shared" si="458"/>
        <v>0.10319832138239998</v>
      </c>
      <c r="S590" s="143">
        <f t="shared" si="459"/>
        <v>4.6567456320000006E-2</v>
      </c>
      <c r="T590" s="154">
        <f t="shared" si="448"/>
        <v>49.01920265663999</v>
      </c>
      <c r="U590" s="155">
        <f t="shared" si="449"/>
        <v>23.283728160000003</v>
      </c>
      <c r="V590" s="143">
        <f t="shared" si="460"/>
        <v>0.83868219359999985</v>
      </c>
      <c r="W590" s="155">
        <f t="shared" si="461"/>
        <v>251.60465807999995</v>
      </c>
      <c r="X590" s="143">
        <f t="shared" si="462"/>
        <v>0.11463480599999998</v>
      </c>
      <c r="Y590" s="154">
        <f t="shared" si="465"/>
        <v>154.75698809999997</v>
      </c>
      <c r="Z590" s="143">
        <f t="shared" si="463"/>
        <v>478.66457699663994</v>
      </c>
      <c r="AA590" s="170" t="str">
        <f t="shared" si="447"/>
        <v>5"1500</v>
      </c>
    </row>
    <row r="591" spans="1:27" x14ac:dyDescent="0.3">
      <c r="A591" s="45">
        <v>1500</v>
      </c>
      <c r="B591" s="45">
        <v>6</v>
      </c>
      <c r="C591" s="45">
        <f t="shared" si="464"/>
        <v>6</v>
      </c>
      <c r="D591" s="45" t="s">
        <v>2</v>
      </c>
      <c r="E591" s="45" t="str">
        <f t="shared" si="415"/>
        <v>6 1500 CS-SS316/FG-SS316</v>
      </c>
      <c r="F591" s="149">
        <v>147.30000000000001</v>
      </c>
      <c r="G591" s="149">
        <v>171.5</v>
      </c>
      <c r="H591" s="149">
        <v>209.6</v>
      </c>
      <c r="I591" s="149">
        <v>282.7</v>
      </c>
      <c r="J591" s="146">
        <f t="shared" si="451"/>
        <v>0.19055000000000002</v>
      </c>
      <c r="K591" s="146">
        <f t="shared" si="452"/>
        <v>23</v>
      </c>
      <c r="L591" s="146">
        <f t="shared" si="453"/>
        <v>29</v>
      </c>
      <c r="M591" s="143">
        <f t="shared" si="454"/>
        <v>1.38248E-2</v>
      </c>
      <c r="N591" s="143">
        <f t="shared" si="455"/>
        <v>2.3828927999999996E-2</v>
      </c>
      <c r="O591" s="143">
        <f t="shared" si="456"/>
        <v>6.058925972000001E-2</v>
      </c>
      <c r="P591" s="143">
        <f t="shared" si="457"/>
        <v>0.13167746468159999</v>
      </c>
      <c r="Q591" s="143">
        <v>1</v>
      </c>
      <c r="R591" s="143">
        <f t="shared" si="458"/>
        <v>0.13167746468159999</v>
      </c>
      <c r="S591" s="143">
        <f t="shared" si="459"/>
        <v>6.058925972000001E-2</v>
      </c>
      <c r="T591" s="154">
        <f t="shared" si="448"/>
        <v>62.546795723759999</v>
      </c>
      <c r="U591" s="155">
        <f t="shared" si="449"/>
        <v>30.294629860000004</v>
      </c>
      <c r="V591" s="143">
        <f t="shared" si="460"/>
        <v>0.89547181283999999</v>
      </c>
      <c r="W591" s="155">
        <f t="shared" si="461"/>
        <v>268.64154385200004</v>
      </c>
      <c r="X591" s="143">
        <f t="shared" si="462"/>
        <v>0.17984079959999991</v>
      </c>
      <c r="Y591" s="154">
        <f t="shared" si="465"/>
        <v>242.78507945999985</v>
      </c>
      <c r="Z591" s="143">
        <f>Y591+W591+U591+T591</f>
        <v>604.26804889575988</v>
      </c>
      <c r="AA591" s="170" t="str">
        <f t="shared" si="447"/>
        <v>6"1500</v>
      </c>
    </row>
    <row r="592" spans="1:27" x14ac:dyDescent="0.3">
      <c r="A592" s="45">
        <v>1500</v>
      </c>
      <c r="B592" s="45">
        <v>8</v>
      </c>
      <c r="C592" s="45">
        <f t="shared" si="464"/>
        <v>8</v>
      </c>
      <c r="D592" s="45" t="s">
        <v>2</v>
      </c>
      <c r="E592" s="45" t="str">
        <f t="shared" si="415"/>
        <v>8 1500 CS-SS316/FG-SS316</v>
      </c>
      <c r="F592" s="149">
        <v>198.8</v>
      </c>
      <c r="G592" s="149">
        <v>215.9</v>
      </c>
      <c r="H592" s="149">
        <v>257.3</v>
      </c>
      <c r="I592" s="149">
        <v>352.6</v>
      </c>
      <c r="J592" s="146">
        <f t="shared" si="451"/>
        <v>0.23660000000000003</v>
      </c>
      <c r="K592" s="146">
        <f t="shared" si="452"/>
        <v>25</v>
      </c>
      <c r="L592" s="146">
        <f t="shared" si="453"/>
        <v>31</v>
      </c>
      <c r="M592" s="143">
        <f t="shared" si="454"/>
        <v>1.38248E-2</v>
      </c>
      <c r="N592" s="143">
        <f t="shared" si="455"/>
        <v>2.3828927999999996E-2</v>
      </c>
      <c r="O592" s="143">
        <f t="shared" si="456"/>
        <v>8.1773692000000009E-2</v>
      </c>
      <c r="P592" s="143">
        <f t="shared" si="457"/>
        <v>0.17477565530879999</v>
      </c>
      <c r="Q592" s="143">
        <v>1</v>
      </c>
      <c r="R592" s="143">
        <f t="shared" si="458"/>
        <v>0.17477565530879999</v>
      </c>
      <c r="S592" s="143">
        <f t="shared" si="459"/>
        <v>8.1773692000000009E-2</v>
      </c>
      <c r="T592" s="154">
        <f t="shared" si="448"/>
        <v>83.018436271679988</v>
      </c>
      <c r="U592" s="155">
        <f t="shared" si="449"/>
        <v>40.886846000000006</v>
      </c>
      <c r="V592" s="143">
        <f t="shared" si="460"/>
        <v>1.4560756629600002</v>
      </c>
      <c r="W592" s="155">
        <f t="shared" si="461"/>
        <v>436.82269888800005</v>
      </c>
      <c r="X592" s="143">
        <f t="shared" si="462"/>
        <v>0.15997697747999992</v>
      </c>
      <c r="Y592" s="154">
        <f t="shared" si="465"/>
        <v>215.9689195979999</v>
      </c>
      <c r="Z592" s="143">
        <f t="shared" ref="Z592:Z600" si="466">Y592+W592+U592+T592</f>
        <v>776.69690075767994</v>
      </c>
      <c r="AA592" s="170" t="str">
        <f t="shared" si="447"/>
        <v>8"1500</v>
      </c>
    </row>
    <row r="593" spans="1:27" x14ac:dyDescent="0.3">
      <c r="A593" s="45">
        <v>1500</v>
      </c>
      <c r="B593" s="45">
        <v>10</v>
      </c>
      <c r="C593" s="45">
        <f t="shared" si="464"/>
        <v>10</v>
      </c>
      <c r="D593" s="45" t="s">
        <v>2</v>
      </c>
      <c r="E593" s="45" t="str">
        <f t="shared" si="415"/>
        <v>10 1500 CS-SS316/FG-SS316</v>
      </c>
      <c r="F593" s="149">
        <v>246.1</v>
      </c>
      <c r="G593" s="149">
        <v>266.7</v>
      </c>
      <c r="H593" s="149">
        <v>311.2</v>
      </c>
      <c r="I593" s="149">
        <v>435.1</v>
      </c>
      <c r="J593" s="146">
        <f t="shared" si="451"/>
        <v>0.28894999999999998</v>
      </c>
      <c r="K593" s="146">
        <f t="shared" si="452"/>
        <v>27</v>
      </c>
      <c r="L593" s="146">
        <f t="shared" si="453"/>
        <v>33</v>
      </c>
      <c r="M593" s="143">
        <f t="shared" si="454"/>
        <v>1.38248E-2</v>
      </c>
      <c r="N593" s="143">
        <f t="shared" si="455"/>
        <v>2.3828927999999996E-2</v>
      </c>
      <c r="O593" s="143">
        <f t="shared" si="456"/>
        <v>0.10785625091999999</v>
      </c>
      <c r="P593" s="143">
        <f t="shared" si="457"/>
        <v>0.22721716860479996</v>
      </c>
      <c r="Q593" s="143">
        <v>1</v>
      </c>
      <c r="R593" s="143">
        <f t="shared" si="458"/>
        <v>0.22721716860479996</v>
      </c>
      <c r="S593" s="143">
        <f t="shared" si="459"/>
        <v>0.10785625091999999</v>
      </c>
      <c r="T593" s="154">
        <f t="shared" si="448"/>
        <v>107.92815508727998</v>
      </c>
      <c r="U593" s="155">
        <f t="shared" si="449"/>
        <v>53.928125459999997</v>
      </c>
      <c r="V593" s="143">
        <f t="shared" si="460"/>
        <v>2.3359800214800011</v>
      </c>
      <c r="W593" s="155">
        <f t="shared" si="461"/>
        <v>700.79400644400027</v>
      </c>
      <c r="X593" s="143">
        <f t="shared" si="462"/>
        <v>0.2380668746399999</v>
      </c>
      <c r="Y593" s="154">
        <f t="shared" si="465"/>
        <v>321.39028076399984</v>
      </c>
      <c r="Z593" s="143">
        <f t="shared" si="466"/>
        <v>1184.0405677552801</v>
      </c>
      <c r="AA593" s="170" t="str">
        <f t="shared" si="447"/>
        <v>10"1500</v>
      </c>
    </row>
    <row r="594" spans="1:27" x14ac:dyDescent="0.3">
      <c r="A594" s="45">
        <v>1500</v>
      </c>
      <c r="B594" s="45">
        <v>12</v>
      </c>
      <c r="C594" s="45">
        <f t="shared" si="464"/>
        <v>12</v>
      </c>
      <c r="D594" s="45" t="s">
        <v>2</v>
      </c>
      <c r="E594" s="45" t="str">
        <f t="shared" si="415"/>
        <v>12 1500 CS-SS316/FG-SS316</v>
      </c>
      <c r="F594" s="149">
        <v>292.10000000000002</v>
      </c>
      <c r="G594" s="149">
        <v>323.89999999999998</v>
      </c>
      <c r="H594" s="149">
        <v>368.3</v>
      </c>
      <c r="I594" s="149">
        <v>520.70000000000005</v>
      </c>
      <c r="J594" s="146">
        <f t="shared" si="451"/>
        <v>0.34610000000000002</v>
      </c>
      <c r="K594" s="146">
        <f t="shared" si="452"/>
        <v>27</v>
      </c>
      <c r="L594" s="146">
        <f t="shared" si="453"/>
        <v>33</v>
      </c>
      <c r="M594" s="143">
        <f t="shared" si="454"/>
        <v>1.38248E-2</v>
      </c>
      <c r="N594" s="143">
        <f t="shared" si="455"/>
        <v>2.3828927999999996E-2</v>
      </c>
      <c r="O594" s="143">
        <f t="shared" si="456"/>
        <v>0.12918860856000003</v>
      </c>
      <c r="P594" s="143">
        <f t="shared" si="457"/>
        <v>0.27215733536639997</v>
      </c>
      <c r="Q594" s="143">
        <v>1</v>
      </c>
      <c r="R594" s="143">
        <f t="shared" si="458"/>
        <v>0.27215733536639997</v>
      </c>
      <c r="S594" s="143">
        <f t="shared" si="459"/>
        <v>0.12918860856000003</v>
      </c>
      <c r="T594" s="154">
        <f t="shared" si="448"/>
        <v>129.27473429903998</v>
      </c>
      <c r="U594" s="155">
        <f t="shared" si="449"/>
        <v>64.594304280000017</v>
      </c>
      <c r="V594" s="143">
        <f t="shared" si="460"/>
        <v>3.4385969937600005</v>
      </c>
      <c r="W594" s="155">
        <f t="shared" si="461"/>
        <v>1031.5790981280002</v>
      </c>
      <c r="X594" s="143">
        <f t="shared" si="462"/>
        <v>0.4463204666399993</v>
      </c>
      <c r="Y594" s="154">
        <f t="shared" si="465"/>
        <v>602.53262996399906</v>
      </c>
      <c r="Z594" s="143">
        <f t="shared" si="466"/>
        <v>1827.9807666710392</v>
      </c>
      <c r="AA594" s="170" t="str">
        <f t="shared" si="447"/>
        <v>12"1500</v>
      </c>
    </row>
    <row r="595" spans="1:27" x14ac:dyDescent="0.3">
      <c r="A595" s="45">
        <v>1500</v>
      </c>
      <c r="B595" s="45">
        <v>14</v>
      </c>
      <c r="C595" s="45">
        <f t="shared" si="464"/>
        <v>14</v>
      </c>
      <c r="D595" s="45" t="s">
        <v>2</v>
      </c>
      <c r="E595" s="45" t="str">
        <f t="shared" si="415"/>
        <v>14 1500 CS-SS316/FG-SS316</v>
      </c>
      <c r="F595" s="149">
        <v>339.9</v>
      </c>
      <c r="G595" s="149">
        <v>362</v>
      </c>
      <c r="H595" s="149">
        <v>400.1</v>
      </c>
      <c r="I595" s="149">
        <v>577.9</v>
      </c>
      <c r="J595" s="146">
        <f t="shared" si="451"/>
        <v>0.38105</v>
      </c>
      <c r="K595" s="146">
        <f t="shared" si="452"/>
        <v>23</v>
      </c>
      <c r="L595" s="146">
        <f t="shared" si="453"/>
        <v>29</v>
      </c>
      <c r="M595" s="143">
        <f t="shared" si="454"/>
        <v>1.38248E-2</v>
      </c>
      <c r="N595" s="143">
        <f t="shared" si="455"/>
        <v>2.3828927999999996E-2</v>
      </c>
      <c r="O595" s="143">
        <f t="shared" si="456"/>
        <v>0.12116262092000001</v>
      </c>
      <c r="P595" s="143">
        <f t="shared" si="457"/>
        <v>0.26332037741759995</v>
      </c>
      <c r="Q595" s="143">
        <v>1</v>
      </c>
      <c r="R595" s="143">
        <f t="shared" si="458"/>
        <v>0.26332037741759995</v>
      </c>
      <c r="S595" s="143">
        <f t="shared" si="459"/>
        <v>0.12116262092000001</v>
      </c>
      <c r="T595" s="154">
        <f t="shared" si="448"/>
        <v>125.07717927335997</v>
      </c>
      <c r="U595" s="155">
        <f t="shared" si="449"/>
        <v>60.581310460000005</v>
      </c>
      <c r="V595" s="143">
        <f t="shared" si="460"/>
        <v>4.452389865839999</v>
      </c>
      <c r="W595" s="155">
        <f t="shared" si="461"/>
        <v>1335.7169597519996</v>
      </c>
      <c r="X595" s="143">
        <f t="shared" si="462"/>
        <v>0.34666466640000032</v>
      </c>
      <c r="Y595" s="154">
        <f t="shared" si="465"/>
        <v>467.99729964000039</v>
      </c>
      <c r="Z595" s="143">
        <f t="shared" si="466"/>
        <v>1989.3727491253599</v>
      </c>
      <c r="AA595" s="170" t="str">
        <f t="shared" si="447"/>
        <v>14"1500</v>
      </c>
    </row>
    <row r="596" spans="1:27" x14ac:dyDescent="0.3">
      <c r="A596" s="45">
        <v>1500</v>
      </c>
      <c r="B596" s="45">
        <v>16</v>
      </c>
      <c r="C596" s="45">
        <f t="shared" si="464"/>
        <v>16</v>
      </c>
      <c r="D596" s="45" t="s">
        <v>2</v>
      </c>
      <c r="E596" s="45" t="str">
        <f t="shared" si="415"/>
        <v>16 1500 CS-SS316/FG-SS316</v>
      </c>
      <c r="F596" s="149">
        <v>368.3</v>
      </c>
      <c r="G596" s="149">
        <v>406.4</v>
      </c>
      <c r="H596" s="149">
        <v>457.2</v>
      </c>
      <c r="I596" s="149">
        <v>641.20000000000005</v>
      </c>
      <c r="J596" s="146">
        <f t="shared" si="451"/>
        <v>0.43179999999999996</v>
      </c>
      <c r="K596" s="146">
        <f t="shared" si="452"/>
        <v>30</v>
      </c>
      <c r="L596" s="146">
        <f t="shared" si="453"/>
        <v>36</v>
      </c>
      <c r="M596" s="143">
        <f t="shared" si="454"/>
        <v>1.38248E-2</v>
      </c>
      <c r="N596" s="143">
        <f t="shared" si="455"/>
        <v>2.3828927999999996E-2</v>
      </c>
      <c r="O596" s="143">
        <f t="shared" si="456"/>
        <v>0.17908645919999999</v>
      </c>
      <c r="P596" s="143">
        <f t="shared" si="457"/>
        <v>0.37041591997439988</v>
      </c>
      <c r="Q596" s="143">
        <v>1</v>
      </c>
      <c r="R596" s="143">
        <f t="shared" si="458"/>
        <v>0.37041591997439988</v>
      </c>
      <c r="S596" s="143">
        <f t="shared" si="459"/>
        <v>0.17908645919999999</v>
      </c>
      <c r="T596" s="154">
        <f t="shared" si="448"/>
        <v>175.94756198783995</v>
      </c>
      <c r="U596" s="155">
        <f t="shared" si="449"/>
        <v>89.543229599999989</v>
      </c>
      <c r="V596" s="143">
        <f t="shared" si="460"/>
        <v>5.1123440256000015</v>
      </c>
      <c r="W596" s="155">
        <f t="shared" si="461"/>
        <v>1533.7032076800006</v>
      </c>
      <c r="X596" s="143">
        <f t="shared" si="462"/>
        <v>0.6709457548799993</v>
      </c>
      <c r="Y596" s="154">
        <f t="shared" si="465"/>
        <v>905.77676908799913</v>
      </c>
      <c r="Z596" s="143">
        <f t="shared" si="466"/>
        <v>2704.9707683558395</v>
      </c>
      <c r="AA596" s="170" t="str">
        <f t="shared" si="447"/>
        <v>16"1500</v>
      </c>
    </row>
    <row r="597" spans="1:27" x14ac:dyDescent="0.3">
      <c r="A597" s="45">
        <v>1500</v>
      </c>
      <c r="B597" s="45">
        <v>18</v>
      </c>
      <c r="C597" s="45">
        <f t="shared" si="464"/>
        <v>18</v>
      </c>
      <c r="D597" s="45" t="s">
        <v>2</v>
      </c>
      <c r="E597" s="45" t="str">
        <f t="shared" si="415"/>
        <v>18 1500 CS-SS316/FG-SS316</v>
      </c>
      <c r="F597" s="149">
        <v>425.5</v>
      </c>
      <c r="G597" s="149">
        <v>463.6</v>
      </c>
      <c r="H597" s="149">
        <v>520.70000000000005</v>
      </c>
      <c r="I597" s="149">
        <v>704.9</v>
      </c>
      <c r="J597" s="146">
        <f t="shared" si="451"/>
        <v>0.49215000000000003</v>
      </c>
      <c r="K597" s="146">
        <f t="shared" si="452"/>
        <v>34</v>
      </c>
      <c r="L597" s="146">
        <f t="shared" si="453"/>
        <v>40</v>
      </c>
      <c r="M597" s="143">
        <f t="shared" si="454"/>
        <v>1.38248E-2</v>
      </c>
      <c r="N597" s="143">
        <f t="shared" si="455"/>
        <v>2.3828927999999996E-2</v>
      </c>
      <c r="O597" s="143">
        <f t="shared" si="456"/>
        <v>0.23133176088000001</v>
      </c>
      <c r="P597" s="143">
        <f t="shared" si="457"/>
        <v>0.46909627660799991</v>
      </c>
      <c r="Q597" s="143">
        <v>1</v>
      </c>
      <c r="R597" s="143">
        <f t="shared" si="458"/>
        <v>0.46909627660799991</v>
      </c>
      <c r="S597" s="143">
        <f t="shared" si="459"/>
        <v>0.23133176088000001</v>
      </c>
      <c r="T597" s="154">
        <f t="shared" si="448"/>
        <v>222.82073138879994</v>
      </c>
      <c r="U597" s="155">
        <f t="shared" si="449"/>
        <v>115.66588044000001</v>
      </c>
      <c r="V597" s="143">
        <f t="shared" si="460"/>
        <v>5.626338676559997</v>
      </c>
      <c r="W597" s="155">
        <f t="shared" si="461"/>
        <v>1687.901602967999</v>
      </c>
      <c r="X597" s="143">
        <f t="shared" si="462"/>
        <v>0.76538004912000057</v>
      </c>
      <c r="Y597" s="154">
        <f t="shared" si="465"/>
        <v>1033.2630663120008</v>
      </c>
      <c r="Z597" s="143">
        <f t="shared" si="466"/>
        <v>3059.6512811087996</v>
      </c>
      <c r="AA597" s="170" t="str">
        <f t="shared" si="447"/>
        <v>18"1500</v>
      </c>
    </row>
    <row r="598" spans="1:27" x14ac:dyDescent="0.3">
      <c r="A598" s="45">
        <v>1500</v>
      </c>
      <c r="B598" s="45">
        <v>20</v>
      </c>
      <c r="C598" s="45">
        <f t="shared" si="464"/>
        <v>20</v>
      </c>
      <c r="D598" s="45" t="s">
        <v>2</v>
      </c>
      <c r="E598" s="45" t="str">
        <f t="shared" si="415"/>
        <v>20 1500 CS-SS316/FG-SS316</v>
      </c>
      <c r="F598" s="149">
        <v>489</v>
      </c>
      <c r="G598" s="149">
        <v>514.4</v>
      </c>
      <c r="H598" s="149">
        <v>571.5</v>
      </c>
      <c r="I598" s="149">
        <v>755.7</v>
      </c>
      <c r="J598" s="146">
        <f t="shared" si="451"/>
        <v>0.54295000000000004</v>
      </c>
      <c r="K598" s="146">
        <f t="shared" si="452"/>
        <v>34</v>
      </c>
      <c r="L598" s="146">
        <f t="shared" si="453"/>
        <v>40</v>
      </c>
      <c r="M598" s="143">
        <f t="shared" si="454"/>
        <v>1.38248E-2</v>
      </c>
      <c r="N598" s="143">
        <f t="shared" si="455"/>
        <v>2.3828927999999996E-2</v>
      </c>
      <c r="O598" s="143">
        <f t="shared" si="456"/>
        <v>0.25520995544000002</v>
      </c>
      <c r="P598" s="143">
        <f t="shared" si="457"/>
        <v>0.51751665830399995</v>
      </c>
      <c r="Q598" s="143">
        <v>1</v>
      </c>
      <c r="R598" s="143">
        <f t="shared" si="458"/>
        <v>0.51751665830399995</v>
      </c>
      <c r="S598" s="143">
        <f t="shared" si="459"/>
        <v>0.25520995544000002</v>
      </c>
      <c r="T598" s="154">
        <f t="shared" si="448"/>
        <v>245.82041269439998</v>
      </c>
      <c r="U598" s="155">
        <f t="shared" si="449"/>
        <v>127.60497772000001</v>
      </c>
      <c r="V598" s="143">
        <f t="shared" si="460"/>
        <v>6.0318118000800016</v>
      </c>
      <c r="W598" s="155">
        <f t="shared" si="461"/>
        <v>1809.5435400240005</v>
      </c>
      <c r="X598" s="143">
        <f t="shared" si="462"/>
        <v>0.56616551231999945</v>
      </c>
      <c r="Y598" s="154">
        <f t="shared" si="465"/>
        <v>764.32344163199923</v>
      </c>
      <c r="Z598" s="143">
        <f t="shared" si="466"/>
        <v>2947.2923720703998</v>
      </c>
      <c r="AA598" s="170" t="str">
        <f t="shared" si="447"/>
        <v>20"1500</v>
      </c>
    </row>
    <row r="599" spans="1:27" x14ac:dyDescent="0.3">
      <c r="A599" s="45">
        <v>1500</v>
      </c>
      <c r="B599" s="45">
        <v>22</v>
      </c>
      <c r="C599" s="45">
        <v>22</v>
      </c>
      <c r="D599" s="45" t="s">
        <v>2</v>
      </c>
      <c r="E599" s="45" t="str">
        <f t="shared" ref="E599" si="467">CONCATENATE(C599," ",A599," ",D599)</f>
        <v>22 1500 CS-SS316/FG-SS316</v>
      </c>
      <c r="F599" s="149"/>
      <c r="G599" s="149"/>
      <c r="H599" s="149"/>
      <c r="I599" s="149"/>
      <c r="J599" s="146"/>
      <c r="K599" s="146"/>
      <c r="L599" s="146"/>
      <c r="M599" s="143"/>
      <c r="N599" s="143"/>
      <c r="O599" s="143"/>
      <c r="P599" s="143"/>
      <c r="Q599" s="143"/>
      <c r="R599" s="143"/>
      <c r="S599" s="143"/>
      <c r="T599" s="154">
        <f t="shared" si="448"/>
        <v>0</v>
      </c>
      <c r="U599" s="155">
        <f t="shared" si="449"/>
        <v>0</v>
      </c>
      <c r="V599" s="143"/>
      <c r="W599" s="155"/>
      <c r="X599" s="143"/>
      <c r="Y599" s="154"/>
      <c r="Z599" s="143"/>
      <c r="AA599" s="170" t="str">
        <f t="shared" si="447"/>
        <v>22"1500</v>
      </c>
    </row>
    <row r="600" spans="1:27" x14ac:dyDescent="0.3">
      <c r="A600" s="45">
        <v>1500</v>
      </c>
      <c r="B600" s="45">
        <v>24</v>
      </c>
      <c r="C600" s="45">
        <f t="shared" si="464"/>
        <v>24</v>
      </c>
      <c r="D600" s="45" t="s">
        <v>2</v>
      </c>
      <c r="E600" s="45" t="str">
        <f t="shared" si="415"/>
        <v>24 1500 CS-SS316/FG-SS316</v>
      </c>
      <c r="F600" s="149">
        <v>577.9</v>
      </c>
      <c r="G600" s="149">
        <v>616</v>
      </c>
      <c r="H600" s="149">
        <v>679.5</v>
      </c>
      <c r="I600" s="149">
        <v>901.7</v>
      </c>
      <c r="J600" s="146">
        <f t="shared" si="451"/>
        <v>0.64775000000000005</v>
      </c>
      <c r="K600" s="146">
        <f t="shared" si="452"/>
        <v>38</v>
      </c>
      <c r="L600" s="146">
        <f t="shared" si="453"/>
        <v>44</v>
      </c>
      <c r="M600" s="143">
        <f t="shared" si="454"/>
        <v>1.38248E-2</v>
      </c>
      <c r="N600" s="143">
        <f t="shared" si="455"/>
        <v>2.3828927999999996E-2</v>
      </c>
      <c r="O600" s="143">
        <f t="shared" si="456"/>
        <v>0.34029053960000005</v>
      </c>
      <c r="P600" s="143">
        <f t="shared" si="457"/>
        <v>0.67914827692799995</v>
      </c>
      <c r="Q600" s="143">
        <v>1</v>
      </c>
      <c r="R600" s="143">
        <f t="shared" si="458"/>
        <v>0.67914827692799995</v>
      </c>
      <c r="S600" s="143">
        <f t="shared" si="459"/>
        <v>0.34029053960000005</v>
      </c>
      <c r="T600" s="154">
        <f t="shared" si="448"/>
        <v>322.59543154079995</v>
      </c>
      <c r="U600" s="155">
        <f t="shared" si="449"/>
        <v>170.14526980000002</v>
      </c>
      <c r="V600" s="143">
        <f t="shared" si="460"/>
        <v>8.6819015896800007</v>
      </c>
      <c r="W600" s="155">
        <f t="shared" si="461"/>
        <v>2604.5704769040003</v>
      </c>
      <c r="X600" s="143">
        <f t="shared" si="462"/>
        <v>1.0169847072000004</v>
      </c>
      <c r="Y600" s="154">
        <f t="shared" si="465"/>
        <v>1372.9293547200007</v>
      </c>
      <c r="Z600" s="143">
        <f t="shared" si="466"/>
        <v>4470.2405329648009</v>
      </c>
      <c r="AA600" s="170" t="str">
        <f t="shared" si="447"/>
        <v>24"1500</v>
      </c>
    </row>
    <row r="601" spans="1:27" x14ac:dyDescent="0.3">
      <c r="A601" s="87"/>
      <c r="B601" s="88"/>
      <c r="C601" s="88"/>
      <c r="D601" s="45"/>
      <c r="E601" s="45"/>
      <c r="F601" s="28"/>
      <c r="G601" s="28"/>
      <c r="H601" s="166"/>
      <c r="I601" s="28"/>
      <c r="J601" s="143"/>
      <c r="K601" s="146"/>
      <c r="L601" s="146"/>
      <c r="M601" s="143"/>
      <c r="N601" s="143"/>
      <c r="O601" s="143"/>
      <c r="P601" s="143"/>
      <c r="Q601" s="143"/>
      <c r="R601" s="143"/>
      <c r="S601" s="143"/>
      <c r="T601" s="154"/>
      <c r="U601" s="155"/>
      <c r="V601" s="143"/>
      <c r="W601" s="155"/>
      <c r="X601" s="143"/>
      <c r="Y601" s="154"/>
      <c r="Z601" s="143"/>
      <c r="AA601" s="170" t="str">
        <f t="shared" si="447"/>
        <v>"</v>
      </c>
    </row>
    <row r="602" spans="1:27" x14ac:dyDescent="0.3">
      <c r="A602" s="87">
        <v>1500</v>
      </c>
      <c r="B602" s="87">
        <v>0.5</v>
      </c>
      <c r="C602" s="45">
        <v>0.5</v>
      </c>
      <c r="D602" s="45" t="s">
        <v>46</v>
      </c>
      <c r="E602" s="45" t="str">
        <f t="shared" si="415"/>
        <v>0.5 1500 SS316-SS16/FG-SS16</v>
      </c>
      <c r="F602" s="28">
        <v>14.22</v>
      </c>
      <c r="G602" s="28">
        <v>19.05</v>
      </c>
      <c r="H602" s="164">
        <v>31.8</v>
      </c>
      <c r="I602" s="165">
        <v>63.5</v>
      </c>
      <c r="J602" s="143">
        <f>(H602+G602)/2/1000</f>
        <v>2.5425E-2</v>
      </c>
      <c r="K602" s="146">
        <f>ROUND((H602-G602)/2*1.2,)</f>
        <v>8</v>
      </c>
      <c r="L602" s="146">
        <f>K602+6</f>
        <v>14</v>
      </c>
      <c r="M602" s="143">
        <f>3.142*(0.0008*0.0055)*1000</f>
        <v>1.38248E-2</v>
      </c>
      <c r="N602" s="143">
        <f>3.142*(0.0002*0.0048)*7900</f>
        <v>2.3828927999999996E-2</v>
      </c>
      <c r="O602" s="143">
        <f>(J602*K602)*M602</f>
        <v>2.8119643200000002E-3</v>
      </c>
      <c r="P602" s="143">
        <f>J602*L602*N602</f>
        <v>8.4819069215999986E-3</v>
      </c>
      <c r="Q602" s="143">
        <v>1</v>
      </c>
      <c r="R602" s="143">
        <f>(P602*Q602)</f>
        <v>8.4819069215999986E-3</v>
      </c>
      <c r="S602" s="143">
        <f>(O602*Q602)</f>
        <v>2.8119643200000002E-3</v>
      </c>
      <c r="T602" s="154">
        <f t="shared" ref="T602:T620" si="468">R602*Q602*475</f>
        <v>4.0289057877599994</v>
      </c>
      <c r="U602" s="155">
        <f t="shared" ref="U602:U620" si="469">S602*Q602*500</f>
        <v>1.40598216</v>
      </c>
      <c r="V602" s="143">
        <f>((I602/1000)*3.14)*1.15*0.003*((I602-H602)/2/1000)*8000*Q602</f>
        <v>8.7225149399999979E-2</v>
      </c>
      <c r="W602" s="154">
        <f>V602*350*5</f>
        <v>152.64401144999997</v>
      </c>
      <c r="X602" s="143">
        <f>((G602/1000)*3.14)*1.15*0.003*((G602-F602)/2/1000)*8000*Q602</f>
        <v>3.9870423179999993E-3</v>
      </c>
      <c r="Y602" s="154">
        <f>X602*5*550</f>
        <v>10.964366374499997</v>
      </c>
      <c r="Z602" s="143">
        <f>Y602+W602+U602+T602</f>
        <v>169.04326577225999</v>
      </c>
      <c r="AA602" s="170" t="str">
        <f t="shared" si="447"/>
        <v>0.5"1500</v>
      </c>
    </row>
    <row r="603" spans="1:27" x14ac:dyDescent="0.3">
      <c r="A603" s="87">
        <v>1500</v>
      </c>
      <c r="B603" s="87">
        <v>0.75</v>
      </c>
      <c r="C603" s="45">
        <v>0.75</v>
      </c>
      <c r="D603" s="45" t="s">
        <v>46</v>
      </c>
      <c r="E603" s="45" t="str">
        <f t="shared" si="415"/>
        <v>0.75 1500 SS316-SS16/FG-SS16</v>
      </c>
      <c r="F603" s="28">
        <v>20.57</v>
      </c>
      <c r="G603" s="28">
        <v>25.4</v>
      </c>
      <c r="H603" s="166">
        <v>39.6</v>
      </c>
      <c r="I603" s="46">
        <v>69.900000000000006</v>
      </c>
      <c r="J603" s="143">
        <f t="shared" ref="J603:J620" si="470">(H603+G603)/2/1000</f>
        <v>3.2500000000000001E-2</v>
      </c>
      <c r="K603" s="146">
        <f t="shared" ref="K603:K620" si="471">ROUND((H603-G603)/2*1.2,)</f>
        <v>9</v>
      </c>
      <c r="L603" s="146">
        <f t="shared" ref="L603:L620" si="472">K603+6</f>
        <v>15</v>
      </c>
      <c r="M603" s="143">
        <f t="shared" ref="M603:M620" si="473">3.142*(0.0008*0.0055)*1000</f>
        <v>1.38248E-2</v>
      </c>
      <c r="N603" s="143">
        <f t="shared" ref="N603:N620" si="474">3.142*(0.0002*0.0048)*7900</f>
        <v>2.3828927999999996E-2</v>
      </c>
      <c r="O603" s="143">
        <f t="shared" ref="O603:O620" si="475">(J603*K603)*M603</f>
        <v>4.0437540000000001E-3</v>
      </c>
      <c r="P603" s="143">
        <f t="shared" ref="P603:P620" si="476">J603*L603*N603</f>
        <v>1.1616602399999999E-2</v>
      </c>
      <c r="Q603" s="143">
        <v>1</v>
      </c>
      <c r="R603" s="143">
        <f t="shared" ref="R603:R620" si="477">(P603*Q603)</f>
        <v>1.1616602399999999E-2</v>
      </c>
      <c r="S603" s="143">
        <f t="shared" ref="S603:S620" si="478">(O603*Q603)</f>
        <v>4.0437540000000001E-3</v>
      </c>
      <c r="T603" s="154">
        <f t="shared" si="468"/>
        <v>5.517886139999999</v>
      </c>
      <c r="U603" s="155">
        <f t="shared" si="469"/>
        <v>2.0218769999999999</v>
      </c>
      <c r="V603" s="143">
        <f t="shared" ref="V603:V620" si="479">((I603/1000)*3.14)*1.15*0.003*((I603-H603)/2/1000)*8000*Q603</f>
        <v>9.177587604000001E-2</v>
      </c>
      <c r="W603" s="154">
        <f>V603*350*5</f>
        <v>160.60778307000004</v>
      </c>
      <c r="X603" s="143">
        <f t="shared" ref="X603:X620" si="480">((G603/1000)*3.14)*1.15*0.003*((G603-F603)/2/1000)*8000*Q603</f>
        <v>5.316056423999997E-3</v>
      </c>
      <c r="Y603" s="154">
        <f t="shared" ref="Y603:Y620" si="481">X603*5*550</f>
        <v>14.619155165999992</v>
      </c>
      <c r="Z603" s="143">
        <f t="shared" ref="Z603:Z620" si="482">Y603+W603+U603+T603</f>
        <v>182.76670137600001</v>
      </c>
      <c r="AA603" s="170" t="str">
        <f t="shared" si="447"/>
        <v>0.75"1500</v>
      </c>
    </row>
    <row r="604" spans="1:27" x14ac:dyDescent="0.3">
      <c r="A604" s="87">
        <v>1500</v>
      </c>
      <c r="B604" s="88">
        <v>1</v>
      </c>
      <c r="C604" s="88">
        <f>B604</f>
        <v>1</v>
      </c>
      <c r="D604" s="45" t="s">
        <v>46</v>
      </c>
      <c r="E604" s="45" t="str">
        <f t="shared" si="415"/>
        <v>1 1500 SS316-SS16/FG-SS16</v>
      </c>
      <c r="F604" s="28">
        <v>26.92</v>
      </c>
      <c r="G604" s="28">
        <v>31.75</v>
      </c>
      <c r="H604" s="166">
        <v>47.8</v>
      </c>
      <c r="I604" s="163">
        <v>79.5</v>
      </c>
      <c r="J604" s="143">
        <f t="shared" si="470"/>
        <v>3.9774999999999998E-2</v>
      </c>
      <c r="K604" s="146">
        <f t="shared" si="471"/>
        <v>10</v>
      </c>
      <c r="L604" s="146">
        <f t="shared" si="472"/>
        <v>16</v>
      </c>
      <c r="M604" s="143">
        <f t="shared" si="473"/>
        <v>1.38248E-2</v>
      </c>
      <c r="N604" s="143">
        <f t="shared" si="474"/>
        <v>2.3828927999999996E-2</v>
      </c>
      <c r="O604" s="143">
        <f t="shared" si="475"/>
        <v>5.4988141999999995E-3</v>
      </c>
      <c r="P604" s="143">
        <f t="shared" si="476"/>
        <v>1.5164729779199996E-2</v>
      </c>
      <c r="Q604" s="143">
        <v>1</v>
      </c>
      <c r="R604" s="143">
        <f t="shared" si="477"/>
        <v>1.5164729779199996E-2</v>
      </c>
      <c r="S604" s="143">
        <f t="shared" si="478"/>
        <v>5.4988141999999995E-3</v>
      </c>
      <c r="T604" s="154">
        <f t="shared" si="468"/>
        <v>7.2032466451199983</v>
      </c>
      <c r="U604" s="155">
        <f t="shared" si="469"/>
        <v>2.7494070999999995</v>
      </c>
      <c r="V604" s="143">
        <f t="shared" si="479"/>
        <v>0.10920313980000002</v>
      </c>
      <c r="W604" s="154">
        <f t="shared" ref="W604:W620" si="483">V604*350*5</f>
        <v>191.10549465000003</v>
      </c>
      <c r="X604" s="143">
        <f t="shared" si="480"/>
        <v>6.6450705299999973E-3</v>
      </c>
      <c r="Y604" s="154">
        <f t="shared" si="481"/>
        <v>18.273943957499991</v>
      </c>
      <c r="Z604" s="143">
        <f t="shared" si="482"/>
        <v>219.33209235262004</v>
      </c>
      <c r="AA604" s="170" t="str">
        <f t="shared" si="447"/>
        <v>1"1500</v>
      </c>
    </row>
    <row r="605" spans="1:27" x14ac:dyDescent="0.3">
      <c r="A605" s="87">
        <v>1500</v>
      </c>
      <c r="B605" s="89" t="s">
        <v>6</v>
      </c>
      <c r="C605" s="89">
        <v>1.25</v>
      </c>
      <c r="D605" s="45" t="s">
        <v>46</v>
      </c>
      <c r="E605" s="45" t="str">
        <f t="shared" si="415"/>
        <v>1.25 1500 SS316-SS16/FG-SS16</v>
      </c>
      <c r="F605" s="28">
        <v>33.270000000000003</v>
      </c>
      <c r="G605" s="28">
        <v>39.619999999999997</v>
      </c>
      <c r="H605" s="166">
        <v>60.5</v>
      </c>
      <c r="I605" s="45">
        <v>88.9</v>
      </c>
      <c r="J605" s="143">
        <f t="shared" si="470"/>
        <v>5.006E-2</v>
      </c>
      <c r="K605" s="146">
        <f t="shared" si="471"/>
        <v>13</v>
      </c>
      <c r="L605" s="146">
        <f t="shared" si="472"/>
        <v>19</v>
      </c>
      <c r="M605" s="143">
        <f t="shared" si="473"/>
        <v>1.38248E-2</v>
      </c>
      <c r="N605" s="143">
        <f t="shared" si="474"/>
        <v>2.3828927999999996E-2</v>
      </c>
      <c r="O605" s="143">
        <f t="shared" si="475"/>
        <v>8.9969033440000009E-3</v>
      </c>
      <c r="P605" s="143">
        <f t="shared" si="476"/>
        <v>2.2664646577919997E-2</v>
      </c>
      <c r="Q605" s="143">
        <v>1</v>
      </c>
      <c r="R605" s="143">
        <f t="shared" si="477"/>
        <v>2.2664646577919997E-2</v>
      </c>
      <c r="S605" s="143">
        <f t="shared" si="478"/>
        <v>8.9969033440000009E-3</v>
      </c>
      <c r="T605" s="154">
        <f t="shared" si="468"/>
        <v>10.765707124511998</v>
      </c>
      <c r="U605" s="155">
        <f t="shared" si="469"/>
        <v>4.4984516720000007</v>
      </c>
      <c r="V605" s="143">
        <f t="shared" si="479"/>
        <v>0.10940290032000001</v>
      </c>
      <c r="W605" s="154">
        <f t="shared" si="483"/>
        <v>191.45507556000001</v>
      </c>
      <c r="X605" s="143">
        <f t="shared" si="480"/>
        <v>1.0901767883999991E-2</v>
      </c>
      <c r="Y605" s="154">
        <f t="shared" si="481"/>
        <v>29.979861680999974</v>
      </c>
      <c r="Z605" s="143">
        <f t="shared" si="482"/>
        <v>236.69909603751199</v>
      </c>
      <c r="AA605" s="170" t="str">
        <f t="shared" si="447"/>
        <v>1  1/4"1500</v>
      </c>
    </row>
    <row r="606" spans="1:27" x14ac:dyDescent="0.3">
      <c r="A606" s="87">
        <v>1500</v>
      </c>
      <c r="B606" s="89" t="s">
        <v>8</v>
      </c>
      <c r="C606" s="28">
        <v>1.5</v>
      </c>
      <c r="D606" s="45" t="s">
        <v>46</v>
      </c>
      <c r="E606" s="45" t="str">
        <f t="shared" si="415"/>
        <v>1.5 1500 SS316-SS16/FG-SS16</v>
      </c>
      <c r="F606" s="28">
        <v>41.4</v>
      </c>
      <c r="G606" s="28">
        <v>47.75</v>
      </c>
      <c r="H606" s="166">
        <v>69.900000000000006</v>
      </c>
      <c r="I606" s="45">
        <v>98.6</v>
      </c>
      <c r="J606" s="143">
        <f t="shared" si="470"/>
        <v>5.8825000000000002E-2</v>
      </c>
      <c r="K606" s="146">
        <f t="shared" si="471"/>
        <v>13</v>
      </c>
      <c r="L606" s="146">
        <f t="shared" si="472"/>
        <v>19</v>
      </c>
      <c r="M606" s="143">
        <f t="shared" si="473"/>
        <v>1.38248E-2</v>
      </c>
      <c r="N606" s="143">
        <f t="shared" si="474"/>
        <v>2.3828927999999996E-2</v>
      </c>
      <c r="O606" s="143">
        <f t="shared" si="475"/>
        <v>1.057217018E-2</v>
      </c>
      <c r="P606" s="143">
        <f t="shared" si="476"/>
        <v>2.6632997102399993E-2</v>
      </c>
      <c r="Q606" s="143">
        <v>1</v>
      </c>
      <c r="R606" s="143">
        <f t="shared" si="477"/>
        <v>2.6632997102399993E-2</v>
      </c>
      <c r="S606" s="143">
        <f t="shared" si="478"/>
        <v>1.057217018E-2</v>
      </c>
      <c r="T606" s="154">
        <f t="shared" si="468"/>
        <v>12.650673623639996</v>
      </c>
      <c r="U606" s="155">
        <f t="shared" si="469"/>
        <v>5.2860850900000003</v>
      </c>
      <c r="V606" s="143">
        <f t="shared" si="479"/>
        <v>0.12262176023999997</v>
      </c>
      <c r="W606" s="154">
        <f t="shared" si="483"/>
        <v>214.58808041999993</v>
      </c>
      <c r="X606" s="143">
        <f t="shared" si="480"/>
        <v>1.3138804050000005E-2</v>
      </c>
      <c r="Y606" s="154">
        <f t="shared" si="481"/>
        <v>36.131711137500012</v>
      </c>
      <c r="Z606" s="143">
        <f t="shared" si="482"/>
        <v>268.65655027113991</v>
      </c>
      <c r="AA606" s="170" t="str">
        <f t="shared" si="447"/>
        <v>1  1/2"1500</v>
      </c>
    </row>
    <row r="607" spans="1:27" x14ac:dyDescent="0.3">
      <c r="A607" s="87">
        <v>1500</v>
      </c>
      <c r="B607" s="88">
        <v>2</v>
      </c>
      <c r="C607" s="88">
        <f>B607</f>
        <v>2</v>
      </c>
      <c r="D607" s="45" t="s">
        <v>46</v>
      </c>
      <c r="E607" s="45" t="str">
        <f t="shared" si="415"/>
        <v>2 1500 SS316-SS16/FG-SS16</v>
      </c>
      <c r="F607" s="28">
        <v>52.32</v>
      </c>
      <c r="G607" s="28">
        <v>58.67</v>
      </c>
      <c r="H607" s="166">
        <v>85.9</v>
      </c>
      <c r="I607" s="46">
        <v>143</v>
      </c>
      <c r="J607" s="143">
        <f t="shared" si="470"/>
        <v>7.2285000000000002E-2</v>
      </c>
      <c r="K607" s="146">
        <f t="shared" si="471"/>
        <v>16</v>
      </c>
      <c r="L607" s="146">
        <f t="shared" si="472"/>
        <v>22</v>
      </c>
      <c r="M607" s="143">
        <f t="shared" si="473"/>
        <v>1.38248E-2</v>
      </c>
      <c r="N607" s="143">
        <f t="shared" si="474"/>
        <v>2.3828927999999996E-2</v>
      </c>
      <c r="O607" s="143">
        <f t="shared" si="475"/>
        <v>1.5989210688000001E-2</v>
      </c>
      <c r="P607" s="143">
        <f t="shared" si="476"/>
        <v>3.7894429330559996E-2</v>
      </c>
      <c r="Q607" s="143">
        <v>1</v>
      </c>
      <c r="R607" s="143">
        <f t="shared" si="477"/>
        <v>3.7894429330559996E-2</v>
      </c>
      <c r="S607" s="143">
        <f t="shared" si="478"/>
        <v>1.5989210688000001E-2</v>
      </c>
      <c r="T607" s="154">
        <f t="shared" si="468"/>
        <v>17.999853932015998</v>
      </c>
      <c r="U607" s="155">
        <f t="shared" si="469"/>
        <v>7.9946053440000009</v>
      </c>
      <c r="V607" s="143">
        <f t="shared" si="479"/>
        <v>0.35381877959999991</v>
      </c>
      <c r="W607" s="154">
        <f t="shared" si="483"/>
        <v>619.18286429999989</v>
      </c>
      <c r="X607" s="143">
        <f t="shared" si="480"/>
        <v>1.6143531594000005E-2</v>
      </c>
      <c r="Y607" s="154">
        <f t="shared" si="481"/>
        <v>44.394711883500015</v>
      </c>
      <c r="Z607" s="143">
        <f t="shared" si="482"/>
        <v>689.57203545951586</v>
      </c>
      <c r="AA607" s="170" t="str">
        <f t="shared" si="447"/>
        <v>2"1500</v>
      </c>
    </row>
    <row r="608" spans="1:27" x14ac:dyDescent="0.3">
      <c r="A608" s="87">
        <v>1500</v>
      </c>
      <c r="B608" s="89" t="s">
        <v>11</v>
      </c>
      <c r="C608" s="28">
        <v>2.5</v>
      </c>
      <c r="D608" s="45" t="s">
        <v>46</v>
      </c>
      <c r="E608" s="45" t="str">
        <f t="shared" si="415"/>
        <v>2.5 1500 SS316-SS16/FG-SS16</v>
      </c>
      <c r="F608" s="167">
        <v>63.5</v>
      </c>
      <c r="G608" s="167">
        <v>69.900000000000006</v>
      </c>
      <c r="H608" s="167">
        <v>98.6</v>
      </c>
      <c r="I608" s="167">
        <v>165.1</v>
      </c>
      <c r="J608" s="143">
        <f t="shared" si="470"/>
        <v>8.4250000000000005E-2</v>
      </c>
      <c r="K608" s="146">
        <f t="shared" si="471"/>
        <v>17</v>
      </c>
      <c r="L608" s="146">
        <f t="shared" si="472"/>
        <v>23</v>
      </c>
      <c r="M608" s="143">
        <f t="shared" si="473"/>
        <v>1.38248E-2</v>
      </c>
      <c r="N608" s="143">
        <f t="shared" si="474"/>
        <v>2.3828927999999996E-2</v>
      </c>
      <c r="O608" s="143">
        <f t="shared" si="475"/>
        <v>1.9800569800000001E-2</v>
      </c>
      <c r="P608" s="143">
        <f t="shared" si="476"/>
        <v>4.6174505231999993E-2</v>
      </c>
      <c r="Q608" s="143">
        <v>1</v>
      </c>
      <c r="R608" s="143">
        <f t="shared" si="477"/>
        <v>4.6174505231999993E-2</v>
      </c>
      <c r="S608" s="143">
        <f t="shared" si="478"/>
        <v>1.9800569800000001E-2</v>
      </c>
      <c r="T608" s="154">
        <f t="shared" si="468"/>
        <v>21.932889985199996</v>
      </c>
      <c r="U608" s="155">
        <f t="shared" si="469"/>
        <v>9.9002849000000008</v>
      </c>
      <c r="V608" s="143">
        <f t="shared" si="479"/>
        <v>0.47574852780000004</v>
      </c>
      <c r="W608" s="154">
        <f t="shared" si="483"/>
        <v>832.55992365000009</v>
      </c>
      <c r="X608" s="143">
        <f t="shared" si="480"/>
        <v>1.9385003520000013E-2</v>
      </c>
      <c r="Y608" s="154">
        <f t="shared" si="481"/>
        <v>53.308759680000037</v>
      </c>
      <c r="Z608" s="143">
        <f t="shared" si="482"/>
        <v>917.70185821519999</v>
      </c>
      <c r="AA608" s="170" t="str">
        <f t="shared" si="447"/>
        <v>2  1/2"1500</v>
      </c>
    </row>
    <row r="609" spans="1:27" x14ac:dyDescent="0.3">
      <c r="A609" s="87">
        <v>1500</v>
      </c>
      <c r="B609" s="88">
        <v>3</v>
      </c>
      <c r="C609" s="88">
        <f t="shared" ref="C609:C620" si="484">B609</f>
        <v>3</v>
      </c>
      <c r="D609" s="45" t="s">
        <v>46</v>
      </c>
      <c r="E609" s="45" t="str">
        <f t="shared" si="415"/>
        <v>3 1500 SS316-SS16/FG-SS16</v>
      </c>
      <c r="F609" s="168">
        <v>78.7</v>
      </c>
      <c r="G609" s="168">
        <v>92.2</v>
      </c>
      <c r="H609" s="168">
        <v>120.7</v>
      </c>
      <c r="I609" s="168">
        <v>174.8</v>
      </c>
      <c r="J609" s="143">
        <f t="shared" si="470"/>
        <v>0.10645</v>
      </c>
      <c r="K609" s="146">
        <f t="shared" si="471"/>
        <v>17</v>
      </c>
      <c r="L609" s="146">
        <f t="shared" si="472"/>
        <v>23</v>
      </c>
      <c r="M609" s="143">
        <f t="shared" si="473"/>
        <v>1.38248E-2</v>
      </c>
      <c r="N609" s="143">
        <f t="shared" si="474"/>
        <v>2.3828927999999996E-2</v>
      </c>
      <c r="O609" s="143">
        <f t="shared" si="475"/>
        <v>2.5018049319999999E-2</v>
      </c>
      <c r="P609" s="143">
        <f t="shared" si="476"/>
        <v>5.8341555868799994E-2</v>
      </c>
      <c r="Q609" s="143">
        <v>1</v>
      </c>
      <c r="R609" s="143">
        <f t="shared" si="477"/>
        <v>5.8341555868799994E-2</v>
      </c>
      <c r="S609" s="143">
        <f t="shared" si="478"/>
        <v>2.5018049319999999E-2</v>
      </c>
      <c r="T609" s="154">
        <f t="shared" si="468"/>
        <v>27.712239037679996</v>
      </c>
      <c r="U609" s="155">
        <f t="shared" si="469"/>
        <v>12.50902466</v>
      </c>
      <c r="V609" s="143">
        <f t="shared" si="479"/>
        <v>0.40977685776000006</v>
      </c>
      <c r="W609" s="154">
        <f t="shared" si="483"/>
        <v>717.10950108000009</v>
      </c>
      <c r="X609" s="143">
        <f t="shared" si="480"/>
        <v>5.3935340400000004E-2</v>
      </c>
      <c r="Y609" s="154">
        <f t="shared" si="481"/>
        <v>148.32218610000004</v>
      </c>
      <c r="Z609" s="143">
        <f t="shared" si="482"/>
        <v>905.65295087768015</v>
      </c>
      <c r="AA609" s="170" t="str">
        <f t="shared" si="447"/>
        <v>3"1500</v>
      </c>
    </row>
    <row r="610" spans="1:27" x14ac:dyDescent="0.3">
      <c r="A610" s="87">
        <v>1500</v>
      </c>
      <c r="B610" s="88">
        <v>4</v>
      </c>
      <c r="C610" s="88">
        <f t="shared" si="484"/>
        <v>4</v>
      </c>
      <c r="D610" s="45" t="s">
        <v>46</v>
      </c>
      <c r="E610" s="45" t="str">
        <f t="shared" si="415"/>
        <v>4 1500 SS316-SS16/FG-SS16</v>
      </c>
      <c r="F610" s="168">
        <v>97.8</v>
      </c>
      <c r="G610" s="168">
        <v>117.6</v>
      </c>
      <c r="H610" s="168">
        <v>149.4</v>
      </c>
      <c r="I610" s="168">
        <v>209.6</v>
      </c>
      <c r="J610" s="143">
        <f t="shared" si="470"/>
        <v>0.13350000000000001</v>
      </c>
      <c r="K610" s="146">
        <f t="shared" si="471"/>
        <v>19</v>
      </c>
      <c r="L610" s="146">
        <f t="shared" si="472"/>
        <v>25</v>
      </c>
      <c r="M610" s="143">
        <f t="shared" si="473"/>
        <v>1.38248E-2</v>
      </c>
      <c r="N610" s="143">
        <f t="shared" si="474"/>
        <v>2.3828927999999996E-2</v>
      </c>
      <c r="O610" s="143">
        <f t="shared" si="475"/>
        <v>3.5066605200000003E-2</v>
      </c>
      <c r="P610" s="143">
        <f t="shared" si="476"/>
        <v>7.9529047199999994E-2</v>
      </c>
      <c r="Q610" s="143">
        <v>1</v>
      </c>
      <c r="R610" s="143">
        <f t="shared" si="477"/>
        <v>7.9529047199999994E-2</v>
      </c>
      <c r="S610" s="143">
        <f t="shared" si="478"/>
        <v>3.5066605200000003E-2</v>
      </c>
      <c r="T610" s="154">
        <f t="shared" si="468"/>
        <v>37.776297419999999</v>
      </c>
      <c r="U610" s="155">
        <f t="shared" si="469"/>
        <v>17.533302600000003</v>
      </c>
      <c r="V610" s="143">
        <f t="shared" si="479"/>
        <v>0.54675970943999985</v>
      </c>
      <c r="W610" s="154">
        <f t="shared" si="483"/>
        <v>956.82949151999981</v>
      </c>
      <c r="X610" s="143">
        <f t="shared" si="480"/>
        <v>0.10089769535999997</v>
      </c>
      <c r="Y610" s="154">
        <f t="shared" si="481"/>
        <v>277.4686622399999</v>
      </c>
      <c r="Z610" s="143">
        <f t="shared" si="482"/>
        <v>1289.6077537799997</v>
      </c>
      <c r="AA610" s="170" t="str">
        <f t="shared" si="447"/>
        <v>4"1500</v>
      </c>
    </row>
    <row r="611" spans="1:27" x14ac:dyDescent="0.3">
      <c r="A611" s="87">
        <v>1500</v>
      </c>
      <c r="B611" s="88">
        <v>5</v>
      </c>
      <c r="C611" s="88">
        <f t="shared" si="484"/>
        <v>5</v>
      </c>
      <c r="D611" s="45" t="s">
        <v>46</v>
      </c>
      <c r="E611" s="45" t="str">
        <f t="shared" si="415"/>
        <v>5 1500 SS316-SS16/FG-SS16</v>
      </c>
      <c r="F611" s="168">
        <v>124.5</v>
      </c>
      <c r="G611" s="168">
        <v>143</v>
      </c>
      <c r="H611" s="168">
        <v>177.8</v>
      </c>
      <c r="I611" s="168">
        <v>254</v>
      </c>
      <c r="J611" s="143">
        <f t="shared" si="470"/>
        <v>0.16040000000000001</v>
      </c>
      <c r="K611" s="146">
        <f t="shared" si="471"/>
        <v>21</v>
      </c>
      <c r="L611" s="146">
        <f t="shared" si="472"/>
        <v>27</v>
      </c>
      <c r="M611" s="143">
        <f t="shared" si="473"/>
        <v>1.38248E-2</v>
      </c>
      <c r="N611" s="143">
        <f t="shared" si="474"/>
        <v>2.3828927999999996E-2</v>
      </c>
      <c r="O611" s="143">
        <f t="shared" si="475"/>
        <v>4.6567456320000006E-2</v>
      </c>
      <c r="P611" s="143">
        <f t="shared" si="476"/>
        <v>0.10319832138239998</v>
      </c>
      <c r="Q611" s="143">
        <v>1</v>
      </c>
      <c r="R611" s="143">
        <f t="shared" si="477"/>
        <v>0.10319832138239998</v>
      </c>
      <c r="S611" s="143">
        <f t="shared" si="478"/>
        <v>4.6567456320000006E-2</v>
      </c>
      <c r="T611" s="154">
        <f t="shared" si="468"/>
        <v>49.01920265663999</v>
      </c>
      <c r="U611" s="155">
        <f t="shared" si="469"/>
        <v>23.283728160000003</v>
      </c>
      <c r="V611" s="143">
        <f t="shared" si="479"/>
        <v>0.83868219359999985</v>
      </c>
      <c r="W611" s="154">
        <f t="shared" si="483"/>
        <v>1467.6938387999996</v>
      </c>
      <c r="X611" s="143">
        <f t="shared" si="480"/>
        <v>0.11463480599999998</v>
      </c>
      <c r="Y611" s="154">
        <f t="shared" si="481"/>
        <v>315.24571649999996</v>
      </c>
      <c r="Z611" s="143">
        <f t="shared" si="482"/>
        <v>1855.2424861166394</v>
      </c>
      <c r="AA611" s="170" t="str">
        <f t="shared" si="447"/>
        <v>5"1500</v>
      </c>
    </row>
    <row r="612" spans="1:27" x14ac:dyDescent="0.3">
      <c r="A612" s="87">
        <v>1500</v>
      </c>
      <c r="B612" s="88">
        <v>6</v>
      </c>
      <c r="C612" s="88">
        <f t="shared" si="484"/>
        <v>6</v>
      </c>
      <c r="D612" s="45" t="s">
        <v>46</v>
      </c>
      <c r="E612" s="45" t="str">
        <f t="shared" si="415"/>
        <v>6 1500 SS316-SS16/FG-SS16</v>
      </c>
      <c r="F612" s="168">
        <v>147.30000000000001</v>
      </c>
      <c r="G612" s="168">
        <v>171.5</v>
      </c>
      <c r="H612" s="168">
        <v>209.6</v>
      </c>
      <c r="I612" s="168">
        <v>282.7</v>
      </c>
      <c r="J612" s="143">
        <f t="shared" si="470"/>
        <v>0.19055000000000002</v>
      </c>
      <c r="K612" s="146">
        <f t="shared" si="471"/>
        <v>23</v>
      </c>
      <c r="L612" s="146">
        <f t="shared" si="472"/>
        <v>29</v>
      </c>
      <c r="M612" s="143">
        <f t="shared" si="473"/>
        <v>1.38248E-2</v>
      </c>
      <c r="N612" s="143">
        <f t="shared" si="474"/>
        <v>2.3828927999999996E-2</v>
      </c>
      <c r="O612" s="143">
        <f t="shared" si="475"/>
        <v>6.058925972000001E-2</v>
      </c>
      <c r="P612" s="143">
        <f t="shared" si="476"/>
        <v>0.13167746468159999</v>
      </c>
      <c r="Q612" s="143">
        <v>1</v>
      </c>
      <c r="R612" s="143">
        <f t="shared" si="477"/>
        <v>0.13167746468159999</v>
      </c>
      <c r="S612" s="143">
        <f t="shared" si="478"/>
        <v>6.058925972000001E-2</v>
      </c>
      <c r="T612" s="154">
        <f t="shared" si="468"/>
        <v>62.546795723759999</v>
      </c>
      <c r="U612" s="155">
        <f t="shared" si="469"/>
        <v>30.294629860000004</v>
      </c>
      <c r="V612" s="143">
        <f t="shared" si="479"/>
        <v>0.89547181283999999</v>
      </c>
      <c r="W612" s="154">
        <f t="shared" si="483"/>
        <v>1567.07567247</v>
      </c>
      <c r="X612" s="143">
        <f t="shared" si="480"/>
        <v>0.17984079959999991</v>
      </c>
      <c r="Y612" s="154">
        <f t="shared" si="481"/>
        <v>494.56219889999971</v>
      </c>
      <c r="Z612" s="143">
        <f>Y612+W612+U612+T612</f>
        <v>2154.4792969537598</v>
      </c>
      <c r="AA612" s="170" t="str">
        <f t="shared" si="447"/>
        <v>6"1500</v>
      </c>
    </row>
    <row r="613" spans="1:27" x14ac:dyDescent="0.3">
      <c r="A613" s="87">
        <v>1500</v>
      </c>
      <c r="B613" s="88">
        <v>8</v>
      </c>
      <c r="C613" s="88">
        <f t="shared" si="484"/>
        <v>8</v>
      </c>
      <c r="D613" s="45" t="s">
        <v>46</v>
      </c>
      <c r="E613" s="45" t="str">
        <f t="shared" si="415"/>
        <v>8 1500 SS316-SS16/FG-SS16</v>
      </c>
      <c r="F613" s="168">
        <v>198.8</v>
      </c>
      <c r="G613" s="168">
        <v>215.9</v>
      </c>
      <c r="H613" s="168">
        <v>257.3</v>
      </c>
      <c r="I613" s="168">
        <v>352.6</v>
      </c>
      <c r="J613" s="143">
        <f t="shared" si="470"/>
        <v>0.23660000000000003</v>
      </c>
      <c r="K613" s="146">
        <f t="shared" si="471"/>
        <v>25</v>
      </c>
      <c r="L613" s="146">
        <f t="shared" si="472"/>
        <v>31</v>
      </c>
      <c r="M613" s="143">
        <f t="shared" si="473"/>
        <v>1.38248E-2</v>
      </c>
      <c r="N613" s="143">
        <f t="shared" si="474"/>
        <v>2.3828927999999996E-2</v>
      </c>
      <c r="O613" s="143">
        <f t="shared" si="475"/>
        <v>8.1773692000000009E-2</v>
      </c>
      <c r="P613" s="143">
        <f t="shared" si="476"/>
        <v>0.17477565530879999</v>
      </c>
      <c r="Q613" s="143">
        <v>1</v>
      </c>
      <c r="R613" s="143">
        <f t="shared" si="477"/>
        <v>0.17477565530879999</v>
      </c>
      <c r="S613" s="143">
        <f t="shared" si="478"/>
        <v>8.1773692000000009E-2</v>
      </c>
      <c r="T613" s="154">
        <f t="shared" si="468"/>
        <v>83.018436271679988</v>
      </c>
      <c r="U613" s="155">
        <f t="shared" si="469"/>
        <v>40.886846000000006</v>
      </c>
      <c r="V613" s="143">
        <f t="shared" si="479"/>
        <v>1.4560756629600002</v>
      </c>
      <c r="W613" s="154">
        <f t="shared" si="483"/>
        <v>2548.1324101800005</v>
      </c>
      <c r="X613" s="143">
        <f t="shared" si="480"/>
        <v>0.15997697747999992</v>
      </c>
      <c r="Y613" s="154">
        <f t="shared" si="481"/>
        <v>439.93668806999978</v>
      </c>
      <c r="Z613" s="143">
        <f t="shared" si="482"/>
        <v>3111.9743805216804</v>
      </c>
      <c r="AA613" s="170" t="str">
        <f t="shared" si="447"/>
        <v>8"1500</v>
      </c>
    </row>
    <row r="614" spans="1:27" x14ac:dyDescent="0.3">
      <c r="A614" s="87">
        <v>1500</v>
      </c>
      <c r="B614" s="88">
        <v>10</v>
      </c>
      <c r="C614" s="88">
        <f t="shared" si="484"/>
        <v>10</v>
      </c>
      <c r="D614" s="45" t="s">
        <v>46</v>
      </c>
      <c r="E614" s="45" t="str">
        <f t="shared" si="415"/>
        <v>10 1500 SS316-SS16/FG-SS16</v>
      </c>
      <c r="F614" s="168">
        <v>246.1</v>
      </c>
      <c r="G614" s="168">
        <v>266.7</v>
      </c>
      <c r="H614" s="168">
        <v>311.2</v>
      </c>
      <c r="I614" s="168">
        <v>435.1</v>
      </c>
      <c r="J614" s="143">
        <f t="shared" si="470"/>
        <v>0.28894999999999998</v>
      </c>
      <c r="K614" s="146">
        <f t="shared" si="471"/>
        <v>27</v>
      </c>
      <c r="L614" s="146">
        <f t="shared" si="472"/>
        <v>33</v>
      </c>
      <c r="M614" s="143">
        <f t="shared" si="473"/>
        <v>1.38248E-2</v>
      </c>
      <c r="N614" s="143">
        <f t="shared" si="474"/>
        <v>2.3828927999999996E-2</v>
      </c>
      <c r="O614" s="143">
        <f t="shared" si="475"/>
        <v>0.10785625091999999</v>
      </c>
      <c r="P614" s="143">
        <f t="shared" si="476"/>
        <v>0.22721716860479996</v>
      </c>
      <c r="Q614" s="143">
        <v>1</v>
      </c>
      <c r="R614" s="143">
        <f t="shared" si="477"/>
        <v>0.22721716860479996</v>
      </c>
      <c r="S614" s="143">
        <f t="shared" si="478"/>
        <v>0.10785625091999999</v>
      </c>
      <c r="T614" s="154">
        <f t="shared" si="468"/>
        <v>107.92815508727998</v>
      </c>
      <c r="U614" s="155">
        <f t="shared" si="469"/>
        <v>53.928125459999997</v>
      </c>
      <c r="V614" s="143">
        <f t="shared" si="479"/>
        <v>2.3359800214800011</v>
      </c>
      <c r="W614" s="154">
        <f t="shared" si="483"/>
        <v>4087.9650375900019</v>
      </c>
      <c r="X614" s="143">
        <f t="shared" si="480"/>
        <v>0.2380668746399999</v>
      </c>
      <c r="Y614" s="154">
        <f t="shared" si="481"/>
        <v>654.68390525999973</v>
      </c>
      <c r="Z614" s="143">
        <f t="shared" si="482"/>
        <v>4904.505223397282</v>
      </c>
      <c r="AA614" s="170" t="str">
        <f t="shared" si="447"/>
        <v>10"1500</v>
      </c>
    </row>
    <row r="615" spans="1:27" x14ac:dyDescent="0.3">
      <c r="A615" s="87">
        <v>1500</v>
      </c>
      <c r="B615" s="88">
        <v>12</v>
      </c>
      <c r="C615" s="88">
        <f t="shared" si="484"/>
        <v>12</v>
      </c>
      <c r="D615" s="45" t="s">
        <v>46</v>
      </c>
      <c r="E615" s="45" t="str">
        <f t="shared" si="415"/>
        <v>12 1500 SS316-SS16/FG-SS16</v>
      </c>
      <c r="F615" s="168">
        <v>292.10000000000002</v>
      </c>
      <c r="G615" s="168">
        <v>323.89999999999998</v>
      </c>
      <c r="H615" s="168">
        <v>368.3</v>
      </c>
      <c r="I615" s="168">
        <v>520.70000000000005</v>
      </c>
      <c r="J615" s="143">
        <f t="shared" si="470"/>
        <v>0.34610000000000002</v>
      </c>
      <c r="K615" s="146">
        <f t="shared" si="471"/>
        <v>27</v>
      </c>
      <c r="L615" s="146">
        <f t="shared" si="472"/>
        <v>33</v>
      </c>
      <c r="M615" s="143">
        <f t="shared" si="473"/>
        <v>1.38248E-2</v>
      </c>
      <c r="N615" s="143">
        <f t="shared" si="474"/>
        <v>2.3828927999999996E-2</v>
      </c>
      <c r="O615" s="143">
        <f t="shared" si="475"/>
        <v>0.12918860856000003</v>
      </c>
      <c r="P615" s="143">
        <f t="shared" si="476"/>
        <v>0.27215733536639997</v>
      </c>
      <c r="Q615" s="143">
        <v>1</v>
      </c>
      <c r="R615" s="143">
        <f t="shared" si="477"/>
        <v>0.27215733536639997</v>
      </c>
      <c r="S615" s="143">
        <f t="shared" si="478"/>
        <v>0.12918860856000003</v>
      </c>
      <c r="T615" s="154">
        <f t="shared" si="468"/>
        <v>129.27473429903998</v>
      </c>
      <c r="U615" s="155">
        <f t="shared" si="469"/>
        <v>64.594304280000017</v>
      </c>
      <c r="V615" s="143">
        <f t="shared" si="479"/>
        <v>3.4385969937600005</v>
      </c>
      <c r="W615" s="154">
        <f t="shared" si="483"/>
        <v>6017.5447390800018</v>
      </c>
      <c r="X615" s="143">
        <f t="shared" si="480"/>
        <v>0.4463204666399993</v>
      </c>
      <c r="Y615" s="154">
        <f t="shared" si="481"/>
        <v>1227.3812832599981</v>
      </c>
      <c r="Z615" s="143">
        <f t="shared" si="482"/>
        <v>7438.7950609190393</v>
      </c>
      <c r="AA615" s="170" t="str">
        <f t="shared" si="447"/>
        <v>12"1500</v>
      </c>
    </row>
    <row r="616" spans="1:27" x14ac:dyDescent="0.3">
      <c r="A616" s="87">
        <v>1500</v>
      </c>
      <c r="B616" s="88">
        <v>14</v>
      </c>
      <c r="C616" s="88">
        <f t="shared" si="484"/>
        <v>14</v>
      </c>
      <c r="D616" s="45" t="s">
        <v>46</v>
      </c>
      <c r="E616" s="45" t="str">
        <f t="shared" si="415"/>
        <v>14 1500 SS316-SS16/FG-SS16</v>
      </c>
      <c r="F616" s="168">
        <v>339.9</v>
      </c>
      <c r="G616" s="168">
        <v>362</v>
      </c>
      <c r="H616" s="168">
        <v>400.1</v>
      </c>
      <c r="I616" s="168">
        <v>577.9</v>
      </c>
      <c r="J616" s="143">
        <f t="shared" si="470"/>
        <v>0.38105</v>
      </c>
      <c r="K616" s="146">
        <f t="shared" si="471"/>
        <v>23</v>
      </c>
      <c r="L616" s="146">
        <f t="shared" si="472"/>
        <v>29</v>
      </c>
      <c r="M616" s="143">
        <f t="shared" si="473"/>
        <v>1.38248E-2</v>
      </c>
      <c r="N616" s="143">
        <f t="shared" si="474"/>
        <v>2.3828927999999996E-2</v>
      </c>
      <c r="O616" s="143">
        <f t="shared" si="475"/>
        <v>0.12116262092000001</v>
      </c>
      <c r="P616" s="143">
        <f t="shared" si="476"/>
        <v>0.26332037741759995</v>
      </c>
      <c r="Q616" s="143">
        <v>1</v>
      </c>
      <c r="R616" s="143">
        <f t="shared" si="477"/>
        <v>0.26332037741759995</v>
      </c>
      <c r="S616" s="143">
        <f t="shared" si="478"/>
        <v>0.12116262092000001</v>
      </c>
      <c r="T616" s="154">
        <f t="shared" si="468"/>
        <v>125.07717927335997</v>
      </c>
      <c r="U616" s="155">
        <f t="shared" si="469"/>
        <v>60.581310460000005</v>
      </c>
      <c r="V616" s="143">
        <f t="shared" si="479"/>
        <v>4.452389865839999</v>
      </c>
      <c r="W616" s="154">
        <f t="shared" si="483"/>
        <v>7791.682265219998</v>
      </c>
      <c r="X616" s="143">
        <f t="shared" si="480"/>
        <v>0.34666466640000032</v>
      </c>
      <c r="Y616" s="154">
        <f t="shared" si="481"/>
        <v>953.32783260000087</v>
      </c>
      <c r="Z616" s="143">
        <f t="shared" si="482"/>
        <v>8930.6685875533585</v>
      </c>
      <c r="AA616" s="170" t="str">
        <f t="shared" si="447"/>
        <v>14"1500</v>
      </c>
    </row>
    <row r="617" spans="1:27" x14ac:dyDescent="0.3">
      <c r="A617" s="87">
        <v>1500</v>
      </c>
      <c r="B617" s="88">
        <v>16</v>
      </c>
      <c r="C617" s="88">
        <f t="shared" si="484"/>
        <v>16</v>
      </c>
      <c r="D617" s="45" t="s">
        <v>46</v>
      </c>
      <c r="E617" s="45" t="str">
        <f t="shared" si="415"/>
        <v>16 1500 SS316-SS16/FG-SS16</v>
      </c>
      <c r="F617" s="168">
        <v>368.3</v>
      </c>
      <c r="G617" s="168">
        <v>406.4</v>
      </c>
      <c r="H617" s="168">
        <v>457.2</v>
      </c>
      <c r="I617" s="168">
        <v>641.20000000000005</v>
      </c>
      <c r="J617" s="143">
        <f t="shared" si="470"/>
        <v>0.43179999999999996</v>
      </c>
      <c r="K617" s="146">
        <f t="shared" si="471"/>
        <v>30</v>
      </c>
      <c r="L617" s="146">
        <f t="shared" si="472"/>
        <v>36</v>
      </c>
      <c r="M617" s="143">
        <f t="shared" si="473"/>
        <v>1.38248E-2</v>
      </c>
      <c r="N617" s="143">
        <f t="shared" si="474"/>
        <v>2.3828927999999996E-2</v>
      </c>
      <c r="O617" s="143">
        <f t="shared" si="475"/>
        <v>0.17908645919999999</v>
      </c>
      <c r="P617" s="143">
        <f t="shared" si="476"/>
        <v>0.37041591997439988</v>
      </c>
      <c r="Q617" s="143">
        <v>1</v>
      </c>
      <c r="R617" s="143">
        <f t="shared" si="477"/>
        <v>0.37041591997439988</v>
      </c>
      <c r="S617" s="143">
        <f t="shared" si="478"/>
        <v>0.17908645919999999</v>
      </c>
      <c r="T617" s="154">
        <f t="shared" si="468"/>
        <v>175.94756198783995</v>
      </c>
      <c r="U617" s="155">
        <f t="shared" si="469"/>
        <v>89.543229599999989</v>
      </c>
      <c r="V617" s="143">
        <f t="shared" si="479"/>
        <v>5.1123440256000015</v>
      </c>
      <c r="W617" s="154">
        <f t="shared" si="483"/>
        <v>8946.6020448000036</v>
      </c>
      <c r="X617" s="143">
        <f t="shared" si="480"/>
        <v>0.6709457548799993</v>
      </c>
      <c r="Y617" s="154">
        <f t="shared" si="481"/>
        <v>1845.100825919998</v>
      </c>
      <c r="Z617" s="143">
        <f t="shared" si="482"/>
        <v>11057.19366230784</v>
      </c>
      <c r="AA617" s="170" t="str">
        <f t="shared" si="447"/>
        <v>16"1500</v>
      </c>
    </row>
    <row r="618" spans="1:27" x14ac:dyDescent="0.3">
      <c r="A618" s="87">
        <v>1500</v>
      </c>
      <c r="B618" s="88">
        <v>18</v>
      </c>
      <c r="C618" s="88">
        <f t="shared" si="484"/>
        <v>18</v>
      </c>
      <c r="D618" s="45" t="s">
        <v>46</v>
      </c>
      <c r="E618" s="45" t="str">
        <f t="shared" si="415"/>
        <v>18 1500 SS316-SS16/FG-SS16</v>
      </c>
      <c r="F618" s="168">
        <v>425.5</v>
      </c>
      <c r="G618" s="168">
        <v>463.6</v>
      </c>
      <c r="H618" s="168">
        <v>520.70000000000005</v>
      </c>
      <c r="I618" s="168">
        <v>704.9</v>
      </c>
      <c r="J618" s="143">
        <f t="shared" si="470"/>
        <v>0.49215000000000003</v>
      </c>
      <c r="K618" s="146">
        <f t="shared" si="471"/>
        <v>34</v>
      </c>
      <c r="L618" s="146">
        <f t="shared" si="472"/>
        <v>40</v>
      </c>
      <c r="M618" s="143">
        <f t="shared" si="473"/>
        <v>1.38248E-2</v>
      </c>
      <c r="N618" s="143">
        <f t="shared" si="474"/>
        <v>2.3828927999999996E-2</v>
      </c>
      <c r="O618" s="143">
        <f t="shared" si="475"/>
        <v>0.23133176088000001</v>
      </c>
      <c r="P618" s="143">
        <f t="shared" si="476"/>
        <v>0.46909627660799991</v>
      </c>
      <c r="Q618" s="143">
        <v>1</v>
      </c>
      <c r="R618" s="143">
        <f t="shared" si="477"/>
        <v>0.46909627660799991</v>
      </c>
      <c r="S618" s="143">
        <f t="shared" si="478"/>
        <v>0.23133176088000001</v>
      </c>
      <c r="T618" s="154">
        <f t="shared" si="468"/>
        <v>222.82073138879994</v>
      </c>
      <c r="U618" s="155">
        <f t="shared" si="469"/>
        <v>115.66588044000001</v>
      </c>
      <c r="V618" s="143">
        <f t="shared" si="479"/>
        <v>5.626338676559997</v>
      </c>
      <c r="W618" s="154">
        <f t="shared" si="483"/>
        <v>9846.092683979994</v>
      </c>
      <c r="X618" s="143">
        <f t="shared" si="480"/>
        <v>0.76538004912000057</v>
      </c>
      <c r="Y618" s="154">
        <f t="shared" si="481"/>
        <v>2104.7951350800017</v>
      </c>
      <c r="Z618" s="143">
        <f t="shared" si="482"/>
        <v>12289.374430888794</v>
      </c>
      <c r="AA618" s="170" t="str">
        <f t="shared" si="447"/>
        <v>18"1500</v>
      </c>
    </row>
    <row r="619" spans="1:27" x14ac:dyDescent="0.3">
      <c r="A619" s="87">
        <v>1500</v>
      </c>
      <c r="B619" s="88">
        <v>20</v>
      </c>
      <c r="C619" s="88">
        <f t="shared" si="484"/>
        <v>20</v>
      </c>
      <c r="D619" s="45" t="s">
        <v>46</v>
      </c>
      <c r="E619" s="45" t="str">
        <f t="shared" si="415"/>
        <v>20 1500 SS316-SS16/FG-SS16</v>
      </c>
      <c r="F619" s="168">
        <v>489</v>
      </c>
      <c r="G619" s="168">
        <v>514.4</v>
      </c>
      <c r="H619" s="168">
        <v>571.5</v>
      </c>
      <c r="I619" s="168">
        <v>755.7</v>
      </c>
      <c r="J619" s="143">
        <f t="shared" si="470"/>
        <v>0.54295000000000004</v>
      </c>
      <c r="K619" s="146">
        <f t="shared" si="471"/>
        <v>34</v>
      </c>
      <c r="L619" s="146">
        <f t="shared" si="472"/>
        <v>40</v>
      </c>
      <c r="M619" s="143">
        <f t="shared" si="473"/>
        <v>1.38248E-2</v>
      </c>
      <c r="N619" s="143">
        <f t="shared" si="474"/>
        <v>2.3828927999999996E-2</v>
      </c>
      <c r="O619" s="143">
        <f t="shared" si="475"/>
        <v>0.25520995544000002</v>
      </c>
      <c r="P619" s="143">
        <f t="shared" si="476"/>
        <v>0.51751665830399995</v>
      </c>
      <c r="Q619" s="143">
        <v>1</v>
      </c>
      <c r="R619" s="143">
        <f t="shared" si="477"/>
        <v>0.51751665830399995</v>
      </c>
      <c r="S619" s="143">
        <f t="shared" si="478"/>
        <v>0.25520995544000002</v>
      </c>
      <c r="T619" s="154">
        <f t="shared" si="468"/>
        <v>245.82041269439998</v>
      </c>
      <c r="U619" s="155">
        <f t="shared" si="469"/>
        <v>127.60497772000001</v>
      </c>
      <c r="V619" s="143">
        <f t="shared" si="479"/>
        <v>6.0318118000800016</v>
      </c>
      <c r="W619" s="154">
        <f t="shared" si="483"/>
        <v>10555.670650140002</v>
      </c>
      <c r="X619" s="143">
        <f t="shared" si="480"/>
        <v>0.56616551231999945</v>
      </c>
      <c r="Y619" s="154">
        <f t="shared" si="481"/>
        <v>1556.9551588799986</v>
      </c>
      <c r="Z619" s="143">
        <f t="shared" si="482"/>
        <v>12486.051199434401</v>
      </c>
      <c r="AA619" s="170" t="str">
        <f t="shared" si="447"/>
        <v>20"1500</v>
      </c>
    </row>
    <row r="620" spans="1:27" x14ac:dyDescent="0.3">
      <c r="A620" s="87">
        <v>1500</v>
      </c>
      <c r="B620" s="88">
        <v>24</v>
      </c>
      <c r="C620" s="88">
        <f t="shared" si="484"/>
        <v>24</v>
      </c>
      <c r="D620" s="45" t="s">
        <v>46</v>
      </c>
      <c r="E620" s="45" t="str">
        <f t="shared" si="415"/>
        <v>24 1500 SS316-SS16/FG-SS16</v>
      </c>
      <c r="F620" s="168">
        <v>577.9</v>
      </c>
      <c r="G620" s="168">
        <v>616</v>
      </c>
      <c r="H620" s="168">
        <v>679.5</v>
      </c>
      <c r="I620" s="168">
        <v>901.7</v>
      </c>
      <c r="J620" s="143">
        <f t="shared" si="470"/>
        <v>0.64775000000000005</v>
      </c>
      <c r="K620" s="146">
        <f t="shared" si="471"/>
        <v>38</v>
      </c>
      <c r="L620" s="146">
        <f t="shared" si="472"/>
        <v>44</v>
      </c>
      <c r="M620" s="143">
        <f t="shared" si="473"/>
        <v>1.38248E-2</v>
      </c>
      <c r="N620" s="143">
        <f t="shared" si="474"/>
        <v>2.3828927999999996E-2</v>
      </c>
      <c r="O620" s="143">
        <f t="shared" si="475"/>
        <v>0.34029053960000005</v>
      </c>
      <c r="P620" s="143">
        <f t="shared" si="476"/>
        <v>0.67914827692799995</v>
      </c>
      <c r="Q620" s="143">
        <v>1</v>
      </c>
      <c r="R620" s="143">
        <f t="shared" si="477"/>
        <v>0.67914827692799995</v>
      </c>
      <c r="S620" s="143">
        <f t="shared" si="478"/>
        <v>0.34029053960000005</v>
      </c>
      <c r="T620" s="154">
        <f t="shared" si="468"/>
        <v>322.59543154079995</v>
      </c>
      <c r="U620" s="155">
        <f t="shared" si="469"/>
        <v>170.14526980000002</v>
      </c>
      <c r="V620" s="143">
        <f t="shared" si="479"/>
        <v>8.6819015896800007</v>
      </c>
      <c r="W620" s="154">
        <f t="shared" si="483"/>
        <v>15193.327781940003</v>
      </c>
      <c r="X620" s="143">
        <f t="shared" si="480"/>
        <v>1.0169847072000004</v>
      </c>
      <c r="Y620" s="154">
        <f t="shared" si="481"/>
        <v>2796.7079448000013</v>
      </c>
      <c r="Z620" s="143">
        <f t="shared" si="482"/>
        <v>18482.776428080804</v>
      </c>
      <c r="AA620" s="170" t="str">
        <f t="shared" si="447"/>
        <v>24"1500</v>
      </c>
    </row>
    <row r="621" spans="1:27" x14ac:dyDescent="0.3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170" t="str">
        <f t="shared" si="447"/>
        <v>"</v>
      </c>
    </row>
    <row r="622" spans="1:27" x14ac:dyDescent="0.3">
      <c r="A622" s="85">
        <v>150</v>
      </c>
      <c r="B622" s="45">
        <v>0.5</v>
      </c>
      <c r="C622" s="45">
        <v>0.5</v>
      </c>
      <c r="D622" s="45" t="s">
        <v>563</v>
      </c>
      <c r="E622" s="45" t="str">
        <f>CONCATENATE(C622," ",A622," ",D622)</f>
        <v>0.5 150 CS-SS316L/FG-SS316L</v>
      </c>
      <c r="F622" s="45">
        <v>14.22</v>
      </c>
      <c r="G622" s="45">
        <v>19.05</v>
      </c>
      <c r="H622" s="145" t="s">
        <v>536</v>
      </c>
      <c r="I622" s="45" t="s">
        <v>537</v>
      </c>
      <c r="J622" s="146">
        <f>(H622+G622)/2/1000</f>
        <v>2.5425E-2</v>
      </c>
      <c r="K622" s="146">
        <f>ROUND((H622-G622)/2*1.2,)</f>
        <v>8</v>
      </c>
      <c r="L622" s="146">
        <f>K622+6</f>
        <v>14</v>
      </c>
      <c r="M622" s="143">
        <f>3.142*(0.0008*0.0055)*1000</f>
        <v>1.38248E-2</v>
      </c>
      <c r="N622" s="143">
        <f>3.142*(0.0002*0.0048)*7900</f>
        <v>2.3828927999999996E-2</v>
      </c>
      <c r="O622" s="143">
        <f>(J622*K622)*M622</f>
        <v>2.8119643200000002E-3</v>
      </c>
      <c r="P622" s="143">
        <f>J622*L622*N622</f>
        <v>8.4819069215999986E-3</v>
      </c>
      <c r="Q622" s="143">
        <v>1</v>
      </c>
      <c r="R622" s="143">
        <f>(P622*Q622)</f>
        <v>8.4819069215999986E-3</v>
      </c>
      <c r="S622" s="143">
        <f>(O622*Q622)</f>
        <v>2.8119643200000002E-3</v>
      </c>
      <c r="T622" s="154">
        <f t="shared" ref="T622:T640" si="485">R622*Q622*475</f>
        <v>4.0289057877599994</v>
      </c>
      <c r="U622" s="155">
        <f t="shared" ref="U622:U640" si="486">S622*Q622*500</f>
        <v>1.40598216</v>
      </c>
      <c r="V622" s="143">
        <f>((I622/1000)*3.14)*1.15*0.003*((I622-H622)/2/1000)*8000*Q622</f>
        <v>3.3140313599999992E-2</v>
      </c>
      <c r="W622" s="155">
        <v>5</v>
      </c>
      <c r="X622" s="143">
        <f>((G622/1000)*3.14)*1.15*0.003*((G622-F622)/2/1000)*8000*Q622</f>
        <v>3.9870423179999993E-3</v>
      </c>
      <c r="Y622" s="154">
        <v>2</v>
      </c>
      <c r="Z622" s="143">
        <f>Y622+W622+U622+T622</f>
        <v>12.43488794776</v>
      </c>
      <c r="AA622" s="170" t="str">
        <f t="shared" si="447"/>
        <v>0.5"150</v>
      </c>
    </row>
    <row r="623" spans="1:27" x14ac:dyDescent="0.3">
      <c r="A623" s="85">
        <v>150</v>
      </c>
      <c r="B623" s="45">
        <v>0.75</v>
      </c>
      <c r="C623" s="45">
        <v>0.75</v>
      </c>
      <c r="D623" s="45" t="s">
        <v>563</v>
      </c>
      <c r="E623" s="45" t="str">
        <f t="shared" ref="E623:E640" si="487">CONCATENATE(C623," ",A623," ",D623)</f>
        <v>0.75 150 CS-SS316L/FG-SS316L</v>
      </c>
      <c r="F623" s="45">
        <v>20.57</v>
      </c>
      <c r="G623" s="45">
        <v>25.4</v>
      </c>
      <c r="H623" s="145">
        <v>39.6</v>
      </c>
      <c r="I623" s="45">
        <v>57.2</v>
      </c>
      <c r="J623" s="146">
        <f t="shared" ref="J623:J640" si="488">(H623+G623)/2/1000</f>
        <v>3.2500000000000001E-2</v>
      </c>
      <c r="K623" s="146">
        <f t="shared" ref="K623:K640" si="489">ROUND((H623-G623)/2*1.2,)</f>
        <v>9</v>
      </c>
      <c r="L623" s="146">
        <f t="shared" ref="L623:L640" si="490">K623+6</f>
        <v>15</v>
      </c>
      <c r="M623" s="143">
        <f t="shared" ref="M623:M640" si="491">3.142*(0.0008*0.0055)*1000</f>
        <v>1.38248E-2</v>
      </c>
      <c r="N623" s="143">
        <f t="shared" ref="N623:N640" si="492">3.142*(0.0002*0.0048)*7900</f>
        <v>2.3828927999999996E-2</v>
      </c>
      <c r="O623" s="143">
        <f t="shared" ref="O623:O640" si="493">(J623*K623)*M623</f>
        <v>4.0437540000000001E-3</v>
      </c>
      <c r="P623" s="143">
        <f t="shared" ref="P623:P640" si="494">J623*L623*N623</f>
        <v>1.1616602399999999E-2</v>
      </c>
      <c r="Q623" s="143">
        <v>1</v>
      </c>
      <c r="R623" s="143">
        <f t="shared" ref="R623:R640" si="495">(P623*Q623)</f>
        <v>1.1616602399999999E-2</v>
      </c>
      <c r="S623" s="143">
        <f t="shared" ref="S623:S640" si="496">(O623*Q623)</f>
        <v>4.0437540000000001E-3</v>
      </c>
      <c r="T623" s="154">
        <f t="shared" si="485"/>
        <v>5.517886139999999</v>
      </c>
      <c r="U623" s="155">
        <f t="shared" si="486"/>
        <v>2.0218769999999999</v>
      </c>
      <c r="V623" s="143">
        <f t="shared" ref="V623:V640" si="497">((I623/1000)*3.14)*1.15*0.003*((I623-H623)/2/1000)*8000*Q623</f>
        <v>4.3623191040000009E-2</v>
      </c>
      <c r="W623" s="155">
        <v>11</v>
      </c>
      <c r="X623" s="143">
        <f t="shared" ref="X623:X640" si="498">((G623/1000)*3.14)*1.15*0.003*((G623-F623)/2/1000)*8000*Q623</f>
        <v>5.316056423999997E-3</v>
      </c>
      <c r="Y623" s="154">
        <v>3</v>
      </c>
      <c r="Z623" s="143">
        <f t="shared" ref="Z623:Z640" si="499">Y623+W623+U623+T623</f>
        <v>21.539763139999998</v>
      </c>
      <c r="AA623" s="170" t="str">
        <f t="shared" si="447"/>
        <v>0.75"150</v>
      </c>
    </row>
    <row r="624" spans="1:27" x14ac:dyDescent="0.3">
      <c r="A624" s="85">
        <v>150</v>
      </c>
      <c r="B624" s="45">
        <v>1</v>
      </c>
      <c r="C624" s="45">
        <f>B624</f>
        <v>1</v>
      </c>
      <c r="D624" s="45" t="s">
        <v>563</v>
      </c>
      <c r="E624" s="45" t="str">
        <f t="shared" si="487"/>
        <v>1 150 CS-SS316L/FG-SS316L</v>
      </c>
      <c r="F624" s="45">
        <v>26.92</v>
      </c>
      <c r="G624" s="45">
        <v>31.75</v>
      </c>
      <c r="H624" s="145">
        <v>47.8</v>
      </c>
      <c r="I624" s="45">
        <v>66.8</v>
      </c>
      <c r="J624" s="146">
        <f t="shared" si="488"/>
        <v>3.9774999999999998E-2</v>
      </c>
      <c r="K624" s="146">
        <f t="shared" si="489"/>
        <v>10</v>
      </c>
      <c r="L624" s="146">
        <f t="shared" si="490"/>
        <v>16</v>
      </c>
      <c r="M624" s="143">
        <f t="shared" si="491"/>
        <v>1.38248E-2</v>
      </c>
      <c r="N624" s="143">
        <f t="shared" si="492"/>
        <v>2.3828927999999996E-2</v>
      </c>
      <c r="O624" s="143">
        <f t="shared" si="493"/>
        <v>5.4988141999999995E-3</v>
      </c>
      <c r="P624" s="143">
        <f t="shared" si="494"/>
        <v>1.5164729779199996E-2</v>
      </c>
      <c r="Q624" s="143">
        <v>1</v>
      </c>
      <c r="R624" s="143">
        <f t="shared" si="495"/>
        <v>1.5164729779199996E-2</v>
      </c>
      <c r="S624" s="143">
        <f t="shared" si="496"/>
        <v>5.4988141999999995E-3</v>
      </c>
      <c r="T624" s="154">
        <f t="shared" si="485"/>
        <v>7.2032466451199983</v>
      </c>
      <c r="U624" s="155">
        <f t="shared" si="486"/>
        <v>2.7494070999999995</v>
      </c>
      <c r="V624" s="143">
        <f t="shared" si="497"/>
        <v>5.4996974399999995E-2</v>
      </c>
      <c r="W624" s="155">
        <v>8</v>
      </c>
      <c r="X624" s="143">
        <f t="shared" si="498"/>
        <v>6.6450705299999973E-3</v>
      </c>
      <c r="Y624" s="154">
        <v>3</v>
      </c>
      <c r="Z624" s="143">
        <f t="shared" si="499"/>
        <v>20.952653745119996</v>
      </c>
      <c r="AA624" s="170" t="str">
        <f t="shared" si="447"/>
        <v>1"150</v>
      </c>
    </row>
    <row r="625" spans="1:27" x14ac:dyDescent="0.3">
      <c r="A625" s="85">
        <v>150</v>
      </c>
      <c r="B625" s="45" t="s">
        <v>6</v>
      </c>
      <c r="C625" s="45">
        <v>1.25</v>
      </c>
      <c r="D625" s="45" t="s">
        <v>563</v>
      </c>
      <c r="E625" s="45" t="str">
        <f t="shared" si="487"/>
        <v>1.25 150 CS-SS316L/FG-SS316L</v>
      </c>
      <c r="F625" s="45">
        <v>38.1</v>
      </c>
      <c r="G625" s="45">
        <v>47.75</v>
      </c>
      <c r="H625" s="145">
        <v>60.5</v>
      </c>
      <c r="I625" s="45">
        <v>76.2</v>
      </c>
      <c r="J625" s="146">
        <f t="shared" si="488"/>
        <v>5.4125E-2</v>
      </c>
      <c r="K625" s="146">
        <f t="shared" si="489"/>
        <v>8</v>
      </c>
      <c r="L625" s="146">
        <f t="shared" si="490"/>
        <v>14</v>
      </c>
      <c r="M625" s="143">
        <f t="shared" si="491"/>
        <v>1.38248E-2</v>
      </c>
      <c r="N625" s="143">
        <f t="shared" si="492"/>
        <v>2.3828927999999996E-2</v>
      </c>
      <c r="O625" s="143">
        <f t="shared" si="493"/>
        <v>5.9861383999999995E-3</v>
      </c>
      <c r="P625" s="143">
        <f t="shared" si="494"/>
        <v>1.8056370191999998E-2</v>
      </c>
      <c r="Q625" s="143">
        <v>1</v>
      </c>
      <c r="R625" s="143">
        <f t="shared" si="495"/>
        <v>1.8056370191999998E-2</v>
      </c>
      <c r="S625" s="143">
        <f t="shared" si="496"/>
        <v>5.9861383999999995E-3</v>
      </c>
      <c r="T625" s="154">
        <f t="shared" si="485"/>
        <v>8.5767758411999981</v>
      </c>
      <c r="U625" s="155">
        <f t="shared" si="486"/>
        <v>2.9930691999999999</v>
      </c>
      <c r="V625" s="143">
        <f t="shared" si="497"/>
        <v>5.183980488E-2</v>
      </c>
      <c r="W625" s="155">
        <v>20</v>
      </c>
      <c r="X625" s="143">
        <f t="shared" si="498"/>
        <v>1.9966843949999997E-2</v>
      </c>
      <c r="Y625" s="154">
        <v>35</v>
      </c>
      <c r="Z625" s="143">
        <f t="shared" si="499"/>
        <v>66.569845041199997</v>
      </c>
      <c r="AA625" s="170" t="str">
        <f t="shared" si="447"/>
        <v>1  1/4"150</v>
      </c>
    </row>
    <row r="626" spans="1:27" x14ac:dyDescent="0.3">
      <c r="A626" s="85">
        <v>150</v>
      </c>
      <c r="B626" s="45" t="s">
        <v>8</v>
      </c>
      <c r="C626" s="45">
        <v>1.5</v>
      </c>
      <c r="D626" s="45" t="s">
        <v>563</v>
      </c>
      <c r="E626" s="45" t="str">
        <f t="shared" si="487"/>
        <v>1.5 150 CS-SS316L/FG-SS316L</v>
      </c>
      <c r="F626" s="45">
        <v>44.45</v>
      </c>
      <c r="G626" s="45">
        <v>54.1</v>
      </c>
      <c r="H626" s="145">
        <v>69.900000000000006</v>
      </c>
      <c r="I626" s="45">
        <v>85.9</v>
      </c>
      <c r="J626" s="146">
        <f t="shared" si="488"/>
        <v>6.2E-2</v>
      </c>
      <c r="K626" s="146">
        <f t="shared" si="489"/>
        <v>9</v>
      </c>
      <c r="L626" s="146">
        <f t="shared" si="490"/>
        <v>15</v>
      </c>
      <c r="M626" s="143">
        <f t="shared" si="491"/>
        <v>1.38248E-2</v>
      </c>
      <c r="N626" s="143">
        <f t="shared" si="492"/>
        <v>2.3828927999999996E-2</v>
      </c>
      <c r="O626" s="143">
        <f t="shared" si="493"/>
        <v>7.714238400000001E-3</v>
      </c>
      <c r="P626" s="143">
        <f t="shared" si="494"/>
        <v>2.2160903039999996E-2</v>
      </c>
      <c r="Q626" s="143">
        <v>1</v>
      </c>
      <c r="R626" s="143">
        <f t="shared" si="495"/>
        <v>2.2160903039999996E-2</v>
      </c>
      <c r="S626" s="143">
        <f t="shared" si="496"/>
        <v>7.714238400000001E-3</v>
      </c>
      <c r="T626" s="154">
        <f t="shared" si="485"/>
        <v>10.526428943999997</v>
      </c>
      <c r="U626" s="155">
        <f t="shared" si="486"/>
        <v>3.8571192000000005</v>
      </c>
      <c r="V626" s="143">
        <f t="shared" si="497"/>
        <v>5.9555500800000001E-2</v>
      </c>
      <c r="W626" s="155">
        <v>9</v>
      </c>
      <c r="X626" s="143">
        <f t="shared" si="498"/>
        <v>2.2622120579999995E-2</v>
      </c>
      <c r="Y626" s="154">
        <v>12</v>
      </c>
      <c r="Z626" s="143">
        <f t="shared" si="499"/>
        <v>35.383548143999995</v>
      </c>
      <c r="AA626" s="170" t="str">
        <f t="shared" si="447"/>
        <v>1  1/2"150</v>
      </c>
    </row>
    <row r="627" spans="1:27" x14ac:dyDescent="0.3">
      <c r="A627" s="85">
        <v>150</v>
      </c>
      <c r="B627" s="45">
        <v>2</v>
      </c>
      <c r="C627" s="45">
        <f>B627</f>
        <v>2</v>
      </c>
      <c r="D627" s="45" t="s">
        <v>563</v>
      </c>
      <c r="E627" s="45" t="str">
        <f t="shared" si="487"/>
        <v>2 150 CS-SS316L/FG-SS316L</v>
      </c>
      <c r="F627" s="45">
        <v>55.62</v>
      </c>
      <c r="G627" s="45">
        <v>69.849999999999994</v>
      </c>
      <c r="H627" s="145">
        <v>85.9</v>
      </c>
      <c r="I627" s="45">
        <v>104.9</v>
      </c>
      <c r="J627" s="146">
        <f t="shared" si="488"/>
        <v>7.7875E-2</v>
      </c>
      <c r="K627" s="146">
        <f t="shared" si="489"/>
        <v>10</v>
      </c>
      <c r="L627" s="146">
        <f t="shared" si="490"/>
        <v>16</v>
      </c>
      <c r="M627" s="143">
        <f t="shared" si="491"/>
        <v>1.38248E-2</v>
      </c>
      <c r="N627" s="143">
        <f t="shared" si="492"/>
        <v>2.3828927999999996E-2</v>
      </c>
      <c r="O627" s="143">
        <f t="shared" si="493"/>
        <v>1.0766063000000001E-2</v>
      </c>
      <c r="P627" s="143">
        <f t="shared" si="494"/>
        <v>2.9690844287999996E-2</v>
      </c>
      <c r="Q627" s="143">
        <v>1</v>
      </c>
      <c r="R627" s="143">
        <f t="shared" si="495"/>
        <v>2.9690844287999996E-2</v>
      </c>
      <c r="S627" s="143">
        <f t="shared" si="496"/>
        <v>1.0766063000000001E-2</v>
      </c>
      <c r="T627" s="154">
        <f t="shared" si="485"/>
        <v>14.103151036799998</v>
      </c>
      <c r="U627" s="155">
        <f t="shared" si="486"/>
        <v>5.3830315000000004</v>
      </c>
      <c r="V627" s="143">
        <f t="shared" si="497"/>
        <v>8.6365009199999995E-2</v>
      </c>
      <c r="W627" s="155">
        <v>13</v>
      </c>
      <c r="X627" s="143">
        <f t="shared" si="498"/>
        <v>4.3070513045999993E-2</v>
      </c>
      <c r="Y627" s="154">
        <v>22</v>
      </c>
      <c r="Z627" s="143">
        <f t="shared" si="499"/>
        <v>54.486182536800001</v>
      </c>
      <c r="AA627" s="170" t="str">
        <f t="shared" si="447"/>
        <v>2"150</v>
      </c>
    </row>
    <row r="628" spans="1:27" x14ac:dyDescent="0.3">
      <c r="A628" s="85">
        <v>150</v>
      </c>
      <c r="B628" s="45" t="s">
        <v>11</v>
      </c>
      <c r="C628" s="45">
        <v>2.5</v>
      </c>
      <c r="D628" s="45" t="s">
        <v>563</v>
      </c>
      <c r="E628" s="45" t="str">
        <f t="shared" si="487"/>
        <v>2.5 150 CS-SS316L/FG-SS316L</v>
      </c>
      <c r="F628" s="45">
        <v>66.540000000000006</v>
      </c>
      <c r="G628" s="45">
        <v>82.55</v>
      </c>
      <c r="H628" s="145">
        <v>98.6</v>
      </c>
      <c r="I628" s="45">
        <v>124</v>
      </c>
      <c r="J628" s="146">
        <f t="shared" si="488"/>
        <v>9.0574999999999989E-2</v>
      </c>
      <c r="K628" s="146">
        <f t="shared" si="489"/>
        <v>10</v>
      </c>
      <c r="L628" s="146">
        <f t="shared" si="490"/>
        <v>16</v>
      </c>
      <c r="M628" s="143">
        <f t="shared" si="491"/>
        <v>1.38248E-2</v>
      </c>
      <c r="N628" s="143">
        <f t="shared" si="492"/>
        <v>2.3828927999999996E-2</v>
      </c>
      <c r="O628" s="143">
        <f t="shared" si="493"/>
        <v>1.2521812599999998E-2</v>
      </c>
      <c r="P628" s="143">
        <f t="shared" si="494"/>
        <v>3.4532882457599987E-2</v>
      </c>
      <c r="Q628" s="143">
        <v>1</v>
      </c>
      <c r="R628" s="143">
        <f t="shared" si="495"/>
        <v>3.4532882457599987E-2</v>
      </c>
      <c r="S628" s="143">
        <f t="shared" si="496"/>
        <v>1.2521812599999998E-2</v>
      </c>
      <c r="T628" s="154">
        <f t="shared" si="485"/>
        <v>16.403119167359993</v>
      </c>
      <c r="U628" s="155">
        <f t="shared" si="486"/>
        <v>6.2609062999999985</v>
      </c>
      <c r="V628" s="143">
        <f t="shared" si="497"/>
        <v>0.13647846720000004</v>
      </c>
      <c r="W628" s="155">
        <v>40</v>
      </c>
      <c r="X628" s="143">
        <f t="shared" si="498"/>
        <v>5.7268676165999961E-2</v>
      </c>
      <c r="Y628" s="154">
        <v>45</v>
      </c>
      <c r="Z628" s="143">
        <f t="shared" si="499"/>
        <v>107.66402546735999</v>
      </c>
      <c r="AA628" s="170" t="str">
        <f t="shared" si="447"/>
        <v>2  1/2"150</v>
      </c>
    </row>
    <row r="629" spans="1:27" x14ac:dyDescent="0.3">
      <c r="A629" s="85">
        <v>150</v>
      </c>
      <c r="B629" s="45">
        <v>3</v>
      </c>
      <c r="C629" s="45">
        <f t="shared" ref="C629:C640" si="500">B629</f>
        <v>3</v>
      </c>
      <c r="D629" s="45" t="s">
        <v>563</v>
      </c>
      <c r="E629" s="45" t="str">
        <f t="shared" si="487"/>
        <v>3 150 CS-SS316L/FG-SS316L</v>
      </c>
      <c r="F629" s="45">
        <v>81</v>
      </c>
      <c r="G629" s="45">
        <v>101.6</v>
      </c>
      <c r="H629" s="145">
        <v>120.7</v>
      </c>
      <c r="I629" s="45">
        <v>136.69999999999999</v>
      </c>
      <c r="J629" s="146">
        <f t="shared" si="488"/>
        <v>0.11115</v>
      </c>
      <c r="K629" s="146">
        <f t="shared" si="489"/>
        <v>11</v>
      </c>
      <c r="L629" s="146">
        <f t="shared" si="490"/>
        <v>17</v>
      </c>
      <c r="M629" s="143">
        <f t="shared" si="491"/>
        <v>1.38248E-2</v>
      </c>
      <c r="N629" s="143">
        <f t="shared" si="492"/>
        <v>2.3828927999999996E-2</v>
      </c>
      <c r="O629" s="143">
        <f t="shared" si="493"/>
        <v>1.690289172E-2</v>
      </c>
      <c r="P629" s="143">
        <f t="shared" si="494"/>
        <v>4.502595090239999E-2</v>
      </c>
      <c r="Q629" s="143">
        <v>1</v>
      </c>
      <c r="R629" s="143">
        <f t="shared" si="495"/>
        <v>4.502595090239999E-2</v>
      </c>
      <c r="S629" s="143">
        <f t="shared" si="496"/>
        <v>1.690289172E-2</v>
      </c>
      <c r="T629" s="154">
        <f t="shared" si="485"/>
        <v>21.387326678639994</v>
      </c>
      <c r="U629" s="155">
        <f t="shared" si="486"/>
        <v>8.4514458599999998</v>
      </c>
      <c r="V629" s="143">
        <f t="shared" si="497"/>
        <v>9.4775750399999914E-2</v>
      </c>
      <c r="W629" s="155">
        <v>15</v>
      </c>
      <c r="X629" s="143">
        <f t="shared" si="498"/>
        <v>9.0692142719999938E-2</v>
      </c>
      <c r="Y629" s="154">
        <v>47</v>
      </c>
      <c r="Z629" s="143">
        <f t="shared" si="499"/>
        <v>91.838772538640001</v>
      </c>
      <c r="AA629" s="170" t="str">
        <f t="shared" si="447"/>
        <v>3"150</v>
      </c>
    </row>
    <row r="630" spans="1:27" x14ac:dyDescent="0.3">
      <c r="A630" s="85">
        <v>150</v>
      </c>
      <c r="B630" s="45">
        <v>4</v>
      </c>
      <c r="C630" s="45">
        <f t="shared" si="500"/>
        <v>4</v>
      </c>
      <c r="D630" s="45" t="s">
        <v>563</v>
      </c>
      <c r="E630" s="45" t="str">
        <f t="shared" si="487"/>
        <v>4 150 CS-SS316L/FG-SS316L</v>
      </c>
      <c r="F630" s="45">
        <v>106.42</v>
      </c>
      <c r="G630" s="45">
        <v>127</v>
      </c>
      <c r="H630" s="145">
        <v>149.4</v>
      </c>
      <c r="I630" s="45">
        <v>174.8</v>
      </c>
      <c r="J630" s="146">
        <f t="shared" si="488"/>
        <v>0.13819999999999999</v>
      </c>
      <c r="K630" s="146">
        <f t="shared" si="489"/>
        <v>13</v>
      </c>
      <c r="L630" s="146">
        <f t="shared" si="490"/>
        <v>19</v>
      </c>
      <c r="M630" s="143">
        <f t="shared" si="491"/>
        <v>1.38248E-2</v>
      </c>
      <c r="N630" s="143">
        <f t="shared" si="492"/>
        <v>2.3828927999999996E-2</v>
      </c>
      <c r="O630" s="143">
        <f t="shared" si="493"/>
        <v>2.4837635679999998E-2</v>
      </c>
      <c r="P630" s="143">
        <f t="shared" si="494"/>
        <v>6.2569999142399982E-2</v>
      </c>
      <c r="Q630" s="143">
        <v>1</v>
      </c>
      <c r="R630" s="143">
        <f t="shared" si="495"/>
        <v>6.2569999142399982E-2</v>
      </c>
      <c r="S630" s="143">
        <f t="shared" si="496"/>
        <v>2.4837635679999998E-2</v>
      </c>
      <c r="T630" s="154">
        <f t="shared" si="485"/>
        <v>29.72074959263999</v>
      </c>
      <c r="U630" s="155">
        <f t="shared" si="486"/>
        <v>12.418817839999999</v>
      </c>
      <c r="V630" s="143">
        <f t="shared" si="497"/>
        <v>0.19239061344000005</v>
      </c>
      <c r="W630" s="155">
        <v>30</v>
      </c>
      <c r="X630" s="143">
        <f t="shared" si="498"/>
        <v>0.11325511511999999</v>
      </c>
      <c r="Y630" s="154">
        <v>58</v>
      </c>
      <c r="Z630" s="143">
        <f t="shared" si="499"/>
        <v>130.13956743263998</v>
      </c>
      <c r="AA630" s="170" t="str">
        <f t="shared" si="447"/>
        <v>4"150</v>
      </c>
    </row>
    <row r="631" spans="1:27" x14ac:dyDescent="0.3">
      <c r="A631" s="85">
        <v>150</v>
      </c>
      <c r="B631" s="45">
        <v>5</v>
      </c>
      <c r="C631" s="45">
        <f t="shared" si="500"/>
        <v>5</v>
      </c>
      <c r="D631" s="45" t="s">
        <v>563</v>
      </c>
      <c r="E631" s="45" t="str">
        <f t="shared" si="487"/>
        <v>5 150 CS-SS316L/FG-SS316L</v>
      </c>
      <c r="F631" s="45">
        <v>131.82</v>
      </c>
      <c r="G631" s="45">
        <v>155.69999999999999</v>
      </c>
      <c r="H631" s="145">
        <v>177.8</v>
      </c>
      <c r="I631" s="45">
        <v>196.9</v>
      </c>
      <c r="J631" s="146">
        <f t="shared" si="488"/>
        <v>0.16675000000000001</v>
      </c>
      <c r="K631" s="146">
        <f t="shared" si="489"/>
        <v>13</v>
      </c>
      <c r="L631" s="146">
        <f t="shared" si="490"/>
        <v>19</v>
      </c>
      <c r="M631" s="143">
        <f t="shared" si="491"/>
        <v>1.38248E-2</v>
      </c>
      <c r="N631" s="143">
        <f t="shared" si="492"/>
        <v>2.3828927999999996E-2</v>
      </c>
      <c r="O631" s="143">
        <f t="shared" si="493"/>
        <v>2.9968710200000005E-2</v>
      </c>
      <c r="P631" s="143">
        <f t="shared" si="494"/>
        <v>7.5496001135999982E-2</v>
      </c>
      <c r="Q631" s="143">
        <v>1</v>
      </c>
      <c r="R631" s="143">
        <f t="shared" si="495"/>
        <v>7.5496001135999982E-2</v>
      </c>
      <c r="S631" s="143">
        <f t="shared" si="496"/>
        <v>2.9968710200000005E-2</v>
      </c>
      <c r="T631" s="154">
        <f t="shared" si="485"/>
        <v>35.860600539599993</v>
      </c>
      <c r="U631" s="155">
        <f t="shared" si="486"/>
        <v>14.984355100000002</v>
      </c>
      <c r="V631" s="143">
        <f t="shared" si="497"/>
        <v>0.16296255227999998</v>
      </c>
      <c r="W631" s="155">
        <v>33.725037885333336</v>
      </c>
      <c r="X631" s="143">
        <f t="shared" si="498"/>
        <v>0.16111340251199993</v>
      </c>
      <c r="Y631" s="154">
        <v>92.706272732320002</v>
      </c>
      <c r="Z631" s="143">
        <f t="shared" si="499"/>
        <v>177.27626625725333</v>
      </c>
      <c r="AA631" s="170" t="str">
        <f t="shared" si="447"/>
        <v>5"150</v>
      </c>
    </row>
    <row r="632" spans="1:27" x14ac:dyDescent="0.3">
      <c r="A632" s="85">
        <v>150</v>
      </c>
      <c r="B632" s="45">
        <v>6</v>
      </c>
      <c r="C632" s="45">
        <f t="shared" si="500"/>
        <v>6</v>
      </c>
      <c r="D632" s="45" t="s">
        <v>563</v>
      </c>
      <c r="E632" s="45" t="str">
        <f t="shared" si="487"/>
        <v>6 150 CS-SS316L/FG-SS316L</v>
      </c>
      <c r="F632" s="45">
        <v>157.22</v>
      </c>
      <c r="G632" s="45">
        <v>182.62</v>
      </c>
      <c r="H632" s="145">
        <v>209.6</v>
      </c>
      <c r="I632" s="45">
        <v>222.3</v>
      </c>
      <c r="J632" s="146">
        <f t="shared" si="488"/>
        <v>0.19611000000000001</v>
      </c>
      <c r="K632" s="146">
        <f t="shared" si="489"/>
        <v>16</v>
      </c>
      <c r="L632" s="146">
        <f t="shared" si="490"/>
        <v>22</v>
      </c>
      <c r="M632" s="143">
        <f t="shared" si="491"/>
        <v>1.38248E-2</v>
      </c>
      <c r="N632" s="143">
        <f t="shared" si="492"/>
        <v>2.3828927999999996E-2</v>
      </c>
      <c r="O632" s="143">
        <f t="shared" si="493"/>
        <v>4.3378904448000001E-2</v>
      </c>
      <c r="P632" s="143">
        <f t="shared" si="494"/>
        <v>0.10280800354175998</v>
      </c>
      <c r="Q632" s="143">
        <v>1</v>
      </c>
      <c r="R632" s="143">
        <f t="shared" si="495"/>
        <v>0.10280800354175998</v>
      </c>
      <c r="S632" s="143">
        <f t="shared" si="496"/>
        <v>4.3378904448000001E-2</v>
      </c>
      <c r="T632" s="154">
        <f t="shared" si="485"/>
        <v>48.833801682335988</v>
      </c>
      <c r="U632" s="155">
        <f t="shared" si="486"/>
        <v>21.689452224</v>
      </c>
      <c r="V632" s="143">
        <f t="shared" si="497"/>
        <v>0.12233533572000016</v>
      </c>
      <c r="W632" s="155">
        <v>32</v>
      </c>
      <c r="X632" s="143">
        <f t="shared" si="498"/>
        <v>0.20099756193600002</v>
      </c>
      <c r="Y632" s="154">
        <v>102</v>
      </c>
      <c r="Z632" s="143">
        <f t="shared" si="499"/>
        <v>204.52325390633598</v>
      </c>
      <c r="AA632" s="170" t="str">
        <f t="shared" si="447"/>
        <v>6"150</v>
      </c>
    </row>
    <row r="633" spans="1:27" x14ac:dyDescent="0.3">
      <c r="A633" s="85">
        <v>150</v>
      </c>
      <c r="B633" s="45">
        <v>8</v>
      </c>
      <c r="C633" s="45">
        <f t="shared" si="500"/>
        <v>8</v>
      </c>
      <c r="D633" s="45" t="s">
        <v>563</v>
      </c>
      <c r="E633" s="45" t="str">
        <f t="shared" si="487"/>
        <v>8 150 CS-SS316L/FG-SS316L</v>
      </c>
      <c r="F633" s="45">
        <v>215.9</v>
      </c>
      <c r="G633" s="45">
        <v>233.42</v>
      </c>
      <c r="H633" s="145">
        <v>263.7</v>
      </c>
      <c r="I633" s="45">
        <v>279.39999999999998</v>
      </c>
      <c r="J633" s="146">
        <f t="shared" si="488"/>
        <v>0.24856</v>
      </c>
      <c r="K633" s="146">
        <f t="shared" si="489"/>
        <v>18</v>
      </c>
      <c r="L633" s="146">
        <f t="shared" si="490"/>
        <v>24</v>
      </c>
      <c r="M633" s="143">
        <f t="shared" si="491"/>
        <v>1.38248E-2</v>
      </c>
      <c r="N633" s="143">
        <f t="shared" si="492"/>
        <v>2.3828927999999996E-2</v>
      </c>
      <c r="O633" s="143">
        <f t="shared" si="493"/>
        <v>6.1853261183999995E-2</v>
      </c>
      <c r="P633" s="143">
        <f t="shared" si="494"/>
        <v>0.14215004024831998</v>
      </c>
      <c r="Q633" s="143">
        <v>1</v>
      </c>
      <c r="R633" s="143">
        <f t="shared" si="495"/>
        <v>0.14215004024831998</v>
      </c>
      <c r="S633" s="143">
        <f t="shared" si="496"/>
        <v>6.1853261183999995E-2</v>
      </c>
      <c r="T633" s="154">
        <f t="shared" si="485"/>
        <v>67.521269117951988</v>
      </c>
      <c r="U633" s="155">
        <f t="shared" si="486"/>
        <v>30.926630591999999</v>
      </c>
      <c r="V633" s="143">
        <f t="shared" si="497"/>
        <v>0.19007928455999987</v>
      </c>
      <c r="W633" s="155">
        <v>35</v>
      </c>
      <c r="X633" s="143">
        <f t="shared" si="498"/>
        <v>0.17720701130879982</v>
      </c>
      <c r="Y633" s="154">
        <v>97</v>
      </c>
      <c r="Z633" s="143">
        <f t="shared" si="499"/>
        <v>230.447899709952</v>
      </c>
      <c r="AA633" s="170" t="str">
        <f t="shared" si="447"/>
        <v>8"150</v>
      </c>
    </row>
    <row r="634" spans="1:27" x14ac:dyDescent="0.3">
      <c r="A634" s="85">
        <v>150</v>
      </c>
      <c r="B634" s="45">
        <v>10</v>
      </c>
      <c r="C634" s="45">
        <f t="shared" si="500"/>
        <v>10</v>
      </c>
      <c r="D634" s="45" t="s">
        <v>563</v>
      </c>
      <c r="E634" s="45" t="str">
        <f t="shared" si="487"/>
        <v>10 150 CS-SS316L/FG-SS316L</v>
      </c>
      <c r="F634" s="45">
        <v>268.22000000000003</v>
      </c>
      <c r="G634" s="45">
        <v>287.27</v>
      </c>
      <c r="H634" s="145">
        <v>317.5</v>
      </c>
      <c r="I634" s="45">
        <v>339.9</v>
      </c>
      <c r="J634" s="146">
        <f t="shared" si="488"/>
        <v>0.30238500000000001</v>
      </c>
      <c r="K634" s="146">
        <f t="shared" si="489"/>
        <v>18</v>
      </c>
      <c r="L634" s="146">
        <f t="shared" si="490"/>
        <v>24</v>
      </c>
      <c r="M634" s="143">
        <f t="shared" si="491"/>
        <v>1.38248E-2</v>
      </c>
      <c r="N634" s="143">
        <f t="shared" si="492"/>
        <v>2.3828927999999996E-2</v>
      </c>
      <c r="O634" s="143">
        <f t="shared" si="493"/>
        <v>7.5247418664000004E-2</v>
      </c>
      <c r="P634" s="143">
        <f t="shared" si="494"/>
        <v>0.17293224943871999</v>
      </c>
      <c r="Q634" s="143">
        <v>1</v>
      </c>
      <c r="R634" s="143">
        <f t="shared" si="495"/>
        <v>0.17293224943871999</v>
      </c>
      <c r="S634" s="143">
        <f t="shared" si="496"/>
        <v>7.5247418664000004E-2</v>
      </c>
      <c r="T634" s="154">
        <f t="shared" si="485"/>
        <v>82.142818483391991</v>
      </c>
      <c r="U634" s="155">
        <f t="shared" si="486"/>
        <v>37.623709332000004</v>
      </c>
      <c r="V634" s="143">
        <f t="shared" si="497"/>
        <v>0.3299194483199997</v>
      </c>
      <c r="W634" s="155">
        <v>53</v>
      </c>
      <c r="X634" s="143">
        <f t="shared" si="498"/>
        <v>0.23713408834199942</v>
      </c>
      <c r="Y634" s="154">
        <v>120</v>
      </c>
      <c r="Z634" s="143">
        <f t="shared" si="499"/>
        <v>292.76652781539201</v>
      </c>
      <c r="AA634" s="170" t="str">
        <f t="shared" si="447"/>
        <v>10"150</v>
      </c>
    </row>
    <row r="635" spans="1:27" x14ac:dyDescent="0.3">
      <c r="A635" s="85">
        <v>150</v>
      </c>
      <c r="B635" s="45">
        <v>12</v>
      </c>
      <c r="C635" s="45">
        <f t="shared" si="500"/>
        <v>12</v>
      </c>
      <c r="D635" s="45" t="s">
        <v>563</v>
      </c>
      <c r="E635" s="45" t="str">
        <f t="shared" si="487"/>
        <v>12 150 CS-SS316L/FG-SS316L</v>
      </c>
      <c r="F635" s="45">
        <v>317.5</v>
      </c>
      <c r="G635" s="45">
        <v>339.85</v>
      </c>
      <c r="H635" s="145">
        <v>374.7</v>
      </c>
      <c r="I635" s="45">
        <v>409.7</v>
      </c>
      <c r="J635" s="146">
        <f t="shared" si="488"/>
        <v>0.35727499999999995</v>
      </c>
      <c r="K635" s="146">
        <f t="shared" si="489"/>
        <v>21</v>
      </c>
      <c r="L635" s="146">
        <f t="shared" si="490"/>
        <v>27</v>
      </c>
      <c r="M635" s="143">
        <f t="shared" si="491"/>
        <v>1.38248E-2</v>
      </c>
      <c r="N635" s="143">
        <f t="shared" si="492"/>
        <v>2.3828927999999996E-2</v>
      </c>
      <c r="O635" s="143">
        <f t="shared" si="493"/>
        <v>0.10372436381999998</v>
      </c>
      <c r="P635" s="143">
        <f t="shared" si="494"/>
        <v>0.22986396678239993</v>
      </c>
      <c r="Q635" s="143">
        <v>1</v>
      </c>
      <c r="R635" s="143">
        <f t="shared" si="495"/>
        <v>0.22986396678239993</v>
      </c>
      <c r="S635" s="143">
        <f t="shared" si="496"/>
        <v>0.10372436381999998</v>
      </c>
      <c r="T635" s="154">
        <f t="shared" si="485"/>
        <v>109.18538422163996</v>
      </c>
      <c r="U635" s="155">
        <f t="shared" si="486"/>
        <v>51.86218190999999</v>
      </c>
      <c r="V635" s="143">
        <f t="shared" si="497"/>
        <v>0.62135921400000016</v>
      </c>
      <c r="W635" s="155">
        <v>79</v>
      </c>
      <c r="X635" s="143">
        <f t="shared" si="498"/>
        <v>0.32913459747000035</v>
      </c>
      <c r="Y635" s="154">
        <v>151</v>
      </c>
      <c r="Z635" s="143">
        <f t="shared" si="499"/>
        <v>391.04756613164</v>
      </c>
      <c r="AA635" s="170" t="str">
        <f t="shared" si="447"/>
        <v>12"150</v>
      </c>
    </row>
    <row r="636" spans="1:27" x14ac:dyDescent="0.3">
      <c r="A636" s="85">
        <v>150</v>
      </c>
      <c r="B636" s="45">
        <v>14</v>
      </c>
      <c r="C636" s="45">
        <f t="shared" si="500"/>
        <v>14</v>
      </c>
      <c r="D636" s="45" t="s">
        <v>563</v>
      </c>
      <c r="E636" s="45" t="str">
        <f t="shared" si="487"/>
        <v>14 150 CS-SS316L/FG-SS316L</v>
      </c>
      <c r="F636" s="45">
        <v>349.25</v>
      </c>
      <c r="G636" s="45">
        <v>371.6</v>
      </c>
      <c r="H636" s="145">
        <v>406.4</v>
      </c>
      <c r="I636" s="45">
        <v>450.9</v>
      </c>
      <c r="J636" s="146">
        <f t="shared" si="488"/>
        <v>0.38900000000000001</v>
      </c>
      <c r="K636" s="146">
        <f t="shared" si="489"/>
        <v>21</v>
      </c>
      <c r="L636" s="146">
        <f t="shared" si="490"/>
        <v>27</v>
      </c>
      <c r="M636" s="143">
        <f t="shared" si="491"/>
        <v>1.38248E-2</v>
      </c>
      <c r="N636" s="143">
        <f t="shared" si="492"/>
        <v>2.3828927999999996E-2</v>
      </c>
      <c r="O636" s="143">
        <f t="shared" si="493"/>
        <v>0.11293479120000001</v>
      </c>
      <c r="P636" s="143">
        <f t="shared" si="494"/>
        <v>0.25027523078399994</v>
      </c>
      <c r="Q636" s="143">
        <v>1</v>
      </c>
      <c r="R636" s="143">
        <f t="shared" si="495"/>
        <v>0.25027523078399994</v>
      </c>
      <c r="S636" s="143">
        <f t="shared" si="496"/>
        <v>0.11293479120000001</v>
      </c>
      <c r="T636" s="154">
        <f t="shared" si="485"/>
        <v>118.88073462239997</v>
      </c>
      <c r="U636" s="155">
        <f t="shared" si="486"/>
        <v>56.467395600000003</v>
      </c>
      <c r="V636" s="143">
        <f t="shared" si="497"/>
        <v>0.86945874659999989</v>
      </c>
      <c r="W636" s="155">
        <v>102</v>
      </c>
      <c r="X636" s="143">
        <f t="shared" si="498"/>
        <v>0.35988352632000031</v>
      </c>
      <c r="Y636" s="154">
        <v>162</v>
      </c>
      <c r="Z636" s="143">
        <f t="shared" si="499"/>
        <v>439.34813022240002</v>
      </c>
      <c r="AA636" s="170" t="str">
        <f t="shared" si="447"/>
        <v>14"150</v>
      </c>
    </row>
    <row r="637" spans="1:27" x14ac:dyDescent="0.3">
      <c r="A637" s="85">
        <v>150</v>
      </c>
      <c r="B637" s="45">
        <v>16</v>
      </c>
      <c r="C637" s="45">
        <f t="shared" si="500"/>
        <v>16</v>
      </c>
      <c r="D637" s="45" t="s">
        <v>563</v>
      </c>
      <c r="E637" s="45" t="str">
        <f t="shared" si="487"/>
        <v>16 150 CS-SS316L/FG-SS316L</v>
      </c>
      <c r="F637" s="45">
        <v>400.05</v>
      </c>
      <c r="G637" s="45">
        <v>422.4</v>
      </c>
      <c r="H637" s="145">
        <v>463.6</v>
      </c>
      <c r="I637" s="45">
        <v>514.4</v>
      </c>
      <c r="J637" s="146">
        <f t="shared" si="488"/>
        <v>0.443</v>
      </c>
      <c r="K637" s="146">
        <f t="shared" si="489"/>
        <v>25</v>
      </c>
      <c r="L637" s="146">
        <f t="shared" si="490"/>
        <v>31</v>
      </c>
      <c r="M637" s="143">
        <f t="shared" si="491"/>
        <v>1.38248E-2</v>
      </c>
      <c r="N637" s="143">
        <f t="shared" si="492"/>
        <v>2.3828927999999996E-2</v>
      </c>
      <c r="O637" s="143">
        <f t="shared" si="493"/>
        <v>0.15310965999999998</v>
      </c>
      <c r="P637" s="143">
        <f t="shared" si="494"/>
        <v>0.32724266822399994</v>
      </c>
      <c r="Q637" s="143">
        <v>1</v>
      </c>
      <c r="R637" s="143">
        <f t="shared" si="495"/>
        <v>0.32724266822399994</v>
      </c>
      <c r="S637" s="143">
        <f t="shared" si="496"/>
        <v>0.15310965999999998</v>
      </c>
      <c r="T637" s="154">
        <f t="shared" si="485"/>
        <v>155.44026740639998</v>
      </c>
      <c r="U637" s="155">
        <f t="shared" si="486"/>
        <v>76.554829999999995</v>
      </c>
      <c r="V637" s="143">
        <f t="shared" si="497"/>
        <v>1.1323310246399989</v>
      </c>
      <c r="W637" s="155">
        <v>129</v>
      </c>
      <c r="X637" s="143">
        <f t="shared" si="498"/>
        <v>0.40908181247999942</v>
      </c>
      <c r="Y637" s="154">
        <v>181</v>
      </c>
      <c r="Z637" s="143">
        <f t="shared" si="499"/>
        <v>541.99509740639996</v>
      </c>
      <c r="AA637" s="170" t="str">
        <f t="shared" si="447"/>
        <v>16"150</v>
      </c>
    </row>
    <row r="638" spans="1:27" x14ac:dyDescent="0.3">
      <c r="A638" s="85">
        <v>150</v>
      </c>
      <c r="B638" s="45">
        <v>18</v>
      </c>
      <c r="C638" s="45">
        <f t="shared" si="500"/>
        <v>18</v>
      </c>
      <c r="D638" s="45" t="s">
        <v>563</v>
      </c>
      <c r="E638" s="45" t="str">
        <f t="shared" si="487"/>
        <v>18 150 CS-SS316L/FG-SS316L</v>
      </c>
      <c r="F638" s="45">
        <v>449.33</v>
      </c>
      <c r="G638" s="45">
        <v>474.72</v>
      </c>
      <c r="H638" s="145">
        <v>527.1</v>
      </c>
      <c r="I638" s="45">
        <v>549.4</v>
      </c>
      <c r="J638" s="146">
        <f t="shared" si="488"/>
        <v>0.50091000000000008</v>
      </c>
      <c r="K638" s="146">
        <f t="shared" si="489"/>
        <v>31</v>
      </c>
      <c r="L638" s="146">
        <f t="shared" si="490"/>
        <v>37</v>
      </c>
      <c r="M638" s="143">
        <f t="shared" si="491"/>
        <v>1.38248E-2</v>
      </c>
      <c r="N638" s="143">
        <f t="shared" si="492"/>
        <v>2.3828927999999996E-2</v>
      </c>
      <c r="O638" s="143">
        <f t="shared" si="493"/>
        <v>0.21467439760800006</v>
      </c>
      <c r="P638" s="143">
        <f t="shared" si="494"/>
        <v>0.44163748800576003</v>
      </c>
      <c r="Q638" s="143">
        <v>1</v>
      </c>
      <c r="R638" s="143">
        <f t="shared" si="495"/>
        <v>0.44163748800576003</v>
      </c>
      <c r="S638" s="143">
        <f t="shared" si="496"/>
        <v>0.21467439760800006</v>
      </c>
      <c r="T638" s="154">
        <f t="shared" si="485"/>
        <v>209.77780680273602</v>
      </c>
      <c r="U638" s="155">
        <f t="shared" si="486"/>
        <v>107.33719880400002</v>
      </c>
      <c r="V638" s="143">
        <f t="shared" si="497"/>
        <v>0.53088719783999894</v>
      </c>
      <c r="W638" s="155">
        <v>74</v>
      </c>
      <c r="X638" s="143">
        <f t="shared" si="498"/>
        <v>0.52228669714560094</v>
      </c>
      <c r="Y638" s="154">
        <v>220</v>
      </c>
      <c r="Z638" s="143">
        <f t="shared" si="499"/>
        <v>611.11500560673608</v>
      </c>
      <c r="AA638" s="170" t="str">
        <f t="shared" si="447"/>
        <v>18"150</v>
      </c>
    </row>
    <row r="639" spans="1:27" x14ac:dyDescent="0.3">
      <c r="A639" s="85">
        <v>150</v>
      </c>
      <c r="B639" s="45">
        <v>20</v>
      </c>
      <c r="C639" s="45">
        <f t="shared" si="500"/>
        <v>20</v>
      </c>
      <c r="D639" s="45" t="s">
        <v>563</v>
      </c>
      <c r="E639" s="45" t="str">
        <f t="shared" si="487"/>
        <v>20 150 CS-SS316L/FG-SS316L</v>
      </c>
      <c r="F639" s="45">
        <v>500.13</v>
      </c>
      <c r="G639" s="45">
        <v>525.52</v>
      </c>
      <c r="H639" s="145">
        <v>577.9</v>
      </c>
      <c r="I639" s="45">
        <v>606.6</v>
      </c>
      <c r="J639" s="146">
        <f t="shared" si="488"/>
        <v>0.55171000000000003</v>
      </c>
      <c r="K639" s="146">
        <f t="shared" si="489"/>
        <v>31</v>
      </c>
      <c r="L639" s="146">
        <f t="shared" si="490"/>
        <v>37</v>
      </c>
      <c r="M639" s="143">
        <f t="shared" si="491"/>
        <v>1.38248E-2</v>
      </c>
      <c r="N639" s="143">
        <f t="shared" si="492"/>
        <v>2.3828927999999996E-2</v>
      </c>
      <c r="O639" s="143">
        <f t="shared" si="493"/>
        <v>0.23644569264800003</v>
      </c>
      <c r="P639" s="143">
        <f t="shared" si="494"/>
        <v>0.48642634107455995</v>
      </c>
      <c r="Q639" s="143">
        <v>1</v>
      </c>
      <c r="R639" s="143">
        <f t="shared" si="495"/>
        <v>0.48642634107455995</v>
      </c>
      <c r="S639" s="143">
        <f t="shared" si="496"/>
        <v>0.23644569264800003</v>
      </c>
      <c r="T639" s="154">
        <f t="shared" si="485"/>
        <v>231.05251201041597</v>
      </c>
      <c r="U639" s="155">
        <f t="shared" si="486"/>
        <v>118.22284632400002</v>
      </c>
      <c r="V639" s="143">
        <f t="shared" si="497"/>
        <v>0.75438498744000115</v>
      </c>
      <c r="W639" s="155">
        <v>96</v>
      </c>
      <c r="X639" s="143">
        <f t="shared" si="498"/>
        <v>0.57817683072959958</v>
      </c>
      <c r="Y639" s="154">
        <v>241</v>
      </c>
      <c r="Z639" s="143">
        <f t="shared" si="499"/>
        <v>686.27535833441596</v>
      </c>
      <c r="AA639" s="170" t="str">
        <f t="shared" si="447"/>
        <v>20"150</v>
      </c>
    </row>
    <row r="640" spans="1:27" x14ac:dyDescent="0.3">
      <c r="A640" s="85">
        <v>150</v>
      </c>
      <c r="B640" s="45">
        <v>24</v>
      </c>
      <c r="C640" s="45">
        <f t="shared" si="500"/>
        <v>24</v>
      </c>
      <c r="D640" s="45" t="s">
        <v>563</v>
      </c>
      <c r="E640" s="45" t="str">
        <f t="shared" si="487"/>
        <v>24 150 CS-SS316L/FG-SS316L</v>
      </c>
      <c r="F640" s="45">
        <v>603.25</v>
      </c>
      <c r="G640" s="45">
        <v>628.65</v>
      </c>
      <c r="H640" s="145">
        <v>685.8</v>
      </c>
      <c r="I640" s="45">
        <v>717.6</v>
      </c>
      <c r="J640" s="146">
        <f t="shared" si="488"/>
        <v>0.65722499999999995</v>
      </c>
      <c r="K640" s="146">
        <f t="shared" si="489"/>
        <v>34</v>
      </c>
      <c r="L640" s="146">
        <f t="shared" si="490"/>
        <v>40</v>
      </c>
      <c r="M640" s="143">
        <f t="shared" si="491"/>
        <v>1.38248E-2</v>
      </c>
      <c r="N640" s="143">
        <f t="shared" si="492"/>
        <v>2.3828927999999996E-2</v>
      </c>
      <c r="O640" s="143">
        <f t="shared" si="493"/>
        <v>0.30892414211999997</v>
      </c>
      <c r="P640" s="143">
        <f t="shared" si="494"/>
        <v>0.62643868819199988</v>
      </c>
      <c r="Q640" s="143">
        <v>1</v>
      </c>
      <c r="R640" s="143">
        <f t="shared" si="495"/>
        <v>0.62643868819199988</v>
      </c>
      <c r="S640" s="143">
        <f t="shared" si="496"/>
        <v>0.30892414211999997</v>
      </c>
      <c r="T640" s="154">
        <f t="shared" si="485"/>
        <v>297.55837689119994</v>
      </c>
      <c r="U640" s="155">
        <f t="shared" si="486"/>
        <v>154.46207105999997</v>
      </c>
      <c r="V640" s="143">
        <f t="shared" si="497"/>
        <v>0.98882237376000226</v>
      </c>
      <c r="W640" s="155">
        <v>118</v>
      </c>
      <c r="X640" s="143">
        <f t="shared" si="498"/>
        <v>0.69191280971999936</v>
      </c>
      <c r="Y640" s="154">
        <v>283</v>
      </c>
      <c r="Z640" s="143">
        <f t="shared" si="499"/>
        <v>853.02044795119991</v>
      </c>
      <c r="AA640" s="170" t="str">
        <f t="shared" si="447"/>
        <v>24"150</v>
      </c>
    </row>
    <row r="641" spans="1:27" x14ac:dyDescent="0.3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170" t="str">
        <f t="shared" si="447"/>
        <v>"</v>
      </c>
    </row>
    <row r="642" spans="1:27" x14ac:dyDescent="0.3">
      <c r="A642" s="85">
        <v>300</v>
      </c>
      <c r="B642" s="45">
        <v>0.5</v>
      </c>
      <c r="C642" s="45">
        <v>0.5</v>
      </c>
      <c r="D642" s="45" t="s">
        <v>563</v>
      </c>
      <c r="E642" s="45" t="str">
        <f t="shared" ref="E642:E660" si="501">CONCATENATE(C642," ",A642," ",D642)</f>
        <v>0.5 300 CS-SS316L/FG-SS316L</v>
      </c>
      <c r="F642" s="45">
        <v>14.22</v>
      </c>
      <c r="G642" s="45">
        <v>19.05</v>
      </c>
      <c r="H642" s="45" t="s">
        <v>536</v>
      </c>
      <c r="I642" s="45" t="s">
        <v>538</v>
      </c>
      <c r="J642" s="146">
        <f>(H642+G642)/2/1000</f>
        <v>2.5425E-2</v>
      </c>
      <c r="K642" s="146">
        <f>ROUND((H642-G642)/2*1.2,)</f>
        <v>8</v>
      </c>
      <c r="L642" s="146">
        <f>K642+6</f>
        <v>14</v>
      </c>
      <c r="M642" s="143">
        <f>3.142*(0.0008*0.0055)*1000</f>
        <v>1.38248E-2</v>
      </c>
      <c r="N642" s="143">
        <f>3.142*(0.0002*0.0048)*7900</f>
        <v>2.3828927999999996E-2</v>
      </c>
      <c r="O642" s="143">
        <f>(J642*K642)*M642</f>
        <v>2.8119643200000002E-3</v>
      </c>
      <c r="P642" s="143">
        <f>J642*L642*N642</f>
        <v>8.4819069215999986E-3</v>
      </c>
      <c r="Q642" s="143">
        <v>1</v>
      </c>
      <c r="R642" s="143">
        <f>(P642*Q642)</f>
        <v>8.4819069215999986E-3</v>
      </c>
      <c r="S642" s="143">
        <f>(O642*Q642)</f>
        <v>2.8119643200000002E-3</v>
      </c>
      <c r="T642" s="154">
        <f t="shared" ref="T642:T660" si="502">R642*Q642*475</f>
        <v>4.0289057877599994</v>
      </c>
      <c r="U642" s="155">
        <f t="shared" ref="U642:U660" si="503">S642*Q642*500</f>
        <v>1.40598216</v>
      </c>
      <c r="V642" s="143">
        <f>((I642/1000)*3.14)*1.15*0.003*((I642-H642)/2/1000)*8000*Q642</f>
        <v>5.2277024759999999E-2</v>
      </c>
      <c r="W642" s="155">
        <v>12</v>
      </c>
      <c r="X642" s="143">
        <f>((G642/1000)*3.14)*1.15*0.003*((G642-F642)/2/1000)*8000*Q642</f>
        <v>3.9870423179999993E-3</v>
      </c>
      <c r="Y642" s="154">
        <v>2</v>
      </c>
      <c r="Z642" s="157">
        <f>Y642+W642+U642+T642</f>
        <v>19.43488794776</v>
      </c>
      <c r="AA642" s="170" t="str">
        <f t="shared" si="447"/>
        <v>0.5"300</v>
      </c>
    </row>
    <row r="643" spans="1:27" x14ac:dyDescent="0.3">
      <c r="A643" s="85">
        <v>300</v>
      </c>
      <c r="B643" s="45">
        <v>0.75</v>
      </c>
      <c r="C643" s="45">
        <v>0.75</v>
      </c>
      <c r="D643" s="45" t="s">
        <v>563</v>
      </c>
      <c r="E643" s="45" t="str">
        <f t="shared" si="501"/>
        <v>0.75 300 CS-SS316L/FG-SS316L</v>
      </c>
      <c r="F643" s="45">
        <v>20.57</v>
      </c>
      <c r="G643" s="45">
        <v>25.4</v>
      </c>
      <c r="H643" s="45">
        <v>39.6</v>
      </c>
      <c r="I643" s="45">
        <v>66.8</v>
      </c>
      <c r="J643" s="146">
        <f t="shared" ref="J643:J660" si="504">(H643+G643)/2/1000</f>
        <v>3.2500000000000001E-2</v>
      </c>
      <c r="K643" s="146">
        <f t="shared" ref="K643:K660" si="505">ROUND((H643-G643)/2*1.2,)</f>
        <v>9</v>
      </c>
      <c r="L643" s="146">
        <f t="shared" ref="L643:L660" si="506">K643+6</f>
        <v>15</v>
      </c>
      <c r="M643" s="143">
        <f t="shared" ref="M643:M660" si="507">3.142*(0.0008*0.0055)*1000</f>
        <v>1.38248E-2</v>
      </c>
      <c r="N643" s="143">
        <f t="shared" ref="N643:N660" si="508">3.142*(0.0002*0.0048)*7900</f>
        <v>2.3828927999999996E-2</v>
      </c>
      <c r="O643" s="143">
        <f t="shared" ref="O643:O660" si="509">(J643*K643)*M643</f>
        <v>4.0437540000000001E-3</v>
      </c>
      <c r="P643" s="143">
        <f t="shared" ref="P643:P660" si="510">J643*L643*N643</f>
        <v>1.1616602399999999E-2</v>
      </c>
      <c r="Q643" s="143">
        <v>1</v>
      </c>
      <c r="R643" s="143">
        <f t="shared" ref="R643:R660" si="511">(P643*Q643)</f>
        <v>1.1616602399999999E-2</v>
      </c>
      <c r="S643" s="143">
        <f t="shared" ref="S643:S660" si="512">(O643*Q643)</f>
        <v>4.0437540000000001E-3</v>
      </c>
      <c r="T643" s="154">
        <f t="shared" si="502"/>
        <v>5.517886139999999</v>
      </c>
      <c r="U643" s="155">
        <f t="shared" si="503"/>
        <v>2.0218769999999999</v>
      </c>
      <c r="V643" s="143">
        <f t="shared" ref="V643:V660" si="513">((I643/1000)*3.14)*1.15*0.003*((I643-H643)/2/1000)*8000*Q643</f>
        <v>7.8732510719999982E-2</v>
      </c>
      <c r="W643" s="155">
        <v>14</v>
      </c>
      <c r="X643" s="143">
        <f t="shared" ref="X643:X660" si="514">((G643/1000)*3.14)*1.15*0.003*((G643-F643)/2/1000)*8000*Q643</f>
        <v>5.316056423999997E-3</v>
      </c>
      <c r="Y643" s="154">
        <v>3</v>
      </c>
      <c r="Z643" s="143">
        <f t="shared" ref="Z643:Z706" si="515">Y643+W643+U643+T643</f>
        <v>24.539763139999998</v>
      </c>
      <c r="AA643" s="170" t="str">
        <f t="shared" si="447"/>
        <v>0.75"300</v>
      </c>
    </row>
    <row r="644" spans="1:27" x14ac:dyDescent="0.3">
      <c r="A644" s="85">
        <v>300</v>
      </c>
      <c r="B644" s="45">
        <v>1</v>
      </c>
      <c r="C644" s="45">
        <f>B644</f>
        <v>1</v>
      </c>
      <c r="D644" s="45" t="s">
        <v>563</v>
      </c>
      <c r="E644" s="45" t="str">
        <f t="shared" si="501"/>
        <v>1 300 CS-SS316L/FG-SS316L</v>
      </c>
      <c r="F644" s="45">
        <v>26.92</v>
      </c>
      <c r="G644" s="45">
        <v>31.75</v>
      </c>
      <c r="H644" s="45">
        <v>47.8</v>
      </c>
      <c r="I644" s="45">
        <v>73.2</v>
      </c>
      <c r="J644" s="146">
        <f t="shared" si="504"/>
        <v>3.9774999999999998E-2</v>
      </c>
      <c r="K644" s="146">
        <f t="shared" si="505"/>
        <v>10</v>
      </c>
      <c r="L644" s="146">
        <f t="shared" si="506"/>
        <v>16</v>
      </c>
      <c r="M644" s="143">
        <f t="shared" si="507"/>
        <v>1.38248E-2</v>
      </c>
      <c r="N644" s="143">
        <f t="shared" si="508"/>
        <v>2.3828927999999996E-2</v>
      </c>
      <c r="O644" s="143">
        <f t="shared" si="509"/>
        <v>5.4988141999999995E-3</v>
      </c>
      <c r="P644" s="143">
        <f t="shared" si="510"/>
        <v>1.5164729779199996E-2</v>
      </c>
      <c r="Q644" s="143">
        <v>1</v>
      </c>
      <c r="R644" s="143">
        <f t="shared" si="511"/>
        <v>1.5164729779199996E-2</v>
      </c>
      <c r="S644" s="143">
        <f t="shared" si="512"/>
        <v>5.4988141999999995E-3</v>
      </c>
      <c r="T644" s="154">
        <f t="shared" si="502"/>
        <v>7.2032466451199983</v>
      </c>
      <c r="U644" s="155">
        <f t="shared" si="503"/>
        <v>2.7494070999999995</v>
      </c>
      <c r="V644" s="143">
        <f t="shared" si="513"/>
        <v>8.0566320960000021E-2</v>
      </c>
      <c r="W644" s="158">
        <v>11</v>
      </c>
      <c r="X644" s="143">
        <f t="shared" si="514"/>
        <v>6.6450705299999973E-3</v>
      </c>
      <c r="Y644" s="154">
        <v>3</v>
      </c>
      <c r="Z644" s="143">
        <f t="shared" si="515"/>
        <v>23.952653745119996</v>
      </c>
      <c r="AA644" s="170" t="str">
        <f t="shared" ref="AA644:AA707" si="516">CONCATENATE(B644,"""",A644)</f>
        <v>1"300</v>
      </c>
    </row>
    <row r="645" spans="1:27" x14ac:dyDescent="0.3">
      <c r="A645" s="85">
        <v>300</v>
      </c>
      <c r="B645" s="45" t="s">
        <v>6</v>
      </c>
      <c r="C645" s="45">
        <v>1.25</v>
      </c>
      <c r="D645" s="45" t="s">
        <v>563</v>
      </c>
      <c r="E645" s="45" t="str">
        <f t="shared" si="501"/>
        <v>1.25 300 CS-SS316L/FG-SS316L</v>
      </c>
      <c r="F645" s="45">
        <v>38.1</v>
      </c>
      <c r="G645" s="45">
        <v>47.75</v>
      </c>
      <c r="H645" s="45">
        <v>60.5</v>
      </c>
      <c r="I645" s="45">
        <v>82.6</v>
      </c>
      <c r="J645" s="146">
        <f t="shared" si="504"/>
        <v>5.4125E-2</v>
      </c>
      <c r="K645" s="146">
        <f t="shared" si="505"/>
        <v>8</v>
      </c>
      <c r="L645" s="146">
        <f t="shared" si="506"/>
        <v>14</v>
      </c>
      <c r="M645" s="143">
        <f t="shared" si="507"/>
        <v>1.38248E-2</v>
      </c>
      <c r="N645" s="143">
        <f t="shared" si="508"/>
        <v>2.3828927999999996E-2</v>
      </c>
      <c r="O645" s="143">
        <f t="shared" si="509"/>
        <v>5.9861383999999995E-3</v>
      </c>
      <c r="P645" s="143">
        <f t="shared" si="510"/>
        <v>1.8056370191999998E-2</v>
      </c>
      <c r="Q645" s="143">
        <v>1</v>
      </c>
      <c r="R645" s="143">
        <f t="shared" si="511"/>
        <v>1.8056370191999998E-2</v>
      </c>
      <c r="S645" s="143">
        <f t="shared" si="512"/>
        <v>5.9861383999999995E-3</v>
      </c>
      <c r="T645" s="154">
        <f t="shared" si="502"/>
        <v>8.5767758411999981</v>
      </c>
      <c r="U645" s="155">
        <f t="shared" si="503"/>
        <v>2.9930691999999999</v>
      </c>
      <c r="V645" s="143">
        <f t="shared" si="513"/>
        <v>7.9100832719999972E-2</v>
      </c>
      <c r="W645" s="155">
        <v>25</v>
      </c>
      <c r="X645" s="143">
        <f t="shared" si="514"/>
        <v>1.9966843949999997E-2</v>
      </c>
      <c r="Y645" s="154">
        <v>35</v>
      </c>
      <c r="Z645" s="143">
        <f t="shared" si="515"/>
        <v>71.569845041199997</v>
      </c>
      <c r="AA645" s="170" t="str">
        <f t="shared" si="516"/>
        <v>1  1/4"300</v>
      </c>
    </row>
    <row r="646" spans="1:27" x14ac:dyDescent="0.3">
      <c r="A646" s="85">
        <v>300</v>
      </c>
      <c r="B646" s="45" t="s">
        <v>8</v>
      </c>
      <c r="C646" s="45">
        <v>1.5</v>
      </c>
      <c r="D646" s="45" t="s">
        <v>563</v>
      </c>
      <c r="E646" s="45" t="str">
        <f t="shared" si="501"/>
        <v>1.5 300 CS-SS316L/FG-SS316L</v>
      </c>
      <c r="F646" s="45">
        <v>44.45</v>
      </c>
      <c r="G646" s="45">
        <v>54.1</v>
      </c>
      <c r="H646" s="45">
        <v>69.900000000000006</v>
      </c>
      <c r="I646" s="45">
        <v>95.3</v>
      </c>
      <c r="J646" s="146">
        <f t="shared" si="504"/>
        <v>6.2E-2</v>
      </c>
      <c r="K646" s="146">
        <f t="shared" si="505"/>
        <v>9</v>
      </c>
      <c r="L646" s="146">
        <f t="shared" si="506"/>
        <v>15</v>
      </c>
      <c r="M646" s="143">
        <f t="shared" si="507"/>
        <v>1.38248E-2</v>
      </c>
      <c r="N646" s="143">
        <f t="shared" si="508"/>
        <v>2.3828927999999996E-2</v>
      </c>
      <c r="O646" s="143">
        <f t="shared" si="509"/>
        <v>7.714238400000001E-3</v>
      </c>
      <c r="P646" s="143">
        <f t="shared" si="510"/>
        <v>2.2160903039999996E-2</v>
      </c>
      <c r="Q646" s="143">
        <v>1</v>
      </c>
      <c r="R646" s="143">
        <f t="shared" si="511"/>
        <v>2.2160903039999996E-2</v>
      </c>
      <c r="S646" s="143">
        <f t="shared" si="512"/>
        <v>7.714238400000001E-3</v>
      </c>
      <c r="T646" s="154">
        <f t="shared" si="502"/>
        <v>10.526428943999997</v>
      </c>
      <c r="U646" s="155">
        <f t="shared" si="503"/>
        <v>3.8571192000000005</v>
      </c>
      <c r="V646" s="143">
        <f t="shared" si="513"/>
        <v>0.10489030583999996</v>
      </c>
      <c r="W646" s="155">
        <v>17</v>
      </c>
      <c r="X646" s="143">
        <f t="shared" si="514"/>
        <v>2.2622120579999995E-2</v>
      </c>
      <c r="Y646" s="154">
        <v>12</v>
      </c>
      <c r="Z646" s="143">
        <f t="shared" si="515"/>
        <v>43.383548143999995</v>
      </c>
      <c r="AA646" s="170" t="str">
        <f t="shared" si="516"/>
        <v>1  1/2"300</v>
      </c>
    </row>
    <row r="647" spans="1:27" x14ac:dyDescent="0.3">
      <c r="A647" s="85">
        <v>300</v>
      </c>
      <c r="B647" s="45">
        <v>2</v>
      </c>
      <c r="C647" s="45">
        <f>B647</f>
        <v>2</v>
      </c>
      <c r="D647" s="45" t="s">
        <v>563</v>
      </c>
      <c r="E647" s="45" t="str">
        <f t="shared" si="501"/>
        <v>2 300 CS-SS316L/FG-SS316L</v>
      </c>
      <c r="F647" s="45">
        <v>55.62</v>
      </c>
      <c r="G647" s="45">
        <v>69.849999999999994</v>
      </c>
      <c r="H647" s="45">
        <v>85.9</v>
      </c>
      <c r="I647" s="45">
        <v>111.3</v>
      </c>
      <c r="J647" s="146">
        <f t="shared" si="504"/>
        <v>7.7875E-2</v>
      </c>
      <c r="K647" s="146">
        <f t="shared" si="505"/>
        <v>10</v>
      </c>
      <c r="L647" s="146">
        <f t="shared" si="506"/>
        <v>16</v>
      </c>
      <c r="M647" s="143">
        <f t="shared" si="507"/>
        <v>1.38248E-2</v>
      </c>
      <c r="N647" s="143">
        <f t="shared" si="508"/>
        <v>2.3828927999999996E-2</v>
      </c>
      <c r="O647" s="143">
        <f t="shared" si="509"/>
        <v>1.0766063000000001E-2</v>
      </c>
      <c r="P647" s="143">
        <f t="shared" si="510"/>
        <v>2.9690844287999996E-2</v>
      </c>
      <c r="Q647" s="143">
        <v>1</v>
      </c>
      <c r="R647" s="143">
        <f t="shared" si="511"/>
        <v>2.9690844287999996E-2</v>
      </c>
      <c r="S647" s="143">
        <f t="shared" si="512"/>
        <v>1.0766063000000001E-2</v>
      </c>
      <c r="T647" s="154">
        <f t="shared" si="502"/>
        <v>14.103151036799998</v>
      </c>
      <c r="U647" s="155">
        <f t="shared" si="503"/>
        <v>5.3830315000000004</v>
      </c>
      <c r="V647" s="143">
        <f t="shared" si="513"/>
        <v>0.12250043063999995</v>
      </c>
      <c r="W647" s="155">
        <v>17</v>
      </c>
      <c r="X647" s="143">
        <f t="shared" si="514"/>
        <v>4.3070513045999993E-2</v>
      </c>
      <c r="Y647" s="154">
        <v>22</v>
      </c>
      <c r="Z647" s="143">
        <f t="shared" si="515"/>
        <v>58.486182536800001</v>
      </c>
      <c r="AA647" s="170" t="str">
        <f t="shared" si="516"/>
        <v>2"300</v>
      </c>
    </row>
    <row r="648" spans="1:27" x14ac:dyDescent="0.3">
      <c r="A648" s="85">
        <v>300</v>
      </c>
      <c r="B648" s="45" t="s">
        <v>11</v>
      </c>
      <c r="C648" s="45">
        <v>2.5</v>
      </c>
      <c r="D648" s="45" t="s">
        <v>563</v>
      </c>
      <c r="E648" s="45" t="str">
        <f t="shared" si="501"/>
        <v>2.5 300 CS-SS316L/FG-SS316L</v>
      </c>
      <c r="F648" s="45">
        <v>66.540000000000006</v>
      </c>
      <c r="G648" s="45">
        <v>82.55</v>
      </c>
      <c r="H648" s="145">
        <v>98.6</v>
      </c>
      <c r="I648" s="45">
        <v>130.30000000000001</v>
      </c>
      <c r="J648" s="146">
        <f t="shared" si="504"/>
        <v>9.0574999999999989E-2</v>
      </c>
      <c r="K648" s="146">
        <f t="shared" si="505"/>
        <v>10</v>
      </c>
      <c r="L648" s="146">
        <f t="shared" si="506"/>
        <v>16</v>
      </c>
      <c r="M648" s="143">
        <f t="shared" si="507"/>
        <v>1.38248E-2</v>
      </c>
      <c r="N648" s="143">
        <f t="shared" si="508"/>
        <v>2.3828927999999996E-2</v>
      </c>
      <c r="O648" s="143">
        <f t="shared" si="509"/>
        <v>1.2521812599999998E-2</v>
      </c>
      <c r="P648" s="143">
        <f t="shared" si="510"/>
        <v>3.4532882457599987E-2</v>
      </c>
      <c r="Q648" s="143">
        <v>1</v>
      </c>
      <c r="R648" s="143">
        <f t="shared" si="511"/>
        <v>3.4532882457599987E-2</v>
      </c>
      <c r="S648" s="143">
        <f t="shared" si="512"/>
        <v>1.2521812599999998E-2</v>
      </c>
      <c r="T648" s="154">
        <f t="shared" si="502"/>
        <v>16.403119167359993</v>
      </c>
      <c r="U648" s="155">
        <f t="shared" si="503"/>
        <v>6.2609062999999985</v>
      </c>
      <c r="V648" s="143">
        <f t="shared" si="513"/>
        <v>0.17898325932000012</v>
      </c>
      <c r="W648" s="155">
        <v>40</v>
      </c>
      <c r="X648" s="143">
        <f t="shared" si="514"/>
        <v>5.7268676165999961E-2</v>
      </c>
      <c r="Y648" s="154">
        <v>45</v>
      </c>
      <c r="Z648" s="143">
        <f t="shared" si="515"/>
        <v>107.66402546735999</v>
      </c>
      <c r="AA648" s="170" t="str">
        <f t="shared" si="516"/>
        <v>2  1/2"300</v>
      </c>
    </row>
    <row r="649" spans="1:27" x14ac:dyDescent="0.3">
      <c r="A649" s="85">
        <v>300</v>
      </c>
      <c r="B649" s="45">
        <v>3</v>
      </c>
      <c r="C649" s="45">
        <f t="shared" ref="C649:C660" si="517">B649</f>
        <v>3</v>
      </c>
      <c r="D649" s="45" t="s">
        <v>563</v>
      </c>
      <c r="E649" s="45" t="str">
        <f t="shared" si="501"/>
        <v>3 300 CS-SS316L/FG-SS316L</v>
      </c>
      <c r="F649" s="45">
        <v>81</v>
      </c>
      <c r="G649" s="45">
        <v>101.6</v>
      </c>
      <c r="H649" s="45">
        <v>120.7</v>
      </c>
      <c r="I649" s="45">
        <v>149.4</v>
      </c>
      <c r="J649" s="146">
        <f t="shared" si="504"/>
        <v>0.11115</v>
      </c>
      <c r="K649" s="146">
        <f t="shared" si="505"/>
        <v>11</v>
      </c>
      <c r="L649" s="146">
        <f t="shared" si="506"/>
        <v>17</v>
      </c>
      <c r="M649" s="143">
        <f t="shared" si="507"/>
        <v>1.38248E-2</v>
      </c>
      <c r="N649" s="143">
        <f t="shared" si="508"/>
        <v>2.3828927999999996E-2</v>
      </c>
      <c r="O649" s="143">
        <f t="shared" si="509"/>
        <v>1.690289172E-2</v>
      </c>
      <c r="P649" s="143">
        <f t="shared" si="510"/>
        <v>4.502595090239999E-2</v>
      </c>
      <c r="Q649" s="143">
        <v>1</v>
      </c>
      <c r="R649" s="143">
        <f t="shared" si="511"/>
        <v>4.502595090239999E-2</v>
      </c>
      <c r="S649" s="143">
        <f t="shared" si="512"/>
        <v>1.690289172E-2</v>
      </c>
      <c r="T649" s="154">
        <f t="shared" si="502"/>
        <v>21.387326678639994</v>
      </c>
      <c r="U649" s="155">
        <f t="shared" si="503"/>
        <v>8.4514458599999998</v>
      </c>
      <c r="V649" s="143">
        <f t="shared" si="513"/>
        <v>0.18579808296</v>
      </c>
      <c r="W649" s="155">
        <v>25</v>
      </c>
      <c r="X649" s="143">
        <f t="shared" si="514"/>
        <v>9.0692142719999938E-2</v>
      </c>
      <c r="Y649" s="154">
        <v>47</v>
      </c>
      <c r="Z649" s="143">
        <f t="shared" si="515"/>
        <v>101.83877253864</v>
      </c>
      <c r="AA649" s="170" t="str">
        <f t="shared" si="516"/>
        <v>3"300</v>
      </c>
    </row>
    <row r="650" spans="1:27" x14ac:dyDescent="0.3">
      <c r="A650" s="85">
        <v>300</v>
      </c>
      <c r="B650" s="45">
        <v>4</v>
      </c>
      <c r="C650" s="45">
        <f t="shared" si="517"/>
        <v>4</v>
      </c>
      <c r="D650" s="45" t="s">
        <v>563</v>
      </c>
      <c r="E650" s="45" t="str">
        <f t="shared" si="501"/>
        <v>4 300 CS-SS316L/FG-SS316L</v>
      </c>
      <c r="F650" s="45">
        <v>106.42</v>
      </c>
      <c r="G650" s="45">
        <v>127</v>
      </c>
      <c r="H650" s="45">
        <v>149.4</v>
      </c>
      <c r="I650" s="45">
        <v>181.1</v>
      </c>
      <c r="J650" s="146">
        <f t="shared" si="504"/>
        <v>0.13819999999999999</v>
      </c>
      <c r="K650" s="146">
        <f t="shared" si="505"/>
        <v>13</v>
      </c>
      <c r="L650" s="146">
        <f t="shared" si="506"/>
        <v>19</v>
      </c>
      <c r="M650" s="143">
        <f t="shared" si="507"/>
        <v>1.38248E-2</v>
      </c>
      <c r="N650" s="143">
        <f t="shared" si="508"/>
        <v>2.3828927999999996E-2</v>
      </c>
      <c r="O650" s="143">
        <f t="shared" si="509"/>
        <v>2.4837635679999998E-2</v>
      </c>
      <c r="P650" s="143">
        <f t="shared" si="510"/>
        <v>6.2569999142399982E-2</v>
      </c>
      <c r="Q650" s="143">
        <v>1</v>
      </c>
      <c r="R650" s="143">
        <f t="shared" si="511"/>
        <v>6.2569999142399982E-2</v>
      </c>
      <c r="S650" s="143">
        <f t="shared" si="512"/>
        <v>2.4837635679999998E-2</v>
      </c>
      <c r="T650" s="154">
        <f t="shared" si="502"/>
        <v>29.72074959263999</v>
      </c>
      <c r="U650" s="155">
        <f t="shared" si="503"/>
        <v>12.418817839999999</v>
      </c>
      <c r="V650" s="143">
        <f t="shared" si="513"/>
        <v>0.24876337883999988</v>
      </c>
      <c r="W650" s="155">
        <v>34</v>
      </c>
      <c r="X650" s="143">
        <f t="shared" si="514"/>
        <v>0.11325511511999999</v>
      </c>
      <c r="Y650" s="154">
        <v>58</v>
      </c>
      <c r="Z650" s="143">
        <f t="shared" si="515"/>
        <v>134.13956743263998</v>
      </c>
      <c r="AA650" s="170" t="str">
        <f t="shared" si="516"/>
        <v>4"300</v>
      </c>
    </row>
    <row r="651" spans="1:27" x14ac:dyDescent="0.3">
      <c r="A651" s="85">
        <v>300</v>
      </c>
      <c r="B651" s="45">
        <v>5</v>
      </c>
      <c r="C651" s="45">
        <f t="shared" si="517"/>
        <v>5</v>
      </c>
      <c r="D651" s="45" t="s">
        <v>563</v>
      </c>
      <c r="E651" s="45" t="str">
        <f t="shared" si="501"/>
        <v>5 300 CS-SS316L/FG-SS316L</v>
      </c>
      <c r="F651" s="45">
        <v>131.82</v>
      </c>
      <c r="G651" s="45">
        <v>155.69999999999999</v>
      </c>
      <c r="H651" s="45">
        <v>177.8</v>
      </c>
      <c r="I651" s="45">
        <v>215.9</v>
      </c>
      <c r="J651" s="146">
        <f t="shared" si="504"/>
        <v>0.16675000000000001</v>
      </c>
      <c r="K651" s="146">
        <f t="shared" si="505"/>
        <v>13</v>
      </c>
      <c r="L651" s="146">
        <f t="shared" si="506"/>
        <v>19</v>
      </c>
      <c r="M651" s="143">
        <f t="shared" si="507"/>
        <v>1.38248E-2</v>
      </c>
      <c r="N651" s="143">
        <f t="shared" si="508"/>
        <v>2.3828927999999996E-2</v>
      </c>
      <c r="O651" s="143">
        <f t="shared" si="509"/>
        <v>2.9968710200000005E-2</v>
      </c>
      <c r="P651" s="143">
        <f t="shared" si="510"/>
        <v>7.5496001135999982E-2</v>
      </c>
      <c r="Q651" s="143">
        <v>1</v>
      </c>
      <c r="R651" s="143">
        <f t="shared" si="511"/>
        <v>7.5496001135999982E-2</v>
      </c>
      <c r="S651" s="143">
        <f t="shared" si="512"/>
        <v>2.9968710200000005E-2</v>
      </c>
      <c r="T651" s="154">
        <f t="shared" si="502"/>
        <v>35.860600539599993</v>
      </c>
      <c r="U651" s="155">
        <f t="shared" si="503"/>
        <v>14.984355100000002</v>
      </c>
      <c r="V651" s="143">
        <f t="shared" si="513"/>
        <v>0.35643993227999993</v>
      </c>
      <c r="W651" s="155">
        <v>55.910027189333327</v>
      </c>
      <c r="X651" s="143">
        <f t="shared" si="514"/>
        <v>0.16111340251199993</v>
      </c>
      <c r="Y651" s="154">
        <v>92.706272732320002</v>
      </c>
      <c r="Z651" s="143">
        <f t="shared" si="515"/>
        <v>199.46125556125332</v>
      </c>
      <c r="AA651" s="170" t="str">
        <f t="shared" si="516"/>
        <v>5"300</v>
      </c>
    </row>
    <row r="652" spans="1:27" x14ac:dyDescent="0.3">
      <c r="A652" s="85">
        <v>300</v>
      </c>
      <c r="B652" s="45">
        <v>6</v>
      </c>
      <c r="C652" s="45">
        <f t="shared" si="517"/>
        <v>6</v>
      </c>
      <c r="D652" s="45" t="s">
        <v>563</v>
      </c>
      <c r="E652" s="45" t="str">
        <f t="shared" si="501"/>
        <v>6 300 CS-SS316L/FG-SS316L</v>
      </c>
      <c r="F652" s="45">
        <v>157.22</v>
      </c>
      <c r="G652" s="45">
        <v>182.62</v>
      </c>
      <c r="H652" s="45">
        <v>209.6</v>
      </c>
      <c r="I652" s="45">
        <v>251</v>
      </c>
      <c r="J652" s="146">
        <f t="shared" si="504"/>
        <v>0.19611000000000001</v>
      </c>
      <c r="K652" s="146">
        <f t="shared" si="505"/>
        <v>16</v>
      </c>
      <c r="L652" s="146">
        <f t="shared" si="506"/>
        <v>22</v>
      </c>
      <c r="M652" s="143">
        <f t="shared" si="507"/>
        <v>1.38248E-2</v>
      </c>
      <c r="N652" s="143">
        <f t="shared" si="508"/>
        <v>2.3828927999999996E-2</v>
      </c>
      <c r="O652" s="143">
        <f t="shared" si="509"/>
        <v>4.3378904448000001E-2</v>
      </c>
      <c r="P652" s="143">
        <f t="shared" si="510"/>
        <v>0.10280800354175998</v>
      </c>
      <c r="Q652" s="143">
        <v>1</v>
      </c>
      <c r="R652" s="143">
        <f t="shared" si="511"/>
        <v>0.10280800354175998</v>
      </c>
      <c r="S652" s="143">
        <f t="shared" si="512"/>
        <v>4.3378904448000001E-2</v>
      </c>
      <c r="T652" s="154">
        <f t="shared" si="502"/>
        <v>48.833801682335988</v>
      </c>
      <c r="U652" s="155">
        <f t="shared" si="503"/>
        <v>21.689452224</v>
      </c>
      <c r="V652" s="143">
        <f t="shared" si="513"/>
        <v>0.45028014480000011</v>
      </c>
      <c r="W652" s="155">
        <v>62</v>
      </c>
      <c r="X652" s="143">
        <f t="shared" si="514"/>
        <v>0.20099756193600002</v>
      </c>
      <c r="Y652" s="154">
        <v>102</v>
      </c>
      <c r="Z652" s="143">
        <f t="shared" si="515"/>
        <v>234.52325390633598</v>
      </c>
      <c r="AA652" s="170" t="str">
        <f t="shared" si="516"/>
        <v>6"300</v>
      </c>
    </row>
    <row r="653" spans="1:27" x14ac:dyDescent="0.3">
      <c r="A653" s="85">
        <v>300</v>
      </c>
      <c r="B653" s="45">
        <v>8</v>
      </c>
      <c r="C653" s="45">
        <f t="shared" si="517"/>
        <v>8</v>
      </c>
      <c r="D653" s="45" t="s">
        <v>563</v>
      </c>
      <c r="E653" s="45" t="str">
        <f t="shared" si="501"/>
        <v>8 300 CS-SS316L/FG-SS316L</v>
      </c>
      <c r="F653" s="45">
        <v>215.9</v>
      </c>
      <c r="G653" s="45">
        <v>233.42</v>
      </c>
      <c r="H653" s="45">
        <v>263.7</v>
      </c>
      <c r="I653" s="45">
        <v>308.10000000000002</v>
      </c>
      <c r="J653" s="146">
        <f t="shared" si="504"/>
        <v>0.24856</v>
      </c>
      <c r="K653" s="146">
        <f t="shared" si="505"/>
        <v>18</v>
      </c>
      <c r="L653" s="146">
        <f t="shared" si="506"/>
        <v>24</v>
      </c>
      <c r="M653" s="143">
        <f t="shared" si="507"/>
        <v>1.38248E-2</v>
      </c>
      <c r="N653" s="143">
        <f t="shared" si="508"/>
        <v>2.3828927999999996E-2</v>
      </c>
      <c r="O653" s="143">
        <f t="shared" si="509"/>
        <v>6.1853261183999995E-2</v>
      </c>
      <c r="P653" s="143">
        <f t="shared" si="510"/>
        <v>0.14215004024831998</v>
      </c>
      <c r="Q653" s="143">
        <v>1</v>
      </c>
      <c r="R653" s="143">
        <f t="shared" si="511"/>
        <v>0.14215004024831998</v>
      </c>
      <c r="S653" s="143">
        <f t="shared" si="512"/>
        <v>6.1853261183999995E-2</v>
      </c>
      <c r="T653" s="154">
        <f t="shared" si="502"/>
        <v>67.521269117951988</v>
      </c>
      <c r="U653" s="155">
        <f t="shared" si="503"/>
        <v>30.926630591999999</v>
      </c>
      <c r="V653" s="143">
        <f t="shared" si="513"/>
        <v>0.59276616048000053</v>
      </c>
      <c r="W653" s="155">
        <v>76</v>
      </c>
      <c r="X653" s="143">
        <f t="shared" si="514"/>
        <v>0.17720701130879982</v>
      </c>
      <c r="Y653" s="154">
        <v>97</v>
      </c>
      <c r="Z653" s="143">
        <f t="shared" si="515"/>
        <v>271.44789970995203</v>
      </c>
      <c r="AA653" s="170" t="str">
        <f t="shared" si="516"/>
        <v>8"300</v>
      </c>
    </row>
    <row r="654" spans="1:27" x14ac:dyDescent="0.3">
      <c r="A654" s="85">
        <v>300</v>
      </c>
      <c r="B654" s="45">
        <v>10</v>
      </c>
      <c r="C654" s="45">
        <f t="shared" si="517"/>
        <v>10</v>
      </c>
      <c r="D654" s="45" t="s">
        <v>563</v>
      </c>
      <c r="E654" s="45" t="str">
        <f t="shared" si="501"/>
        <v>10 300 CS-SS316L/FG-SS316L</v>
      </c>
      <c r="F654" s="45">
        <v>268.22000000000003</v>
      </c>
      <c r="G654" s="45">
        <v>287.27</v>
      </c>
      <c r="H654" s="45">
        <v>317.5</v>
      </c>
      <c r="I654" s="45">
        <v>362</v>
      </c>
      <c r="J654" s="146">
        <f t="shared" si="504"/>
        <v>0.30238500000000001</v>
      </c>
      <c r="K654" s="146">
        <f t="shared" si="505"/>
        <v>18</v>
      </c>
      <c r="L654" s="146">
        <f t="shared" si="506"/>
        <v>24</v>
      </c>
      <c r="M654" s="143">
        <f t="shared" si="507"/>
        <v>1.38248E-2</v>
      </c>
      <c r="N654" s="143">
        <f t="shared" si="508"/>
        <v>2.3828927999999996E-2</v>
      </c>
      <c r="O654" s="143">
        <f t="shared" si="509"/>
        <v>7.5247418664000004E-2</v>
      </c>
      <c r="P654" s="143">
        <f t="shared" si="510"/>
        <v>0.17293224943871999</v>
      </c>
      <c r="Q654" s="143">
        <v>1</v>
      </c>
      <c r="R654" s="143">
        <f t="shared" si="511"/>
        <v>0.17293224943871999</v>
      </c>
      <c r="S654" s="143">
        <f t="shared" si="512"/>
        <v>7.5247418664000004E-2</v>
      </c>
      <c r="T654" s="154">
        <f t="shared" si="502"/>
        <v>82.142818483391991</v>
      </c>
      <c r="U654" s="155">
        <f t="shared" si="503"/>
        <v>37.623709332000004</v>
      </c>
      <c r="V654" s="143">
        <f t="shared" si="513"/>
        <v>0.69803518799999997</v>
      </c>
      <c r="W654" s="155">
        <v>85</v>
      </c>
      <c r="X654" s="143">
        <f t="shared" si="514"/>
        <v>0.23713408834199942</v>
      </c>
      <c r="Y654" s="154">
        <v>120</v>
      </c>
      <c r="Z654" s="143">
        <f t="shared" si="515"/>
        <v>324.76652781539201</v>
      </c>
      <c r="AA654" s="170" t="str">
        <f t="shared" si="516"/>
        <v>10"300</v>
      </c>
    </row>
    <row r="655" spans="1:27" x14ac:dyDescent="0.3">
      <c r="A655" s="85">
        <v>300</v>
      </c>
      <c r="B655" s="45">
        <v>12</v>
      </c>
      <c r="C655" s="45">
        <f t="shared" si="517"/>
        <v>12</v>
      </c>
      <c r="D655" s="45" t="s">
        <v>563</v>
      </c>
      <c r="E655" s="45" t="str">
        <f t="shared" si="501"/>
        <v>12 300 CS-SS316L/FG-SS316L</v>
      </c>
      <c r="F655" s="45">
        <v>317.5</v>
      </c>
      <c r="G655" s="45">
        <v>339.85</v>
      </c>
      <c r="H655" s="45">
        <v>374.7</v>
      </c>
      <c r="I655" s="45">
        <v>422.4</v>
      </c>
      <c r="J655" s="146">
        <f t="shared" si="504"/>
        <v>0.35727499999999995</v>
      </c>
      <c r="K655" s="146">
        <f t="shared" si="505"/>
        <v>21</v>
      </c>
      <c r="L655" s="146">
        <f t="shared" si="506"/>
        <v>27</v>
      </c>
      <c r="M655" s="143">
        <f t="shared" si="507"/>
        <v>1.38248E-2</v>
      </c>
      <c r="N655" s="143">
        <f t="shared" si="508"/>
        <v>2.3828927999999996E-2</v>
      </c>
      <c r="O655" s="143">
        <f t="shared" si="509"/>
        <v>0.10372436381999998</v>
      </c>
      <c r="P655" s="143">
        <f t="shared" si="510"/>
        <v>0.22986396678239993</v>
      </c>
      <c r="Q655" s="143">
        <v>1</v>
      </c>
      <c r="R655" s="143">
        <f t="shared" si="511"/>
        <v>0.22986396678239993</v>
      </c>
      <c r="S655" s="143">
        <f t="shared" si="512"/>
        <v>0.10372436381999998</v>
      </c>
      <c r="T655" s="154">
        <f t="shared" si="502"/>
        <v>109.18538422163996</v>
      </c>
      <c r="U655" s="155">
        <f t="shared" si="503"/>
        <v>51.86218190999999</v>
      </c>
      <c r="V655" s="143">
        <f t="shared" si="513"/>
        <v>0.87307393535999966</v>
      </c>
      <c r="W655" s="155">
        <v>103</v>
      </c>
      <c r="X655" s="143">
        <f t="shared" si="514"/>
        <v>0.32913459747000035</v>
      </c>
      <c r="Y655" s="154">
        <v>151</v>
      </c>
      <c r="Z655" s="143">
        <f t="shared" si="515"/>
        <v>415.04756613164</v>
      </c>
      <c r="AA655" s="170" t="str">
        <f t="shared" si="516"/>
        <v>12"300</v>
      </c>
    </row>
    <row r="656" spans="1:27" x14ac:dyDescent="0.3">
      <c r="A656" s="85">
        <v>300</v>
      </c>
      <c r="B656" s="45">
        <v>14</v>
      </c>
      <c r="C656" s="45">
        <f t="shared" si="517"/>
        <v>14</v>
      </c>
      <c r="D656" s="45" t="s">
        <v>563</v>
      </c>
      <c r="E656" s="45" t="str">
        <f t="shared" si="501"/>
        <v>14 300 CS-SS316L/FG-SS316L</v>
      </c>
      <c r="F656" s="45">
        <v>349.25</v>
      </c>
      <c r="G656" s="45">
        <v>371.6</v>
      </c>
      <c r="H656" s="45">
        <v>406.4</v>
      </c>
      <c r="I656" s="45">
        <v>485.9</v>
      </c>
      <c r="J656" s="146">
        <f t="shared" si="504"/>
        <v>0.38900000000000001</v>
      </c>
      <c r="K656" s="146">
        <f t="shared" si="505"/>
        <v>21</v>
      </c>
      <c r="L656" s="146">
        <f t="shared" si="506"/>
        <v>27</v>
      </c>
      <c r="M656" s="143">
        <f t="shared" si="507"/>
        <v>1.38248E-2</v>
      </c>
      <c r="N656" s="143">
        <f t="shared" si="508"/>
        <v>2.3828927999999996E-2</v>
      </c>
      <c r="O656" s="143">
        <f t="shared" si="509"/>
        <v>0.11293479120000001</v>
      </c>
      <c r="P656" s="143">
        <f t="shared" si="510"/>
        <v>0.25027523078399994</v>
      </c>
      <c r="Q656" s="143">
        <v>1</v>
      </c>
      <c r="R656" s="143">
        <f t="shared" si="511"/>
        <v>0.25027523078399994</v>
      </c>
      <c r="S656" s="143">
        <f t="shared" si="512"/>
        <v>0.11293479120000001</v>
      </c>
      <c r="T656" s="154">
        <f t="shared" si="502"/>
        <v>118.88073462239997</v>
      </c>
      <c r="U656" s="155">
        <f t="shared" si="503"/>
        <v>56.467395600000003</v>
      </c>
      <c r="V656" s="143">
        <f t="shared" si="513"/>
        <v>1.6738739946000003</v>
      </c>
      <c r="W656" s="155">
        <v>178</v>
      </c>
      <c r="X656" s="143">
        <f t="shared" si="514"/>
        <v>0.35988352632000031</v>
      </c>
      <c r="Y656" s="154">
        <v>162</v>
      </c>
      <c r="Z656" s="143">
        <f t="shared" si="515"/>
        <v>515.34813022239996</v>
      </c>
      <c r="AA656" s="170" t="str">
        <f t="shared" si="516"/>
        <v>14"300</v>
      </c>
    </row>
    <row r="657" spans="1:27" x14ac:dyDescent="0.3">
      <c r="A657" s="85">
        <v>300</v>
      </c>
      <c r="B657" s="45">
        <v>16</v>
      </c>
      <c r="C657" s="45">
        <f t="shared" si="517"/>
        <v>16</v>
      </c>
      <c r="D657" s="45" t="s">
        <v>563</v>
      </c>
      <c r="E657" s="45" t="str">
        <f t="shared" si="501"/>
        <v>16 300 CS-SS316L/FG-SS316L</v>
      </c>
      <c r="F657" s="45">
        <v>400.05</v>
      </c>
      <c r="G657" s="45">
        <v>422.4</v>
      </c>
      <c r="H657" s="45">
        <v>463.6</v>
      </c>
      <c r="I657" s="45">
        <v>539.79999999999995</v>
      </c>
      <c r="J657" s="146">
        <f t="shared" si="504"/>
        <v>0.443</v>
      </c>
      <c r="K657" s="146">
        <f t="shared" si="505"/>
        <v>25</v>
      </c>
      <c r="L657" s="146">
        <f t="shared" si="506"/>
        <v>31</v>
      </c>
      <c r="M657" s="143">
        <f t="shared" si="507"/>
        <v>1.38248E-2</v>
      </c>
      <c r="N657" s="143">
        <f t="shared" si="508"/>
        <v>2.3828927999999996E-2</v>
      </c>
      <c r="O657" s="143">
        <f t="shared" si="509"/>
        <v>0.15310965999999998</v>
      </c>
      <c r="P657" s="143">
        <f t="shared" si="510"/>
        <v>0.32724266822399994</v>
      </c>
      <c r="Q657" s="143">
        <v>1</v>
      </c>
      <c r="R657" s="143">
        <f t="shared" si="511"/>
        <v>0.32724266822399994</v>
      </c>
      <c r="S657" s="143">
        <f t="shared" si="512"/>
        <v>0.15310965999999998</v>
      </c>
      <c r="T657" s="154">
        <f t="shared" si="502"/>
        <v>155.44026740639998</v>
      </c>
      <c r="U657" s="155">
        <f t="shared" si="503"/>
        <v>76.554829999999995</v>
      </c>
      <c r="V657" s="143">
        <f t="shared" si="513"/>
        <v>1.7823647563199985</v>
      </c>
      <c r="W657" s="155">
        <v>190</v>
      </c>
      <c r="X657" s="143">
        <f t="shared" si="514"/>
        <v>0.40908181247999942</v>
      </c>
      <c r="Y657" s="154">
        <v>181</v>
      </c>
      <c r="Z657" s="143">
        <f t="shared" si="515"/>
        <v>602.99509740639996</v>
      </c>
      <c r="AA657" s="170" t="str">
        <f t="shared" si="516"/>
        <v>16"300</v>
      </c>
    </row>
    <row r="658" spans="1:27" x14ac:dyDescent="0.3">
      <c r="A658" s="85">
        <v>300</v>
      </c>
      <c r="B658" s="45">
        <v>18</v>
      </c>
      <c r="C658" s="45">
        <f t="shared" si="517"/>
        <v>18</v>
      </c>
      <c r="D658" s="45" t="s">
        <v>563</v>
      </c>
      <c r="E658" s="45" t="str">
        <f t="shared" si="501"/>
        <v>18 300 CS-SS316L/FG-SS316L</v>
      </c>
      <c r="F658" s="45">
        <v>449.33</v>
      </c>
      <c r="G658" s="45">
        <v>474.72</v>
      </c>
      <c r="H658" s="45">
        <v>527.1</v>
      </c>
      <c r="I658" s="45">
        <v>596.9</v>
      </c>
      <c r="J658" s="146">
        <f t="shared" si="504"/>
        <v>0.50091000000000008</v>
      </c>
      <c r="K658" s="146">
        <f t="shared" si="505"/>
        <v>31</v>
      </c>
      <c r="L658" s="146">
        <f t="shared" si="506"/>
        <v>37</v>
      </c>
      <c r="M658" s="143">
        <f t="shared" si="507"/>
        <v>1.38248E-2</v>
      </c>
      <c r="N658" s="143">
        <f t="shared" si="508"/>
        <v>2.3828927999999996E-2</v>
      </c>
      <c r="O658" s="143">
        <f t="shared" si="509"/>
        <v>0.21467439760800006</v>
      </c>
      <c r="P658" s="143">
        <f t="shared" si="510"/>
        <v>0.44163748800576003</v>
      </c>
      <c r="Q658" s="143">
        <v>1</v>
      </c>
      <c r="R658" s="143">
        <f t="shared" si="511"/>
        <v>0.44163748800576003</v>
      </c>
      <c r="S658" s="143">
        <f t="shared" si="512"/>
        <v>0.21467439760800006</v>
      </c>
      <c r="T658" s="154">
        <f t="shared" si="502"/>
        <v>209.77780680273602</v>
      </c>
      <c r="U658" s="155">
        <f t="shared" si="503"/>
        <v>107.33719880400002</v>
      </c>
      <c r="V658" s="143">
        <f t="shared" si="513"/>
        <v>1.8053679818399988</v>
      </c>
      <c r="W658" s="155">
        <v>192</v>
      </c>
      <c r="X658" s="143">
        <f t="shared" si="514"/>
        <v>0.52228669714560094</v>
      </c>
      <c r="Y658" s="154">
        <v>220</v>
      </c>
      <c r="Z658" s="143">
        <f t="shared" si="515"/>
        <v>729.11500560673608</v>
      </c>
      <c r="AA658" s="170" t="str">
        <f t="shared" si="516"/>
        <v>18"300</v>
      </c>
    </row>
    <row r="659" spans="1:27" x14ac:dyDescent="0.3">
      <c r="A659" s="85">
        <v>300</v>
      </c>
      <c r="B659" s="45">
        <v>20</v>
      </c>
      <c r="C659" s="45">
        <f t="shared" si="517"/>
        <v>20</v>
      </c>
      <c r="D659" s="45" t="s">
        <v>563</v>
      </c>
      <c r="E659" s="45" t="str">
        <f t="shared" si="501"/>
        <v>20 300 CS-SS316L/FG-SS316L</v>
      </c>
      <c r="F659" s="45">
        <v>500.13</v>
      </c>
      <c r="G659" s="45">
        <v>525.52</v>
      </c>
      <c r="H659" s="45">
        <v>577.9</v>
      </c>
      <c r="I659" s="45">
        <v>654.1</v>
      </c>
      <c r="J659" s="146">
        <f t="shared" si="504"/>
        <v>0.55171000000000003</v>
      </c>
      <c r="K659" s="146">
        <f t="shared" si="505"/>
        <v>31</v>
      </c>
      <c r="L659" s="146">
        <f t="shared" si="506"/>
        <v>37</v>
      </c>
      <c r="M659" s="143">
        <f t="shared" si="507"/>
        <v>1.38248E-2</v>
      </c>
      <c r="N659" s="143">
        <f t="shared" si="508"/>
        <v>2.3828927999999996E-2</v>
      </c>
      <c r="O659" s="143">
        <f t="shared" si="509"/>
        <v>0.23644569264800003</v>
      </c>
      <c r="P659" s="143">
        <f t="shared" si="510"/>
        <v>0.48642634107455995</v>
      </c>
      <c r="Q659" s="143">
        <v>1</v>
      </c>
      <c r="R659" s="143">
        <f t="shared" si="511"/>
        <v>0.48642634107455995</v>
      </c>
      <c r="S659" s="143">
        <f t="shared" si="512"/>
        <v>0.23644569264800003</v>
      </c>
      <c r="T659" s="154">
        <f t="shared" si="502"/>
        <v>231.05251201041597</v>
      </c>
      <c r="U659" s="155">
        <f t="shared" si="503"/>
        <v>118.22284632400002</v>
      </c>
      <c r="V659" s="143">
        <f t="shared" si="513"/>
        <v>2.1597717434400012</v>
      </c>
      <c r="W659" s="155">
        <v>226</v>
      </c>
      <c r="X659" s="143">
        <f t="shared" si="514"/>
        <v>0.57817683072959958</v>
      </c>
      <c r="Y659" s="154">
        <v>241</v>
      </c>
      <c r="Z659" s="143">
        <f t="shared" si="515"/>
        <v>816.27535833441596</v>
      </c>
      <c r="AA659" s="170" t="str">
        <f t="shared" si="516"/>
        <v>20"300</v>
      </c>
    </row>
    <row r="660" spans="1:27" x14ac:dyDescent="0.3">
      <c r="A660" s="85">
        <v>300</v>
      </c>
      <c r="B660" s="45">
        <v>24</v>
      </c>
      <c r="C660" s="45">
        <f t="shared" si="517"/>
        <v>24</v>
      </c>
      <c r="D660" s="45" t="s">
        <v>563</v>
      </c>
      <c r="E660" s="45" t="str">
        <f t="shared" si="501"/>
        <v>24 300 CS-SS316L/FG-SS316L</v>
      </c>
      <c r="F660" s="45">
        <v>603.25</v>
      </c>
      <c r="G660" s="45">
        <v>628.65</v>
      </c>
      <c r="H660" s="45">
        <v>685.8</v>
      </c>
      <c r="I660" s="45">
        <v>774.7</v>
      </c>
      <c r="J660" s="146">
        <f t="shared" si="504"/>
        <v>0.65722499999999995</v>
      </c>
      <c r="K660" s="146">
        <f t="shared" si="505"/>
        <v>34</v>
      </c>
      <c r="L660" s="146">
        <f t="shared" si="506"/>
        <v>40</v>
      </c>
      <c r="M660" s="143">
        <f t="shared" si="507"/>
        <v>1.38248E-2</v>
      </c>
      <c r="N660" s="143">
        <f t="shared" si="508"/>
        <v>2.3828927999999996E-2</v>
      </c>
      <c r="O660" s="143">
        <f t="shared" si="509"/>
        <v>0.30892414211999997</v>
      </c>
      <c r="P660" s="143">
        <f t="shared" si="510"/>
        <v>0.62643868819199988</v>
      </c>
      <c r="Q660" s="143">
        <v>1</v>
      </c>
      <c r="R660" s="143">
        <f t="shared" si="511"/>
        <v>0.62643868819199988</v>
      </c>
      <c r="S660" s="143">
        <f t="shared" si="512"/>
        <v>0.30892414211999997</v>
      </c>
      <c r="T660" s="154">
        <f t="shared" si="502"/>
        <v>297.55837689119994</v>
      </c>
      <c r="U660" s="155">
        <f t="shared" si="503"/>
        <v>154.46207105999997</v>
      </c>
      <c r="V660" s="143">
        <f t="shared" si="513"/>
        <v>2.9843108055600034</v>
      </c>
      <c r="W660" s="155">
        <v>306</v>
      </c>
      <c r="X660" s="143">
        <f t="shared" si="514"/>
        <v>0.69191280971999936</v>
      </c>
      <c r="Y660" s="154">
        <v>283</v>
      </c>
      <c r="Z660" s="143">
        <f t="shared" si="515"/>
        <v>1041.0204479511999</v>
      </c>
      <c r="AA660" s="170" t="str">
        <f t="shared" si="516"/>
        <v>24"300</v>
      </c>
    </row>
    <row r="661" spans="1:27" x14ac:dyDescent="0.3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143">
        <f t="shared" si="515"/>
        <v>0</v>
      </c>
      <c r="AA661" s="170" t="str">
        <f t="shared" si="516"/>
        <v>"</v>
      </c>
    </row>
    <row r="662" spans="1:27" x14ac:dyDescent="0.3">
      <c r="A662" s="45">
        <v>600</v>
      </c>
      <c r="B662" s="45">
        <v>0.5</v>
      </c>
      <c r="C662" s="45">
        <v>0.5</v>
      </c>
      <c r="D662" s="45" t="s">
        <v>563</v>
      </c>
      <c r="E662" s="45" t="str">
        <f t="shared" ref="E662:E680" si="518">CONCATENATE(C662," ",A662," ",D662)</f>
        <v>0.5 600 CS-SS316L/FG-SS316L</v>
      </c>
      <c r="F662" s="45">
        <v>14.22</v>
      </c>
      <c r="G662" s="45">
        <v>19.05</v>
      </c>
      <c r="H662" s="145" t="s">
        <v>536</v>
      </c>
      <c r="I662" s="45" t="s">
        <v>538</v>
      </c>
      <c r="J662" s="146">
        <f>(H662+G662)/2/1000</f>
        <v>2.5425E-2</v>
      </c>
      <c r="K662" s="146">
        <f>ROUND((H662-G662)/2*1.2,)</f>
        <v>8</v>
      </c>
      <c r="L662" s="146">
        <f>K662+6</f>
        <v>14</v>
      </c>
      <c r="M662" s="143">
        <f>3.142*(0.0008*0.0055)*1000</f>
        <v>1.38248E-2</v>
      </c>
      <c r="N662" s="143">
        <f>3.142*(0.0002*0.0048)*7900</f>
        <v>2.3828927999999996E-2</v>
      </c>
      <c r="O662" s="143">
        <f>(J662*K662)*M662</f>
        <v>2.8119643200000002E-3</v>
      </c>
      <c r="P662" s="143">
        <f>J662*L662*N662</f>
        <v>8.4819069215999986E-3</v>
      </c>
      <c r="Q662" s="143">
        <v>1</v>
      </c>
      <c r="R662" s="143">
        <f>(P662*Q662)</f>
        <v>8.4819069215999986E-3</v>
      </c>
      <c r="S662" s="143">
        <f>(O662*Q662)</f>
        <v>2.8119643200000002E-3</v>
      </c>
      <c r="T662" s="154">
        <f t="shared" ref="T662:T680" si="519">R662*Q662*475</f>
        <v>4.0289057877599994</v>
      </c>
      <c r="U662" s="155">
        <f t="shared" ref="U662:U680" si="520">S662*Q662*500</f>
        <v>1.40598216</v>
      </c>
      <c r="V662" s="143">
        <f>((I662/1000)*3.14)*1.15*0.003*((I662-H662)/2/1000)*8000*Q662</f>
        <v>5.2277024759999999E-2</v>
      </c>
      <c r="W662" s="155">
        <v>12</v>
      </c>
      <c r="X662" s="143">
        <f>((G662/1000)*3.14)*1.15*0.003*((G662-F662)/2/1000)*8000*Q662</f>
        <v>3.9870423179999993E-3</v>
      </c>
      <c r="Y662" s="154">
        <v>2</v>
      </c>
      <c r="Z662" s="143">
        <f t="shared" si="515"/>
        <v>19.43488794776</v>
      </c>
      <c r="AA662" s="170" t="str">
        <f t="shared" si="516"/>
        <v>0.5"600</v>
      </c>
    </row>
    <row r="663" spans="1:27" x14ac:dyDescent="0.3">
      <c r="A663" s="45">
        <v>600</v>
      </c>
      <c r="B663" s="45">
        <v>0.75</v>
      </c>
      <c r="C663" s="45">
        <v>0.75</v>
      </c>
      <c r="D663" s="45" t="s">
        <v>563</v>
      </c>
      <c r="E663" s="45" t="str">
        <f t="shared" si="518"/>
        <v>0.75 600 CS-SS316L/FG-SS316L</v>
      </c>
      <c r="F663" s="45">
        <v>20.57</v>
      </c>
      <c r="G663" s="45">
        <v>25.4</v>
      </c>
      <c r="H663" s="145">
        <v>39.6</v>
      </c>
      <c r="I663" s="45">
        <v>66.8</v>
      </c>
      <c r="J663" s="146">
        <f t="shared" ref="J663:J680" si="521">(H663+G663)/2/1000</f>
        <v>3.2500000000000001E-2</v>
      </c>
      <c r="K663" s="146">
        <f t="shared" ref="K663:K680" si="522">ROUND((H663-G663)/2*1.2,)</f>
        <v>9</v>
      </c>
      <c r="L663" s="146">
        <f t="shared" ref="L663:L680" si="523">K663+6</f>
        <v>15</v>
      </c>
      <c r="M663" s="143">
        <f t="shared" ref="M663:M680" si="524">3.142*(0.0008*0.0055)*1000</f>
        <v>1.38248E-2</v>
      </c>
      <c r="N663" s="143">
        <f t="shared" ref="N663:N680" si="525">3.142*(0.0002*0.0048)*7900</f>
        <v>2.3828927999999996E-2</v>
      </c>
      <c r="O663" s="143">
        <f t="shared" ref="O663:O680" si="526">(J663*K663)*M663</f>
        <v>4.0437540000000001E-3</v>
      </c>
      <c r="P663" s="143">
        <f t="shared" ref="P663:P680" si="527">J663*L663*N663</f>
        <v>1.1616602399999999E-2</v>
      </c>
      <c r="Q663" s="143">
        <v>1</v>
      </c>
      <c r="R663" s="143">
        <f t="shared" ref="R663:R680" si="528">(P663*Q663)</f>
        <v>1.1616602399999999E-2</v>
      </c>
      <c r="S663" s="143">
        <f t="shared" ref="S663:S680" si="529">(O663*Q663)</f>
        <v>4.0437540000000001E-3</v>
      </c>
      <c r="T663" s="154">
        <f t="shared" si="519"/>
        <v>5.517886139999999</v>
      </c>
      <c r="U663" s="155">
        <f t="shared" si="520"/>
        <v>2.0218769999999999</v>
      </c>
      <c r="V663" s="143">
        <f t="shared" ref="V663:V680" si="530">((I663/1000)*3.14)*1.15*0.003*((I663-H663)/2/1000)*8000*Q663</f>
        <v>7.8732510719999982E-2</v>
      </c>
      <c r="W663" s="155">
        <v>14</v>
      </c>
      <c r="X663" s="143">
        <f t="shared" ref="X663:X680" si="531">((G663/1000)*3.14)*1.15*0.003*((G663-F663)/2/1000)*8000*Q663</f>
        <v>5.316056423999997E-3</v>
      </c>
      <c r="Y663" s="154">
        <v>3</v>
      </c>
      <c r="Z663" s="143">
        <f t="shared" si="515"/>
        <v>24.539763139999998</v>
      </c>
      <c r="AA663" s="170" t="str">
        <f t="shared" si="516"/>
        <v>0.75"600</v>
      </c>
    </row>
    <row r="664" spans="1:27" x14ac:dyDescent="0.3">
      <c r="A664" s="45">
        <v>600</v>
      </c>
      <c r="B664" s="45">
        <v>1</v>
      </c>
      <c r="C664" s="45">
        <f>B664</f>
        <v>1</v>
      </c>
      <c r="D664" s="45" t="s">
        <v>563</v>
      </c>
      <c r="E664" s="45" t="str">
        <f t="shared" si="518"/>
        <v>1 600 CS-SS316L/FG-SS316L</v>
      </c>
      <c r="F664" s="45">
        <v>26.92</v>
      </c>
      <c r="G664" s="45">
        <v>31.75</v>
      </c>
      <c r="H664" s="145">
        <v>47.8</v>
      </c>
      <c r="I664" s="45">
        <v>73.2</v>
      </c>
      <c r="J664" s="146">
        <f t="shared" si="521"/>
        <v>3.9774999999999998E-2</v>
      </c>
      <c r="K664" s="146">
        <f t="shared" si="522"/>
        <v>10</v>
      </c>
      <c r="L664" s="146">
        <f t="shared" si="523"/>
        <v>16</v>
      </c>
      <c r="M664" s="143">
        <f t="shared" si="524"/>
        <v>1.38248E-2</v>
      </c>
      <c r="N664" s="143">
        <f t="shared" si="525"/>
        <v>2.3828927999999996E-2</v>
      </c>
      <c r="O664" s="143">
        <f t="shared" si="526"/>
        <v>5.4988141999999995E-3</v>
      </c>
      <c r="P664" s="143">
        <f t="shared" si="527"/>
        <v>1.5164729779199996E-2</v>
      </c>
      <c r="Q664" s="143">
        <v>1</v>
      </c>
      <c r="R664" s="143">
        <f t="shared" si="528"/>
        <v>1.5164729779199996E-2</v>
      </c>
      <c r="S664" s="143">
        <f t="shared" si="529"/>
        <v>5.4988141999999995E-3</v>
      </c>
      <c r="T664" s="154">
        <f t="shared" si="519"/>
        <v>7.2032466451199983</v>
      </c>
      <c r="U664" s="155">
        <f t="shared" si="520"/>
        <v>2.7494070999999995</v>
      </c>
      <c r="V664" s="143">
        <f t="shared" si="530"/>
        <v>8.0566320960000021E-2</v>
      </c>
      <c r="W664" s="158">
        <v>11</v>
      </c>
      <c r="X664" s="143">
        <f t="shared" si="531"/>
        <v>6.6450705299999973E-3</v>
      </c>
      <c r="Y664" s="154">
        <v>3</v>
      </c>
      <c r="Z664" s="143">
        <f t="shared" si="515"/>
        <v>23.952653745119996</v>
      </c>
      <c r="AA664" s="170" t="str">
        <f t="shared" si="516"/>
        <v>1"600</v>
      </c>
    </row>
    <row r="665" spans="1:27" x14ac:dyDescent="0.3">
      <c r="A665" s="45">
        <v>600</v>
      </c>
      <c r="B665" s="45" t="s">
        <v>6</v>
      </c>
      <c r="C665" s="45">
        <v>1.25</v>
      </c>
      <c r="D665" s="45" t="s">
        <v>563</v>
      </c>
      <c r="E665" s="45" t="str">
        <f t="shared" si="518"/>
        <v>1.25 600 CS-SS316L/FG-SS316L</v>
      </c>
      <c r="F665" s="45">
        <v>38.1</v>
      </c>
      <c r="G665" s="45">
        <v>47.75</v>
      </c>
      <c r="H665" s="145">
        <v>60.5</v>
      </c>
      <c r="I665" s="45">
        <v>82.6</v>
      </c>
      <c r="J665" s="146">
        <f t="shared" si="521"/>
        <v>5.4125E-2</v>
      </c>
      <c r="K665" s="146">
        <f t="shared" si="522"/>
        <v>8</v>
      </c>
      <c r="L665" s="146">
        <f t="shared" si="523"/>
        <v>14</v>
      </c>
      <c r="M665" s="143">
        <f t="shared" si="524"/>
        <v>1.38248E-2</v>
      </c>
      <c r="N665" s="143">
        <f t="shared" si="525"/>
        <v>2.3828927999999996E-2</v>
      </c>
      <c r="O665" s="143">
        <f t="shared" si="526"/>
        <v>5.9861383999999995E-3</v>
      </c>
      <c r="P665" s="143">
        <f t="shared" si="527"/>
        <v>1.8056370191999998E-2</v>
      </c>
      <c r="Q665" s="143">
        <v>1</v>
      </c>
      <c r="R665" s="143">
        <f t="shared" si="528"/>
        <v>1.8056370191999998E-2</v>
      </c>
      <c r="S665" s="143">
        <f t="shared" si="529"/>
        <v>5.9861383999999995E-3</v>
      </c>
      <c r="T665" s="154">
        <f t="shared" si="519"/>
        <v>8.5767758411999981</v>
      </c>
      <c r="U665" s="155">
        <f t="shared" si="520"/>
        <v>2.9930691999999999</v>
      </c>
      <c r="V665" s="143">
        <f t="shared" si="530"/>
        <v>7.9100832719999972E-2</v>
      </c>
      <c r="W665" s="155">
        <v>25</v>
      </c>
      <c r="X665" s="143">
        <f t="shared" si="531"/>
        <v>1.9966843949999997E-2</v>
      </c>
      <c r="Y665" s="154">
        <v>25</v>
      </c>
      <c r="Z665" s="143">
        <f t="shared" si="515"/>
        <v>61.569845041199997</v>
      </c>
      <c r="AA665" s="170" t="str">
        <f t="shared" si="516"/>
        <v>1  1/4"600</v>
      </c>
    </row>
    <row r="666" spans="1:27" x14ac:dyDescent="0.3">
      <c r="A666" s="45">
        <v>600</v>
      </c>
      <c r="B666" s="45" t="s">
        <v>8</v>
      </c>
      <c r="C666" s="45">
        <v>1.5</v>
      </c>
      <c r="D666" s="45" t="s">
        <v>563</v>
      </c>
      <c r="E666" s="45" t="str">
        <f t="shared" si="518"/>
        <v>1.5 600 CS-SS316L/FG-SS316L</v>
      </c>
      <c r="F666" s="45">
        <v>44.45</v>
      </c>
      <c r="G666" s="45">
        <v>54.1</v>
      </c>
      <c r="H666" s="145">
        <v>69.900000000000006</v>
      </c>
      <c r="I666" s="45">
        <v>95.3</v>
      </c>
      <c r="J666" s="146">
        <f t="shared" si="521"/>
        <v>6.2E-2</v>
      </c>
      <c r="K666" s="146">
        <f t="shared" si="522"/>
        <v>9</v>
      </c>
      <c r="L666" s="146">
        <f t="shared" si="523"/>
        <v>15</v>
      </c>
      <c r="M666" s="143">
        <f t="shared" si="524"/>
        <v>1.38248E-2</v>
      </c>
      <c r="N666" s="143">
        <f t="shared" si="525"/>
        <v>2.3828927999999996E-2</v>
      </c>
      <c r="O666" s="143">
        <f t="shared" si="526"/>
        <v>7.714238400000001E-3</v>
      </c>
      <c r="P666" s="143">
        <f t="shared" si="527"/>
        <v>2.2160903039999996E-2</v>
      </c>
      <c r="Q666" s="143">
        <v>1</v>
      </c>
      <c r="R666" s="143">
        <f t="shared" si="528"/>
        <v>2.2160903039999996E-2</v>
      </c>
      <c r="S666" s="143">
        <f t="shared" si="529"/>
        <v>7.714238400000001E-3</v>
      </c>
      <c r="T666" s="154">
        <f t="shared" si="519"/>
        <v>10.526428943999997</v>
      </c>
      <c r="U666" s="155">
        <f t="shared" si="520"/>
        <v>3.8571192000000005</v>
      </c>
      <c r="V666" s="143">
        <f t="shared" si="530"/>
        <v>0.10489030583999996</v>
      </c>
      <c r="W666" s="155">
        <v>17</v>
      </c>
      <c r="X666" s="143">
        <f t="shared" si="531"/>
        <v>2.2622120579999995E-2</v>
      </c>
      <c r="Y666" s="154">
        <v>12</v>
      </c>
      <c r="Z666" s="143">
        <f t="shared" si="515"/>
        <v>43.383548143999995</v>
      </c>
      <c r="AA666" s="170" t="str">
        <f t="shared" si="516"/>
        <v>1  1/2"600</v>
      </c>
    </row>
    <row r="667" spans="1:27" x14ac:dyDescent="0.3">
      <c r="A667" s="45">
        <v>600</v>
      </c>
      <c r="B667" s="45">
        <v>2</v>
      </c>
      <c r="C667" s="45">
        <f>B667</f>
        <v>2</v>
      </c>
      <c r="D667" s="45" t="s">
        <v>563</v>
      </c>
      <c r="E667" s="45" t="str">
        <f t="shared" si="518"/>
        <v>2 600 CS-SS316L/FG-SS316L</v>
      </c>
      <c r="F667" s="45">
        <v>55.62</v>
      </c>
      <c r="G667" s="45">
        <v>69.849999999999994</v>
      </c>
      <c r="H667" s="145">
        <v>85.9</v>
      </c>
      <c r="I667" s="45">
        <v>111.3</v>
      </c>
      <c r="J667" s="146">
        <f t="shared" si="521"/>
        <v>7.7875E-2</v>
      </c>
      <c r="K667" s="146">
        <f t="shared" si="522"/>
        <v>10</v>
      </c>
      <c r="L667" s="146">
        <f t="shared" si="523"/>
        <v>16</v>
      </c>
      <c r="M667" s="143">
        <f t="shared" si="524"/>
        <v>1.38248E-2</v>
      </c>
      <c r="N667" s="143">
        <f t="shared" si="525"/>
        <v>2.3828927999999996E-2</v>
      </c>
      <c r="O667" s="143">
        <f t="shared" si="526"/>
        <v>1.0766063000000001E-2</v>
      </c>
      <c r="P667" s="143">
        <f t="shared" si="527"/>
        <v>2.9690844287999996E-2</v>
      </c>
      <c r="Q667" s="143">
        <v>1</v>
      </c>
      <c r="R667" s="143">
        <f t="shared" si="528"/>
        <v>2.9690844287999996E-2</v>
      </c>
      <c r="S667" s="143">
        <f t="shared" si="529"/>
        <v>1.0766063000000001E-2</v>
      </c>
      <c r="T667" s="154">
        <f t="shared" si="519"/>
        <v>14.103151036799998</v>
      </c>
      <c r="U667" s="155">
        <f t="shared" si="520"/>
        <v>5.3830315000000004</v>
      </c>
      <c r="V667" s="143">
        <f t="shared" si="530"/>
        <v>0.12250043063999995</v>
      </c>
      <c r="W667" s="155">
        <v>17</v>
      </c>
      <c r="X667" s="143">
        <f t="shared" si="531"/>
        <v>4.3070513045999993E-2</v>
      </c>
      <c r="Y667" s="154">
        <v>22</v>
      </c>
      <c r="Z667" s="143">
        <f t="shared" si="515"/>
        <v>58.486182536800001</v>
      </c>
      <c r="AA667" s="170" t="str">
        <f t="shared" si="516"/>
        <v>2"600</v>
      </c>
    </row>
    <row r="668" spans="1:27" x14ac:dyDescent="0.3">
      <c r="A668" s="45">
        <v>600</v>
      </c>
      <c r="B668" s="45" t="s">
        <v>11</v>
      </c>
      <c r="C668" s="45">
        <v>2.5</v>
      </c>
      <c r="D668" s="45" t="s">
        <v>563</v>
      </c>
      <c r="E668" s="45" t="str">
        <f t="shared" si="518"/>
        <v>2.5 600 CS-SS316L/FG-SS316L</v>
      </c>
      <c r="F668" s="45">
        <v>66.540000000000006</v>
      </c>
      <c r="G668" s="45">
        <v>82.55</v>
      </c>
      <c r="H668" s="145">
        <v>98.6</v>
      </c>
      <c r="I668" s="45">
        <v>130.30000000000001</v>
      </c>
      <c r="J668" s="146">
        <f t="shared" si="521"/>
        <v>9.0574999999999989E-2</v>
      </c>
      <c r="K668" s="146">
        <f t="shared" si="522"/>
        <v>10</v>
      </c>
      <c r="L668" s="146">
        <f t="shared" si="523"/>
        <v>16</v>
      </c>
      <c r="M668" s="143">
        <f t="shared" si="524"/>
        <v>1.38248E-2</v>
      </c>
      <c r="N668" s="143">
        <f t="shared" si="525"/>
        <v>2.3828927999999996E-2</v>
      </c>
      <c r="O668" s="143">
        <f t="shared" si="526"/>
        <v>1.2521812599999998E-2</v>
      </c>
      <c r="P668" s="143">
        <f t="shared" si="527"/>
        <v>3.4532882457599987E-2</v>
      </c>
      <c r="Q668" s="143">
        <v>1</v>
      </c>
      <c r="R668" s="143">
        <f t="shared" si="528"/>
        <v>3.4532882457599987E-2</v>
      </c>
      <c r="S668" s="143">
        <f t="shared" si="529"/>
        <v>1.2521812599999998E-2</v>
      </c>
      <c r="T668" s="154">
        <f t="shared" si="519"/>
        <v>16.403119167359993</v>
      </c>
      <c r="U668" s="155">
        <f t="shared" si="520"/>
        <v>6.2609062999999985</v>
      </c>
      <c r="V668" s="143">
        <f t="shared" si="530"/>
        <v>0.17898325932000012</v>
      </c>
      <c r="W668" s="155">
        <v>40</v>
      </c>
      <c r="X668" s="143">
        <f t="shared" si="531"/>
        <v>5.7268676165999961E-2</v>
      </c>
      <c r="Y668" s="154">
        <v>45</v>
      </c>
      <c r="Z668" s="143">
        <f t="shared" si="515"/>
        <v>107.66402546735999</v>
      </c>
      <c r="AA668" s="170" t="str">
        <f t="shared" si="516"/>
        <v>2  1/2"600</v>
      </c>
    </row>
    <row r="669" spans="1:27" x14ac:dyDescent="0.3">
      <c r="A669" s="45">
        <v>600</v>
      </c>
      <c r="B669" s="45">
        <v>3</v>
      </c>
      <c r="C669" s="45">
        <f t="shared" ref="C669:C680" si="532">B669</f>
        <v>3</v>
      </c>
      <c r="D669" s="45" t="s">
        <v>563</v>
      </c>
      <c r="E669" s="45" t="str">
        <f t="shared" si="518"/>
        <v>3 600 CS-SS316L/FG-SS316L</v>
      </c>
      <c r="F669" s="147">
        <v>81</v>
      </c>
      <c r="G669" s="45">
        <v>101.6</v>
      </c>
      <c r="H669" s="145">
        <v>120.7</v>
      </c>
      <c r="I669" s="45">
        <v>149.4</v>
      </c>
      <c r="J669" s="146">
        <f t="shared" si="521"/>
        <v>0.11115</v>
      </c>
      <c r="K669" s="146">
        <f t="shared" si="522"/>
        <v>11</v>
      </c>
      <c r="L669" s="146">
        <f t="shared" si="523"/>
        <v>17</v>
      </c>
      <c r="M669" s="143">
        <f t="shared" si="524"/>
        <v>1.38248E-2</v>
      </c>
      <c r="N669" s="143">
        <f t="shared" si="525"/>
        <v>2.3828927999999996E-2</v>
      </c>
      <c r="O669" s="143">
        <f t="shared" si="526"/>
        <v>1.690289172E-2</v>
      </c>
      <c r="P669" s="143">
        <f t="shared" si="527"/>
        <v>4.502595090239999E-2</v>
      </c>
      <c r="Q669" s="143">
        <v>1</v>
      </c>
      <c r="R669" s="143">
        <f t="shared" si="528"/>
        <v>4.502595090239999E-2</v>
      </c>
      <c r="S669" s="143">
        <f t="shared" si="529"/>
        <v>1.690289172E-2</v>
      </c>
      <c r="T669" s="154">
        <f t="shared" si="519"/>
        <v>21.387326678639994</v>
      </c>
      <c r="U669" s="155">
        <f t="shared" si="520"/>
        <v>8.4514458599999998</v>
      </c>
      <c r="V669" s="143">
        <f t="shared" si="530"/>
        <v>0.18579808296</v>
      </c>
      <c r="W669" s="155">
        <v>25</v>
      </c>
      <c r="X669" s="143">
        <f t="shared" si="531"/>
        <v>9.0692142719999938E-2</v>
      </c>
      <c r="Y669" s="154">
        <v>47</v>
      </c>
      <c r="Z669" s="143">
        <f t="shared" si="515"/>
        <v>101.83877253864</v>
      </c>
      <c r="AA669" s="170" t="str">
        <f t="shared" si="516"/>
        <v>3"600</v>
      </c>
    </row>
    <row r="670" spans="1:27" x14ac:dyDescent="0.3">
      <c r="A670" s="45">
        <v>600</v>
      </c>
      <c r="B670" s="45">
        <v>4</v>
      </c>
      <c r="C670" s="45">
        <f t="shared" si="532"/>
        <v>4</v>
      </c>
      <c r="D670" s="45" t="s">
        <v>563</v>
      </c>
      <c r="E670" s="45" t="str">
        <f t="shared" si="518"/>
        <v>4 600 CS-SS316L/FG-SS316L</v>
      </c>
      <c r="F670" s="45">
        <v>102.62</v>
      </c>
      <c r="G670" s="45">
        <v>120.65</v>
      </c>
      <c r="H670" s="145">
        <v>149.4</v>
      </c>
      <c r="I670" s="45">
        <v>193.8</v>
      </c>
      <c r="J670" s="146">
        <f t="shared" si="521"/>
        <v>0.13502500000000001</v>
      </c>
      <c r="K670" s="146">
        <f t="shared" si="522"/>
        <v>17</v>
      </c>
      <c r="L670" s="146">
        <f t="shared" si="523"/>
        <v>23</v>
      </c>
      <c r="M670" s="143">
        <f t="shared" si="524"/>
        <v>1.38248E-2</v>
      </c>
      <c r="N670" s="143">
        <f t="shared" si="525"/>
        <v>2.3828927999999996E-2</v>
      </c>
      <c r="O670" s="143">
        <f t="shared" si="526"/>
        <v>3.173379154E-2</v>
      </c>
      <c r="P670" s="143">
        <f t="shared" si="527"/>
        <v>7.4002523073599988E-2</v>
      </c>
      <c r="Q670" s="143">
        <v>1</v>
      </c>
      <c r="R670" s="143">
        <f t="shared" si="528"/>
        <v>7.4002523073599988E-2</v>
      </c>
      <c r="S670" s="143">
        <f t="shared" si="529"/>
        <v>3.173379154E-2</v>
      </c>
      <c r="T670" s="154">
        <f t="shared" si="519"/>
        <v>35.151198459959993</v>
      </c>
      <c r="U670" s="155">
        <f t="shared" si="520"/>
        <v>15.866895769999999</v>
      </c>
      <c r="V670" s="143">
        <f t="shared" si="530"/>
        <v>0.37285972704000003</v>
      </c>
      <c r="W670" s="155">
        <v>55</v>
      </c>
      <c r="X670" s="143">
        <f t="shared" si="531"/>
        <v>9.4260944574000013E-2</v>
      </c>
      <c r="Y670" s="154">
        <v>81.5</v>
      </c>
      <c r="Z670" s="143">
        <f t="shared" si="515"/>
        <v>187.51809422995998</v>
      </c>
      <c r="AA670" s="170" t="str">
        <f t="shared" si="516"/>
        <v>4"600</v>
      </c>
    </row>
    <row r="671" spans="1:27" x14ac:dyDescent="0.3">
      <c r="A671" s="45">
        <v>600</v>
      </c>
      <c r="B671" s="45">
        <v>5</v>
      </c>
      <c r="C671" s="45">
        <f t="shared" si="532"/>
        <v>5</v>
      </c>
      <c r="D671" s="45" t="s">
        <v>563</v>
      </c>
      <c r="E671" s="45" t="str">
        <f t="shared" si="518"/>
        <v>5 600 CS-SS316L/FG-SS316L</v>
      </c>
      <c r="F671" s="45">
        <v>128.27000000000001</v>
      </c>
      <c r="G671" s="45">
        <v>147.57</v>
      </c>
      <c r="H671" s="145">
        <v>177.8</v>
      </c>
      <c r="I671" s="45">
        <v>241.3</v>
      </c>
      <c r="J671" s="146">
        <f t="shared" si="521"/>
        <v>0.162685</v>
      </c>
      <c r="K671" s="146">
        <f t="shared" si="522"/>
        <v>18</v>
      </c>
      <c r="L671" s="146">
        <f t="shared" si="523"/>
        <v>24</v>
      </c>
      <c r="M671" s="143">
        <f t="shared" si="524"/>
        <v>1.38248E-2</v>
      </c>
      <c r="N671" s="143">
        <f t="shared" si="525"/>
        <v>2.3828927999999996E-2</v>
      </c>
      <c r="O671" s="143">
        <f t="shared" si="526"/>
        <v>4.0483576584000001E-2</v>
      </c>
      <c r="P671" s="143">
        <f t="shared" si="527"/>
        <v>9.3038619640319981E-2</v>
      </c>
      <c r="Q671" s="143">
        <v>1</v>
      </c>
      <c r="R671" s="143">
        <f t="shared" si="528"/>
        <v>9.3038619640319981E-2</v>
      </c>
      <c r="S671" s="143">
        <f t="shared" si="529"/>
        <v>4.0483576584000001E-2</v>
      </c>
      <c r="T671" s="154">
        <f t="shared" si="519"/>
        <v>44.193344329151991</v>
      </c>
      <c r="U671" s="155">
        <f t="shared" si="520"/>
        <v>20.241788291999999</v>
      </c>
      <c r="V671" s="143">
        <f t="shared" si="530"/>
        <v>0.66395673659999999</v>
      </c>
      <c r="W671" s="155">
        <v>89.760427248213318</v>
      </c>
      <c r="X671" s="143">
        <f t="shared" si="531"/>
        <v>0.12341391253199989</v>
      </c>
      <c r="Y671" s="154">
        <v>88.202345486239992</v>
      </c>
      <c r="Z671" s="143">
        <f t="shared" si="515"/>
        <v>242.3979053556053</v>
      </c>
      <c r="AA671" s="170" t="str">
        <f t="shared" si="516"/>
        <v>5"600</v>
      </c>
    </row>
    <row r="672" spans="1:27" x14ac:dyDescent="0.3">
      <c r="A672" s="45">
        <v>600</v>
      </c>
      <c r="B672" s="45">
        <v>6</v>
      </c>
      <c r="C672" s="45">
        <f t="shared" si="532"/>
        <v>6</v>
      </c>
      <c r="D672" s="45" t="s">
        <v>563</v>
      </c>
      <c r="E672" s="45" t="str">
        <f t="shared" si="518"/>
        <v>6 600 CS-SS316L/FG-SS316L</v>
      </c>
      <c r="F672" s="45">
        <v>154.94</v>
      </c>
      <c r="G672" s="45">
        <v>174.75</v>
      </c>
      <c r="H672" s="145">
        <v>209.6</v>
      </c>
      <c r="I672" s="45">
        <v>266.7</v>
      </c>
      <c r="J672" s="146">
        <f t="shared" si="521"/>
        <v>0.19217500000000001</v>
      </c>
      <c r="K672" s="146">
        <f t="shared" si="522"/>
        <v>21</v>
      </c>
      <c r="L672" s="146">
        <f t="shared" si="523"/>
        <v>27</v>
      </c>
      <c r="M672" s="143">
        <f t="shared" si="524"/>
        <v>1.38248E-2</v>
      </c>
      <c r="N672" s="143">
        <f t="shared" si="525"/>
        <v>2.3828927999999996E-2</v>
      </c>
      <c r="O672" s="143">
        <f t="shared" si="526"/>
        <v>5.5792399740000005E-2</v>
      </c>
      <c r="P672" s="143">
        <f t="shared" si="527"/>
        <v>0.12364175443679999</v>
      </c>
      <c r="Q672" s="143">
        <v>1</v>
      </c>
      <c r="R672" s="143">
        <f t="shared" si="528"/>
        <v>0.12364175443679999</v>
      </c>
      <c r="S672" s="143">
        <f t="shared" si="529"/>
        <v>5.5792399740000005E-2</v>
      </c>
      <c r="T672" s="154">
        <f t="shared" si="519"/>
        <v>58.729833357479997</v>
      </c>
      <c r="U672" s="155">
        <f t="shared" si="520"/>
        <v>27.896199870000004</v>
      </c>
      <c r="V672" s="143">
        <f t="shared" si="530"/>
        <v>0.65988439523999998</v>
      </c>
      <c r="W672" s="155">
        <v>81</v>
      </c>
      <c r="X672" s="143">
        <f t="shared" si="531"/>
        <v>0.15000660926999998</v>
      </c>
      <c r="Y672" s="154">
        <v>88</v>
      </c>
      <c r="Z672" s="143">
        <f t="shared" si="515"/>
        <v>255.62603322748001</v>
      </c>
      <c r="AA672" s="170" t="str">
        <f t="shared" si="516"/>
        <v>6"600</v>
      </c>
    </row>
    <row r="673" spans="1:27" x14ac:dyDescent="0.3">
      <c r="A673" s="45">
        <v>600</v>
      </c>
      <c r="B673" s="45">
        <v>8</v>
      </c>
      <c r="C673" s="45">
        <f t="shared" si="532"/>
        <v>8</v>
      </c>
      <c r="D673" s="45" t="s">
        <v>563</v>
      </c>
      <c r="E673" s="45" t="str">
        <f t="shared" si="518"/>
        <v>8 600 CS-SS316L/FG-SS316L</v>
      </c>
      <c r="F673" s="45">
        <v>205.74</v>
      </c>
      <c r="G673" s="45">
        <v>225.55</v>
      </c>
      <c r="H673" s="145">
        <v>263.7</v>
      </c>
      <c r="I673" s="45">
        <v>320.8</v>
      </c>
      <c r="J673" s="146">
        <f t="shared" si="521"/>
        <v>0.24462500000000001</v>
      </c>
      <c r="K673" s="146">
        <f t="shared" si="522"/>
        <v>23</v>
      </c>
      <c r="L673" s="146">
        <f t="shared" si="523"/>
        <v>29</v>
      </c>
      <c r="M673" s="143">
        <f t="shared" si="524"/>
        <v>1.38248E-2</v>
      </c>
      <c r="N673" s="143">
        <f t="shared" si="525"/>
        <v>2.3828927999999996E-2</v>
      </c>
      <c r="O673" s="143">
        <f t="shared" si="526"/>
        <v>7.7783509100000009E-2</v>
      </c>
      <c r="P673" s="143">
        <f t="shared" si="527"/>
        <v>0.16904539384799996</v>
      </c>
      <c r="Q673" s="143">
        <v>1</v>
      </c>
      <c r="R673" s="143">
        <f t="shared" si="528"/>
        <v>0.16904539384799996</v>
      </c>
      <c r="S673" s="143">
        <f t="shared" si="529"/>
        <v>7.7783509100000009E-2</v>
      </c>
      <c r="T673" s="154">
        <f t="shared" si="519"/>
        <v>80.296562077799976</v>
      </c>
      <c r="U673" s="155">
        <f t="shared" si="520"/>
        <v>38.891754550000002</v>
      </c>
      <c r="V673" s="143">
        <f t="shared" si="530"/>
        <v>0.79374170976000047</v>
      </c>
      <c r="W673" s="155">
        <v>93</v>
      </c>
      <c r="X673" s="143">
        <f t="shared" si="531"/>
        <v>0.19361368080600003</v>
      </c>
      <c r="Y673" s="154">
        <v>105</v>
      </c>
      <c r="Z673" s="143">
        <f t="shared" si="515"/>
        <v>317.18831662779996</v>
      </c>
      <c r="AA673" s="170" t="str">
        <f t="shared" si="516"/>
        <v>8"600</v>
      </c>
    </row>
    <row r="674" spans="1:27" x14ac:dyDescent="0.3">
      <c r="A674" s="45">
        <v>600</v>
      </c>
      <c r="B674" s="45">
        <v>10</v>
      </c>
      <c r="C674" s="45">
        <f t="shared" si="532"/>
        <v>10</v>
      </c>
      <c r="D674" s="45" t="s">
        <v>563</v>
      </c>
      <c r="E674" s="45" t="str">
        <f t="shared" si="518"/>
        <v>10 600 CS-SS316L/FG-SS316L</v>
      </c>
      <c r="F674" s="45">
        <v>255.27</v>
      </c>
      <c r="G674" s="45">
        <v>274.57</v>
      </c>
      <c r="H674" s="145">
        <v>317.5</v>
      </c>
      <c r="I674" s="45">
        <v>400.1</v>
      </c>
      <c r="J674" s="146">
        <f t="shared" si="521"/>
        <v>0.29603499999999999</v>
      </c>
      <c r="K674" s="146">
        <f t="shared" si="522"/>
        <v>26</v>
      </c>
      <c r="L674" s="146">
        <f t="shared" si="523"/>
        <v>32</v>
      </c>
      <c r="M674" s="143">
        <f t="shared" si="524"/>
        <v>1.38248E-2</v>
      </c>
      <c r="N674" s="143">
        <f t="shared" si="525"/>
        <v>2.3828927999999996E-2</v>
      </c>
      <c r="O674" s="143">
        <f t="shared" si="526"/>
        <v>0.10640824136799999</v>
      </c>
      <c r="P674" s="143">
        <f t="shared" si="527"/>
        <v>0.22573429441535994</v>
      </c>
      <c r="Q674" s="143">
        <v>1</v>
      </c>
      <c r="R674" s="143">
        <f t="shared" si="528"/>
        <v>0.22573429441535994</v>
      </c>
      <c r="S674" s="143">
        <f t="shared" si="529"/>
        <v>0.10640824136799999</v>
      </c>
      <c r="T674" s="154">
        <f t="shared" si="519"/>
        <v>107.22378984729598</v>
      </c>
      <c r="U674" s="155">
        <f t="shared" si="520"/>
        <v>53.204120683999996</v>
      </c>
      <c r="V674" s="143">
        <f t="shared" si="530"/>
        <v>1.4320472023200004</v>
      </c>
      <c r="W674" s="155">
        <v>154</v>
      </c>
      <c r="X674" s="143">
        <f t="shared" si="531"/>
        <v>0.2296249777319998</v>
      </c>
      <c r="Y674" s="154">
        <v>121</v>
      </c>
      <c r="Z674" s="143">
        <f t="shared" si="515"/>
        <v>435.42791053129594</v>
      </c>
      <c r="AA674" s="170" t="str">
        <f t="shared" si="516"/>
        <v>10"600</v>
      </c>
    </row>
    <row r="675" spans="1:27" x14ac:dyDescent="0.3">
      <c r="A675" s="45">
        <v>600</v>
      </c>
      <c r="B675" s="45">
        <v>12</v>
      </c>
      <c r="C675" s="45">
        <f t="shared" si="532"/>
        <v>12</v>
      </c>
      <c r="D675" s="45" t="s">
        <v>563</v>
      </c>
      <c r="E675" s="45" t="str">
        <f t="shared" si="518"/>
        <v>12 600 CS-SS316L/FG-SS316L</v>
      </c>
      <c r="F675" s="45">
        <v>307.33999999999997</v>
      </c>
      <c r="G675" s="45">
        <v>327.14999999999998</v>
      </c>
      <c r="H675" s="145">
        <v>374.7</v>
      </c>
      <c r="I675" s="45">
        <v>457.2</v>
      </c>
      <c r="J675" s="146">
        <f t="shared" si="521"/>
        <v>0.35092499999999993</v>
      </c>
      <c r="K675" s="146">
        <f t="shared" si="522"/>
        <v>29</v>
      </c>
      <c r="L675" s="146">
        <f t="shared" si="523"/>
        <v>35</v>
      </c>
      <c r="M675" s="143">
        <f t="shared" si="524"/>
        <v>1.38248E-2</v>
      </c>
      <c r="N675" s="143">
        <f t="shared" si="525"/>
        <v>2.3828927999999996E-2</v>
      </c>
      <c r="O675" s="143">
        <f t="shared" si="526"/>
        <v>0.14069257025999996</v>
      </c>
      <c r="P675" s="143">
        <f t="shared" si="527"/>
        <v>0.2926758295439999</v>
      </c>
      <c r="Q675" s="143">
        <v>1</v>
      </c>
      <c r="R675" s="143">
        <f t="shared" si="528"/>
        <v>0.2926758295439999</v>
      </c>
      <c r="S675" s="143">
        <f t="shared" si="529"/>
        <v>0.14069257025999996</v>
      </c>
      <c r="T675" s="154">
        <f t="shared" si="519"/>
        <v>139.02101903339997</v>
      </c>
      <c r="U675" s="155">
        <f t="shared" si="520"/>
        <v>70.346285129999984</v>
      </c>
      <c r="V675" s="143">
        <v>173</v>
      </c>
      <c r="W675" s="155">
        <v>191.82263934485334</v>
      </c>
      <c r="X675" s="143">
        <f t="shared" si="531"/>
        <v>0.28082782387800004</v>
      </c>
      <c r="Y675" s="154">
        <v>138</v>
      </c>
      <c r="Z675" s="143">
        <f t="shared" si="515"/>
        <v>539.18994350825324</v>
      </c>
      <c r="AA675" s="170" t="str">
        <f t="shared" si="516"/>
        <v>12"600</v>
      </c>
    </row>
    <row r="676" spans="1:27" x14ac:dyDescent="0.3">
      <c r="A676" s="45">
        <v>600</v>
      </c>
      <c r="B676" s="45">
        <v>14</v>
      </c>
      <c r="C676" s="45">
        <f t="shared" si="532"/>
        <v>14</v>
      </c>
      <c r="D676" s="45" t="s">
        <v>563</v>
      </c>
      <c r="E676" s="45" t="str">
        <f t="shared" si="518"/>
        <v>14 600 CS-SS316L/FG-SS316L</v>
      </c>
      <c r="F676" s="45">
        <v>342.9</v>
      </c>
      <c r="G676" s="45">
        <v>361.95</v>
      </c>
      <c r="H676" s="145">
        <v>406.4</v>
      </c>
      <c r="I676" s="45">
        <v>492.3</v>
      </c>
      <c r="J676" s="146">
        <f t="shared" si="521"/>
        <v>0.38417499999999993</v>
      </c>
      <c r="K676" s="146">
        <f t="shared" si="522"/>
        <v>27</v>
      </c>
      <c r="L676" s="146">
        <f t="shared" si="523"/>
        <v>33</v>
      </c>
      <c r="M676" s="143">
        <f t="shared" si="524"/>
        <v>1.38248E-2</v>
      </c>
      <c r="N676" s="143">
        <f t="shared" si="525"/>
        <v>2.3828927999999996E-2</v>
      </c>
      <c r="O676" s="143">
        <f t="shared" si="526"/>
        <v>0.14340084857999999</v>
      </c>
      <c r="P676" s="143">
        <f t="shared" si="527"/>
        <v>0.30209778767519985</v>
      </c>
      <c r="Q676" s="143">
        <v>1</v>
      </c>
      <c r="R676" s="143">
        <f t="shared" si="528"/>
        <v>0.30209778767519985</v>
      </c>
      <c r="S676" s="143">
        <f t="shared" si="529"/>
        <v>0.14340084857999999</v>
      </c>
      <c r="T676" s="154">
        <f t="shared" si="519"/>
        <v>143.49644914571994</v>
      </c>
      <c r="U676" s="155">
        <f t="shared" si="520"/>
        <v>71.700424290000001</v>
      </c>
      <c r="V676" s="143">
        <f t="shared" si="530"/>
        <v>1.8324483152400008</v>
      </c>
      <c r="W676" s="155">
        <v>190</v>
      </c>
      <c r="X676" s="143">
        <f t="shared" si="531"/>
        <v>0.29878053147000011</v>
      </c>
      <c r="Y676" s="154">
        <v>150</v>
      </c>
      <c r="Z676" s="143">
        <f t="shared" si="515"/>
        <v>555.19687343571991</v>
      </c>
      <c r="AA676" s="170" t="str">
        <f t="shared" si="516"/>
        <v>14"600</v>
      </c>
    </row>
    <row r="677" spans="1:27" x14ac:dyDescent="0.3">
      <c r="A677" s="45">
        <v>600</v>
      </c>
      <c r="B677" s="45">
        <v>16</v>
      </c>
      <c r="C677" s="45">
        <f t="shared" si="532"/>
        <v>16</v>
      </c>
      <c r="D677" s="45" t="s">
        <v>563</v>
      </c>
      <c r="E677" s="45" t="str">
        <f t="shared" si="518"/>
        <v>16 600 CS-SS316L/FG-SS316L</v>
      </c>
      <c r="F677" s="45">
        <v>389.89</v>
      </c>
      <c r="G677" s="45">
        <v>412.75</v>
      </c>
      <c r="H677" s="145">
        <v>463.6</v>
      </c>
      <c r="I677" s="45">
        <v>565.20000000000005</v>
      </c>
      <c r="J677" s="146">
        <f t="shared" si="521"/>
        <v>0.43817500000000004</v>
      </c>
      <c r="K677" s="146">
        <f t="shared" si="522"/>
        <v>31</v>
      </c>
      <c r="L677" s="146">
        <f t="shared" si="523"/>
        <v>37</v>
      </c>
      <c r="M677" s="143">
        <f t="shared" si="524"/>
        <v>1.38248E-2</v>
      </c>
      <c r="N677" s="143">
        <f t="shared" si="525"/>
        <v>2.3828927999999996E-2</v>
      </c>
      <c r="O677" s="143">
        <f t="shared" si="526"/>
        <v>0.18778813394000002</v>
      </c>
      <c r="P677" s="143">
        <f t="shared" si="527"/>
        <v>0.38632589947679996</v>
      </c>
      <c r="Q677" s="143">
        <v>1</v>
      </c>
      <c r="R677" s="143">
        <f t="shared" si="528"/>
        <v>0.38632589947679996</v>
      </c>
      <c r="S677" s="143">
        <f t="shared" si="529"/>
        <v>0.18778813394000002</v>
      </c>
      <c r="T677" s="154">
        <f t="shared" si="519"/>
        <v>183.50480225147999</v>
      </c>
      <c r="U677" s="155">
        <f t="shared" si="520"/>
        <v>93.894066970000011</v>
      </c>
      <c r="V677" s="143">
        <f t="shared" si="530"/>
        <v>2.4883106342400008</v>
      </c>
      <c r="W677" s="155">
        <v>252</v>
      </c>
      <c r="X677" s="143">
        <f t="shared" si="531"/>
        <v>0.40885756938000029</v>
      </c>
      <c r="Y677" s="154">
        <v>183</v>
      </c>
      <c r="Z677" s="143">
        <f t="shared" si="515"/>
        <v>712.39886922148003</v>
      </c>
      <c r="AA677" s="170" t="str">
        <f t="shared" si="516"/>
        <v>16"600</v>
      </c>
    </row>
    <row r="678" spans="1:27" x14ac:dyDescent="0.3">
      <c r="A678" s="45">
        <v>600</v>
      </c>
      <c r="B678" s="45">
        <v>18</v>
      </c>
      <c r="C678" s="45">
        <f t="shared" si="532"/>
        <v>18</v>
      </c>
      <c r="D678" s="45" t="s">
        <v>563</v>
      </c>
      <c r="E678" s="45" t="str">
        <f t="shared" si="518"/>
        <v>18 600 CS-SS316L/FG-SS316L</v>
      </c>
      <c r="F678" s="45">
        <v>438.15</v>
      </c>
      <c r="G678" s="45">
        <v>469.9</v>
      </c>
      <c r="H678" s="145">
        <v>527.1</v>
      </c>
      <c r="I678" s="45">
        <v>612.9</v>
      </c>
      <c r="J678" s="146">
        <f t="shared" si="521"/>
        <v>0.4985</v>
      </c>
      <c r="K678" s="146">
        <f t="shared" si="522"/>
        <v>34</v>
      </c>
      <c r="L678" s="146">
        <f t="shared" si="523"/>
        <v>40</v>
      </c>
      <c r="M678" s="143">
        <f t="shared" si="524"/>
        <v>1.38248E-2</v>
      </c>
      <c r="N678" s="143">
        <f t="shared" si="525"/>
        <v>2.3828927999999996E-2</v>
      </c>
      <c r="O678" s="143">
        <f t="shared" si="526"/>
        <v>0.23431653520000001</v>
      </c>
      <c r="P678" s="143">
        <f t="shared" si="527"/>
        <v>0.47514882431999994</v>
      </c>
      <c r="Q678" s="143">
        <v>1</v>
      </c>
      <c r="R678" s="143">
        <f t="shared" si="528"/>
        <v>0.47514882431999994</v>
      </c>
      <c r="S678" s="143">
        <f t="shared" si="529"/>
        <v>0.23431653520000001</v>
      </c>
      <c r="T678" s="154">
        <f t="shared" si="519"/>
        <v>225.69569155199997</v>
      </c>
      <c r="U678" s="155">
        <f t="shared" si="520"/>
        <v>117.1582676</v>
      </c>
      <c r="V678" s="143">
        <f t="shared" si="530"/>
        <v>2.2786920842399989</v>
      </c>
      <c r="W678" s="155">
        <v>233</v>
      </c>
      <c r="X678" s="143">
        <f t="shared" si="531"/>
        <v>0.64648419089999998</v>
      </c>
      <c r="Y678" s="154">
        <v>273</v>
      </c>
      <c r="Z678" s="143">
        <f t="shared" si="515"/>
        <v>848.85395915200002</v>
      </c>
      <c r="AA678" s="170" t="str">
        <f t="shared" si="516"/>
        <v>18"600</v>
      </c>
    </row>
    <row r="679" spans="1:27" x14ac:dyDescent="0.3">
      <c r="A679" s="45">
        <v>600</v>
      </c>
      <c r="B679" s="45">
        <v>20</v>
      </c>
      <c r="C679" s="45">
        <f t="shared" si="532"/>
        <v>20</v>
      </c>
      <c r="D679" s="45" t="s">
        <v>563</v>
      </c>
      <c r="E679" s="45" t="str">
        <f t="shared" si="518"/>
        <v>20 600 CS-SS316L/FG-SS316L</v>
      </c>
      <c r="F679" s="45">
        <v>488.95</v>
      </c>
      <c r="G679" s="45">
        <v>520.70000000000005</v>
      </c>
      <c r="H679" s="145">
        <v>577.9</v>
      </c>
      <c r="I679" s="45">
        <v>682.8</v>
      </c>
      <c r="J679" s="146">
        <f t="shared" si="521"/>
        <v>0.5492999999999999</v>
      </c>
      <c r="K679" s="146">
        <f t="shared" si="522"/>
        <v>34</v>
      </c>
      <c r="L679" s="146">
        <f t="shared" si="523"/>
        <v>40</v>
      </c>
      <c r="M679" s="143">
        <f t="shared" si="524"/>
        <v>1.38248E-2</v>
      </c>
      <c r="N679" s="143">
        <f t="shared" si="525"/>
        <v>2.3828927999999996E-2</v>
      </c>
      <c r="O679" s="143">
        <f t="shared" si="526"/>
        <v>0.25819472975999996</v>
      </c>
      <c r="P679" s="143">
        <f t="shared" si="527"/>
        <v>0.52356920601599977</v>
      </c>
      <c r="Q679" s="143">
        <v>1</v>
      </c>
      <c r="R679" s="143">
        <f t="shared" si="528"/>
        <v>0.52356920601599977</v>
      </c>
      <c r="S679" s="143">
        <f t="shared" si="529"/>
        <v>0.25819472975999996</v>
      </c>
      <c r="T679" s="154">
        <f t="shared" si="519"/>
        <v>248.69537285759989</v>
      </c>
      <c r="U679" s="155">
        <f t="shared" si="520"/>
        <v>129.09736487999999</v>
      </c>
      <c r="V679" s="143">
        <f t="shared" si="530"/>
        <v>3.1036856990399992</v>
      </c>
      <c r="W679" s="155">
        <v>313</v>
      </c>
      <c r="X679" s="143">
        <f t="shared" si="531"/>
        <v>0.71637437370000123</v>
      </c>
      <c r="Y679" s="154">
        <v>298</v>
      </c>
      <c r="Z679" s="143">
        <f t="shared" si="515"/>
        <v>988.79273773759985</v>
      </c>
      <c r="AA679" s="170" t="str">
        <f t="shared" si="516"/>
        <v>20"600</v>
      </c>
    </row>
    <row r="680" spans="1:27" x14ac:dyDescent="0.3">
      <c r="A680" s="45">
        <v>600</v>
      </c>
      <c r="B680" s="45">
        <v>24</v>
      </c>
      <c r="C680" s="45">
        <f t="shared" si="532"/>
        <v>24</v>
      </c>
      <c r="D680" s="45" t="s">
        <v>563</v>
      </c>
      <c r="E680" s="45" t="str">
        <f t="shared" si="518"/>
        <v>24 600 CS-SS316L/FG-SS316L</v>
      </c>
      <c r="F680" s="45">
        <v>590.54999999999995</v>
      </c>
      <c r="G680" s="45">
        <v>628.65</v>
      </c>
      <c r="H680" s="145">
        <v>685.8</v>
      </c>
      <c r="I680" s="45">
        <v>790.7</v>
      </c>
      <c r="J680" s="146">
        <f t="shared" si="521"/>
        <v>0.65722499999999995</v>
      </c>
      <c r="K680" s="146">
        <f t="shared" si="522"/>
        <v>34</v>
      </c>
      <c r="L680" s="146">
        <f t="shared" si="523"/>
        <v>40</v>
      </c>
      <c r="M680" s="143">
        <f t="shared" si="524"/>
        <v>1.38248E-2</v>
      </c>
      <c r="N680" s="143">
        <f t="shared" si="525"/>
        <v>2.3828927999999996E-2</v>
      </c>
      <c r="O680" s="143">
        <f t="shared" si="526"/>
        <v>0.30892414211999997</v>
      </c>
      <c r="P680" s="143">
        <f t="shared" si="527"/>
        <v>0.62643868819199988</v>
      </c>
      <c r="Q680" s="143">
        <v>1</v>
      </c>
      <c r="R680" s="143">
        <f t="shared" si="528"/>
        <v>0.62643868819199988</v>
      </c>
      <c r="S680" s="143">
        <f t="shared" si="529"/>
        <v>0.30892414211999997</v>
      </c>
      <c r="T680" s="154">
        <f t="shared" si="519"/>
        <v>297.55837689119994</v>
      </c>
      <c r="U680" s="155">
        <f t="shared" si="520"/>
        <v>154.46207105999997</v>
      </c>
      <c r="V680" s="143">
        <f t="shared" si="530"/>
        <v>3.5941480407600035</v>
      </c>
      <c r="W680" s="155">
        <v>358</v>
      </c>
      <c r="X680" s="143">
        <f t="shared" si="531"/>
        <v>1.0378692145800006</v>
      </c>
      <c r="Y680" s="154">
        <v>410</v>
      </c>
      <c r="Z680" s="143">
        <f t="shared" si="515"/>
        <v>1220.0204479511999</v>
      </c>
      <c r="AA680" s="170" t="str">
        <f t="shared" si="516"/>
        <v>24"600</v>
      </c>
    </row>
    <row r="681" spans="1:27" x14ac:dyDescent="0.3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143">
        <f t="shared" si="515"/>
        <v>0</v>
      </c>
      <c r="AA681" s="170" t="str">
        <f t="shared" si="516"/>
        <v>"</v>
      </c>
    </row>
    <row r="682" spans="1:27" x14ac:dyDescent="0.3">
      <c r="A682" s="45">
        <v>900</v>
      </c>
      <c r="B682" s="45">
        <v>0.5</v>
      </c>
      <c r="C682" s="45">
        <v>0.5</v>
      </c>
      <c r="D682" s="45" t="s">
        <v>563</v>
      </c>
      <c r="E682" s="45" t="str">
        <f t="shared" ref="E682:E700" si="533">CONCATENATE(C682," ",A682," ",D682)</f>
        <v>0.5 900 CS-SS316L/FG-SS316L</v>
      </c>
      <c r="F682" s="45">
        <v>14.22</v>
      </c>
      <c r="G682" s="45">
        <v>19.05</v>
      </c>
      <c r="H682" s="145">
        <v>31.8</v>
      </c>
      <c r="I682" s="45">
        <v>63.5</v>
      </c>
      <c r="J682" s="146">
        <f>(H682+G682)/2/1000</f>
        <v>2.5425E-2</v>
      </c>
      <c r="K682" s="146">
        <f>ROUND((H682-G682)/2*1.2,)</f>
        <v>8</v>
      </c>
      <c r="L682" s="146">
        <f>K682+6</f>
        <v>14</v>
      </c>
      <c r="M682" s="143">
        <f>3.142*(0.0008*0.0055)*1000</f>
        <v>1.38248E-2</v>
      </c>
      <c r="N682" s="143">
        <f>3.142*(0.0002*0.0048)*7900</f>
        <v>2.3828927999999996E-2</v>
      </c>
      <c r="O682" s="143">
        <f>(J682*K682)*M682</f>
        <v>2.8119643200000002E-3</v>
      </c>
      <c r="P682" s="143">
        <f>J682*L682*N682</f>
        <v>8.4819069215999986E-3</v>
      </c>
      <c r="Q682" s="143">
        <v>1</v>
      </c>
      <c r="R682" s="143">
        <f>(P682*Q682)</f>
        <v>8.4819069215999986E-3</v>
      </c>
      <c r="S682" s="143">
        <f>(O682*Q682)</f>
        <v>2.8119643200000002E-3</v>
      </c>
      <c r="T682" s="154">
        <f t="shared" ref="T682:T700" si="534">R682*Q682*475</f>
        <v>4.0289057877599994</v>
      </c>
      <c r="U682" s="155">
        <f t="shared" ref="U682:U700" si="535">S682*Q682*500</f>
        <v>1.40598216</v>
      </c>
      <c r="V682" s="143">
        <f>((I682/1000)*3.14)*1.15*0.003*((I682-H682)/2/1000)*8000*Q682</f>
        <v>8.7225149399999979E-2</v>
      </c>
      <c r="W682" s="155">
        <f>V682*100*3</f>
        <v>26.167544819999996</v>
      </c>
      <c r="X682" s="143">
        <f>((G682/1000)*3.14)*1.15*0.003*((G682-F682)/2/1000)*8000*Q682</f>
        <v>3.9870423179999993E-3</v>
      </c>
      <c r="Y682" s="154">
        <f t="shared" ref="Y682:Y688" si="536">X682*450*5</f>
        <v>8.9708452154999989</v>
      </c>
      <c r="Z682" s="143">
        <f t="shared" si="515"/>
        <v>40.573277983259999</v>
      </c>
      <c r="AA682" s="170" t="str">
        <f t="shared" si="516"/>
        <v>0.5"900</v>
      </c>
    </row>
    <row r="683" spans="1:27" x14ac:dyDescent="0.3">
      <c r="A683" s="45">
        <v>900</v>
      </c>
      <c r="B683" s="45">
        <v>0.75</v>
      </c>
      <c r="C683" s="45">
        <v>0.75</v>
      </c>
      <c r="D683" s="45" t="s">
        <v>563</v>
      </c>
      <c r="E683" s="45" t="str">
        <f t="shared" si="533"/>
        <v>0.75 900 CS-SS316L/FG-SS316L</v>
      </c>
      <c r="F683" s="45">
        <v>20.57</v>
      </c>
      <c r="G683" s="45">
        <v>25.4</v>
      </c>
      <c r="H683" s="145">
        <v>39.6</v>
      </c>
      <c r="I683" s="45">
        <v>69.900000000000006</v>
      </c>
      <c r="J683" s="146">
        <f t="shared" ref="J683:J700" si="537">(H683+G683)/2/1000</f>
        <v>3.2500000000000001E-2</v>
      </c>
      <c r="K683" s="146">
        <f t="shared" ref="K683:K700" si="538">ROUND((H683-G683)/2*1.2,)</f>
        <v>9</v>
      </c>
      <c r="L683" s="146">
        <f t="shared" ref="L683:L700" si="539">K683+6</f>
        <v>15</v>
      </c>
      <c r="M683" s="143">
        <f t="shared" ref="M683:M700" si="540">3.142*(0.0008*0.0055)*1000</f>
        <v>1.38248E-2</v>
      </c>
      <c r="N683" s="143">
        <f t="shared" ref="N683:N700" si="541">3.142*(0.0002*0.0048)*7900</f>
        <v>2.3828927999999996E-2</v>
      </c>
      <c r="O683" s="143">
        <f t="shared" ref="O683:O700" si="542">(J683*K683)*M683</f>
        <v>4.0437540000000001E-3</v>
      </c>
      <c r="P683" s="143">
        <f t="shared" ref="P683:P700" si="543">J683*L683*N683</f>
        <v>1.1616602399999999E-2</v>
      </c>
      <c r="Q683" s="143">
        <v>1</v>
      </c>
      <c r="R683" s="143">
        <f t="shared" ref="R683:R700" si="544">(P683*Q683)</f>
        <v>1.1616602399999999E-2</v>
      </c>
      <c r="S683" s="143">
        <f t="shared" ref="S683:S700" si="545">(O683*Q683)</f>
        <v>4.0437540000000001E-3</v>
      </c>
      <c r="T683" s="154">
        <f t="shared" si="534"/>
        <v>5.517886139999999</v>
      </c>
      <c r="U683" s="155">
        <f t="shared" si="535"/>
        <v>2.0218769999999999</v>
      </c>
      <c r="V683" s="143">
        <f t="shared" ref="V683:V700" si="546">((I683/1000)*3.14)*1.15*0.003*((I683-H683)/2/1000)*8000*Q683</f>
        <v>9.177587604000001E-2</v>
      </c>
      <c r="W683" s="155">
        <f t="shared" ref="W683:W700" si="547">V683*100*3</f>
        <v>27.532762812000001</v>
      </c>
      <c r="X683" s="143">
        <f t="shared" ref="X683:X700" si="548">((G683/1000)*3.14)*1.15*0.003*((G683-F683)/2/1000)*8000*Q683</f>
        <v>5.316056423999997E-3</v>
      </c>
      <c r="Y683" s="154">
        <f t="shared" si="536"/>
        <v>11.961126953999994</v>
      </c>
      <c r="Z683" s="143">
        <f t="shared" si="515"/>
        <v>47.033652906</v>
      </c>
      <c r="AA683" s="170" t="str">
        <f t="shared" si="516"/>
        <v>0.75"900</v>
      </c>
    </row>
    <row r="684" spans="1:27" x14ac:dyDescent="0.3">
      <c r="A684" s="45">
        <v>900</v>
      </c>
      <c r="B684" s="45">
        <v>1</v>
      </c>
      <c r="C684" s="45">
        <f>B684</f>
        <v>1</v>
      </c>
      <c r="D684" s="45" t="s">
        <v>563</v>
      </c>
      <c r="E684" s="45" t="str">
        <f t="shared" si="533"/>
        <v>1 900 CS-SS316L/FG-SS316L</v>
      </c>
      <c r="F684" s="45">
        <v>26.92</v>
      </c>
      <c r="G684" s="45">
        <v>31.75</v>
      </c>
      <c r="H684" s="145">
        <v>47.8</v>
      </c>
      <c r="I684" s="45">
        <v>79.5</v>
      </c>
      <c r="J684" s="146">
        <f t="shared" si="537"/>
        <v>3.9774999999999998E-2</v>
      </c>
      <c r="K684" s="146">
        <f t="shared" si="538"/>
        <v>10</v>
      </c>
      <c r="L684" s="146">
        <f t="shared" si="539"/>
        <v>16</v>
      </c>
      <c r="M684" s="143">
        <f t="shared" si="540"/>
        <v>1.38248E-2</v>
      </c>
      <c r="N684" s="143">
        <f t="shared" si="541"/>
        <v>2.3828927999999996E-2</v>
      </c>
      <c r="O684" s="143">
        <f t="shared" si="542"/>
        <v>5.4988141999999995E-3</v>
      </c>
      <c r="P684" s="143">
        <f t="shared" si="543"/>
        <v>1.5164729779199996E-2</v>
      </c>
      <c r="Q684" s="143">
        <v>1</v>
      </c>
      <c r="R684" s="143">
        <f t="shared" si="544"/>
        <v>1.5164729779199996E-2</v>
      </c>
      <c r="S684" s="143">
        <f t="shared" si="545"/>
        <v>5.4988141999999995E-3</v>
      </c>
      <c r="T684" s="154">
        <f t="shared" si="534"/>
        <v>7.2032466451199983</v>
      </c>
      <c r="U684" s="155">
        <f t="shared" si="535"/>
        <v>2.7494070999999995</v>
      </c>
      <c r="V684" s="143">
        <f t="shared" si="546"/>
        <v>0.10920313980000002</v>
      </c>
      <c r="W684" s="155">
        <f t="shared" si="547"/>
        <v>32.760941940000002</v>
      </c>
      <c r="X684" s="143">
        <f t="shared" si="548"/>
        <v>6.6450705299999973E-3</v>
      </c>
      <c r="Y684" s="154">
        <f t="shared" si="536"/>
        <v>14.951408692499994</v>
      </c>
      <c r="Z684" s="143">
        <f t="shared" si="515"/>
        <v>57.665004377619994</v>
      </c>
      <c r="AA684" s="170" t="str">
        <f t="shared" si="516"/>
        <v>1"900</v>
      </c>
    </row>
    <row r="685" spans="1:27" x14ac:dyDescent="0.3">
      <c r="A685" s="45">
        <v>900</v>
      </c>
      <c r="B685" s="45" t="s">
        <v>6</v>
      </c>
      <c r="C685" s="45">
        <v>1.25</v>
      </c>
      <c r="D685" s="45" t="s">
        <v>563</v>
      </c>
      <c r="E685" s="45" t="str">
        <f t="shared" si="533"/>
        <v>1.25 900 CS-SS316L/FG-SS316L</v>
      </c>
      <c r="F685" s="45">
        <v>33.270000000000003</v>
      </c>
      <c r="G685" s="45">
        <v>39.619999999999997</v>
      </c>
      <c r="H685" s="145">
        <v>60.5</v>
      </c>
      <c r="I685" s="45">
        <v>88.9</v>
      </c>
      <c r="J685" s="146">
        <f t="shared" si="537"/>
        <v>5.006E-2</v>
      </c>
      <c r="K685" s="146">
        <f t="shared" si="538"/>
        <v>13</v>
      </c>
      <c r="L685" s="146">
        <f t="shared" si="539"/>
        <v>19</v>
      </c>
      <c r="M685" s="143">
        <f t="shared" si="540"/>
        <v>1.38248E-2</v>
      </c>
      <c r="N685" s="143">
        <f t="shared" si="541"/>
        <v>2.3828927999999996E-2</v>
      </c>
      <c r="O685" s="143">
        <f t="shared" si="542"/>
        <v>8.9969033440000009E-3</v>
      </c>
      <c r="P685" s="143">
        <f t="shared" si="543"/>
        <v>2.2664646577919997E-2</v>
      </c>
      <c r="Q685" s="143">
        <v>1</v>
      </c>
      <c r="R685" s="143">
        <f t="shared" si="544"/>
        <v>2.2664646577919997E-2</v>
      </c>
      <c r="S685" s="143">
        <f t="shared" si="545"/>
        <v>8.9969033440000009E-3</v>
      </c>
      <c r="T685" s="154">
        <f t="shared" si="534"/>
        <v>10.765707124511998</v>
      </c>
      <c r="U685" s="155">
        <f t="shared" si="535"/>
        <v>4.4984516720000007</v>
      </c>
      <c r="V685" s="143">
        <f t="shared" si="546"/>
        <v>0.10940290032000001</v>
      </c>
      <c r="W685" s="155">
        <f t="shared" si="547"/>
        <v>32.820870096000007</v>
      </c>
      <c r="X685" s="143">
        <f t="shared" si="548"/>
        <v>1.0901767883999991E-2</v>
      </c>
      <c r="Y685" s="154">
        <f t="shared" si="536"/>
        <v>24.528977738999981</v>
      </c>
      <c r="Z685" s="143">
        <f t="shared" si="515"/>
        <v>72.614006631511984</v>
      </c>
      <c r="AA685" s="170" t="str">
        <f t="shared" si="516"/>
        <v>1  1/4"900</v>
      </c>
    </row>
    <row r="686" spans="1:27" x14ac:dyDescent="0.3">
      <c r="A686" s="45">
        <v>900</v>
      </c>
      <c r="B686" s="45" t="s">
        <v>8</v>
      </c>
      <c r="C686" s="45">
        <v>1.5</v>
      </c>
      <c r="D686" s="45" t="s">
        <v>563</v>
      </c>
      <c r="E686" s="45" t="str">
        <f t="shared" si="533"/>
        <v>1.5 900 CS-SS316L/FG-SS316L</v>
      </c>
      <c r="F686" s="45">
        <v>41.4</v>
      </c>
      <c r="G686" s="45">
        <v>47.75</v>
      </c>
      <c r="H686" s="145">
        <v>69.900000000000006</v>
      </c>
      <c r="I686" s="45">
        <v>98.6</v>
      </c>
      <c r="J686" s="146">
        <f t="shared" si="537"/>
        <v>5.8825000000000002E-2</v>
      </c>
      <c r="K686" s="146">
        <f t="shared" si="538"/>
        <v>13</v>
      </c>
      <c r="L686" s="146">
        <f t="shared" si="539"/>
        <v>19</v>
      </c>
      <c r="M686" s="143">
        <f t="shared" si="540"/>
        <v>1.38248E-2</v>
      </c>
      <c r="N686" s="143">
        <f t="shared" si="541"/>
        <v>2.3828927999999996E-2</v>
      </c>
      <c r="O686" s="143">
        <f t="shared" si="542"/>
        <v>1.057217018E-2</v>
      </c>
      <c r="P686" s="143">
        <f t="shared" si="543"/>
        <v>2.6632997102399993E-2</v>
      </c>
      <c r="Q686" s="143">
        <v>1</v>
      </c>
      <c r="R686" s="143">
        <f t="shared" si="544"/>
        <v>2.6632997102399993E-2</v>
      </c>
      <c r="S686" s="143">
        <f t="shared" si="545"/>
        <v>1.057217018E-2</v>
      </c>
      <c r="T686" s="154">
        <f t="shared" si="534"/>
        <v>12.650673623639996</v>
      </c>
      <c r="U686" s="155">
        <f t="shared" si="535"/>
        <v>5.2860850900000003</v>
      </c>
      <c r="V686" s="143">
        <f t="shared" si="546"/>
        <v>0.12262176023999997</v>
      </c>
      <c r="W686" s="155">
        <f t="shared" si="547"/>
        <v>36.786528071999989</v>
      </c>
      <c r="X686" s="143">
        <f t="shared" si="548"/>
        <v>1.3138804050000005E-2</v>
      </c>
      <c r="Y686" s="154">
        <f t="shared" si="536"/>
        <v>29.56230911250001</v>
      </c>
      <c r="Z686" s="143">
        <f t="shared" si="515"/>
        <v>84.285595898140002</v>
      </c>
      <c r="AA686" s="170" t="str">
        <f t="shared" si="516"/>
        <v>1  1/2"900</v>
      </c>
    </row>
    <row r="687" spans="1:27" x14ac:dyDescent="0.3">
      <c r="A687" s="45">
        <v>900</v>
      </c>
      <c r="B687" s="45">
        <v>2</v>
      </c>
      <c r="C687" s="45">
        <f>B687</f>
        <v>2</v>
      </c>
      <c r="D687" s="45" t="s">
        <v>563</v>
      </c>
      <c r="E687" s="45" t="str">
        <f t="shared" si="533"/>
        <v>2 900 CS-SS316L/FG-SS316L</v>
      </c>
      <c r="F687" s="45">
        <v>52.32</v>
      </c>
      <c r="G687" s="45">
        <v>58.67</v>
      </c>
      <c r="H687" s="145">
        <v>85.9</v>
      </c>
      <c r="I687" s="45">
        <v>143</v>
      </c>
      <c r="J687" s="146">
        <f t="shared" si="537"/>
        <v>7.2285000000000002E-2</v>
      </c>
      <c r="K687" s="146">
        <f t="shared" si="538"/>
        <v>16</v>
      </c>
      <c r="L687" s="146">
        <f t="shared" si="539"/>
        <v>22</v>
      </c>
      <c r="M687" s="143">
        <f t="shared" si="540"/>
        <v>1.38248E-2</v>
      </c>
      <c r="N687" s="143">
        <f t="shared" si="541"/>
        <v>2.3828927999999996E-2</v>
      </c>
      <c r="O687" s="143">
        <f t="shared" si="542"/>
        <v>1.5989210688000001E-2</v>
      </c>
      <c r="P687" s="143">
        <f t="shared" si="543"/>
        <v>3.7894429330559996E-2</v>
      </c>
      <c r="Q687" s="143">
        <v>1</v>
      </c>
      <c r="R687" s="143">
        <f t="shared" si="544"/>
        <v>3.7894429330559996E-2</v>
      </c>
      <c r="S687" s="143">
        <f t="shared" si="545"/>
        <v>1.5989210688000001E-2</v>
      </c>
      <c r="T687" s="154">
        <f t="shared" si="534"/>
        <v>17.999853932015998</v>
      </c>
      <c r="U687" s="155">
        <f t="shared" si="535"/>
        <v>7.9946053440000009</v>
      </c>
      <c r="V687" s="143">
        <f t="shared" si="546"/>
        <v>0.35381877959999991</v>
      </c>
      <c r="W687" s="155">
        <f t="shared" si="547"/>
        <v>106.14563387999996</v>
      </c>
      <c r="X687" s="143">
        <f t="shared" si="548"/>
        <v>1.6143531594000005E-2</v>
      </c>
      <c r="Y687" s="154">
        <f t="shared" si="536"/>
        <v>36.322946086500011</v>
      </c>
      <c r="Z687" s="143">
        <f t="shared" si="515"/>
        <v>168.463039242516</v>
      </c>
      <c r="AA687" s="170" t="str">
        <f t="shared" si="516"/>
        <v>2"900</v>
      </c>
    </row>
    <row r="688" spans="1:27" x14ac:dyDescent="0.3">
      <c r="A688" s="45">
        <v>900</v>
      </c>
      <c r="B688" s="45" t="s">
        <v>11</v>
      </c>
      <c r="C688" s="45">
        <v>2.5</v>
      </c>
      <c r="D688" s="45" t="s">
        <v>563</v>
      </c>
      <c r="E688" s="45" t="str">
        <f t="shared" si="533"/>
        <v>2.5 900 CS-SS316L/FG-SS316L</v>
      </c>
      <c r="F688" s="45">
        <v>63.5</v>
      </c>
      <c r="G688" s="45">
        <v>69.849999999999994</v>
      </c>
      <c r="H688" s="145">
        <v>98.6</v>
      </c>
      <c r="I688" s="45">
        <v>165.1</v>
      </c>
      <c r="J688" s="146">
        <f t="shared" si="537"/>
        <v>8.4224999999999994E-2</v>
      </c>
      <c r="K688" s="146">
        <f t="shared" si="538"/>
        <v>17</v>
      </c>
      <c r="L688" s="146">
        <f t="shared" si="539"/>
        <v>23</v>
      </c>
      <c r="M688" s="143">
        <f t="shared" si="540"/>
        <v>1.38248E-2</v>
      </c>
      <c r="N688" s="143">
        <f t="shared" si="541"/>
        <v>2.3828927999999996E-2</v>
      </c>
      <c r="O688" s="143">
        <f t="shared" si="542"/>
        <v>1.9794694259999999E-2</v>
      </c>
      <c r="P688" s="143">
        <f t="shared" si="543"/>
        <v>4.616080359839999E-2</v>
      </c>
      <c r="Q688" s="143">
        <v>1</v>
      </c>
      <c r="R688" s="143">
        <f t="shared" si="544"/>
        <v>4.616080359839999E-2</v>
      </c>
      <c r="S688" s="143">
        <f t="shared" si="545"/>
        <v>1.9794694259999999E-2</v>
      </c>
      <c r="T688" s="154">
        <f t="shared" si="534"/>
        <v>21.926381709239994</v>
      </c>
      <c r="U688" s="155">
        <f t="shared" si="535"/>
        <v>9.89734713</v>
      </c>
      <c r="V688" s="143">
        <f t="shared" si="546"/>
        <v>0.47574852780000004</v>
      </c>
      <c r="W688" s="155">
        <f t="shared" si="547"/>
        <v>142.72455834000002</v>
      </c>
      <c r="X688" s="143">
        <f t="shared" si="548"/>
        <v>1.9219800269999983E-2</v>
      </c>
      <c r="Y688" s="154">
        <f t="shared" si="536"/>
        <v>43.244550607499967</v>
      </c>
      <c r="Z688" s="143">
        <f t="shared" si="515"/>
        <v>217.79283778673999</v>
      </c>
      <c r="AA688" s="170" t="str">
        <f t="shared" si="516"/>
        <v>2  1/2"900</v>
      </c>
    </row>
    <row r="689" spans="1:27" x14ac:dyDescent="0.3">
      <c r="A689" s="45">
        <v>900</v>
      </c>
      <c r="B689" s="45">
        <v>3</v>
      </c>
      <c r="C689" s="45">
        <f t="shared" ref="C689:C700" si="549">B689</f>
        <v>3</v>
      </c>
      <c r="D689" s="45" t="s">
        <v>563</v>
      </c>
      <c r="E689" s="45" t="str">
        <f t="shared" si="533"/>
        <v>3 900 CS-SS316L/FG-SS316L</v>
      </c>
      <c r="F689" s="147">
        <v>78.739999999999995</v>
      </c>
      <c r="G689" s="45">
        <v>95.25</v>
      </c>
      <c r="H689" s="145">
        <v>120.7</v>
      </c>
      <c r="I689" s="45">
        <v>168.4</v>
      </c>
      <c r="J689" s="146">
        <f t="shared" si="537"/>
        <v>0.10797499999999999</v>
      </c>
      <c r="K689" s="146">
        <f t="shared" si="538"/>
        <v>15</v>
      </c>
      <c r="L689" s="146">
        <f t="shared" si="539"/>
        <v>21</v>
      </c>
      <c r="M689" s="143">
        <f t="shared" si="540"/>
        <v>1.38248E-2</v>
      </c>
      <c r="N689" s="143">
        <f t="shared" si="541"/>
        <v>2.3828927999999996E-2</v>
      </c>
      <c r="O689" s="143">
        <f t="shared" si="542"/>
        <v>2.2390991699999998E-2</v>
      </c>
      <c r="P689" s="143">
        <f t="shared" si="543"/>
        <v>5.4031498516799982E-2</v>
      </c>
      <c r="Q689" s="143">
        <v>1</v>
      </c>
      <c r="R689" s="143">
        <f t="shared" si="544"/>
        <v>5.4031498516799982E-2</v>
      </c>
      <c r="S689" s="143">
        <f t="shared" si="545"/>
        <v>2.2390991699999998E-2</v>
      </c>
      <c r="T689" s="154">
        <f t="shared" si="534"/>
        <v>25.664961795479993</v>
      </c>
      <c r="U689" s="155">
        <f t="shared" si="535"/>
        <v>11.195495849999999</v>
      </c>
      <c r="V689" s="143">
        <f t="shared" si="546"/>
        <v>0.34807208975999998</v>
      </c>
      <c r="W689" s="155">
        <f t="shared" si="547"/>
        <v>104.42162692799999</v>
      </c>
      <c r="X689" s="143">
        <f t="shared" si="548"/>
        <v>6.8142928230000011E-2</v>
      </c>
      <c r="Y689" s="154">
        <f t="shared" ref="Y689:Y700" si="550">X689*450*3</f>
        <v>91.992953110500011</v>
      </c>
      <c r="Z689" s="143">
        <f t="shared" si="515"/>
        <v>233.27503768397997</v>
      </c>
      <c r="AA689" s="170" t="str">
        <f t="shared" si="516"/>
        <v>3"900</v>
      </c>
    </row>
    <row r="690" spans="1:27" x14ac:dyDescent="0.3">
      <c r="A690" s="45">
        <v>900</v>
      </c>
      <c r="B690" s="45">
        <v>4</v>
      </c>
      <c r="C690" s="45">
        <f t="shared" si="549"/>
        <v>4</v>
      </c>
      <c r="D690" s="45" t="s">
        <v>563</v>
      </c>
      <c r="E690" s="45" t="str">
        <f t="shared" si="533"/>
        <v>4 900 CS-SS316L/FG-SS316L</v>
      </c>
      <c r="F690" s="45">
        <v>102.62</v>
      </c>
      <c r="G690" s="45">
        <v>120.65</v>
      </c>
      <c r="H690" s="145">
        <v>149.4</v>
      </c>
      <c r="I690" s="45">
        <v>206.5</v>
      </c>
      <c r="J690" s="146">
        <f t="shared" si="537"/>
        <v>0.13502500000000001</v>
      </c>
      <c r="K690" s="146">
        <f t="shared" si="538"/>
        <v>17</v>
      </c>
      <c r="L690" s="146">
        <f t="shared" si="539"/>
        <v>23</v>
      </c>
      <c r="M690" s="143">
        <f t="shared" si="540"/>
        <v>1.38248E-2</v>
      </c>
      <c r="N690" s="143">
        <f t="shared" si="541"/>
        <v>2.3828927999999996E-2</v>
      </c>
      <c r="O690" s="143">
        <f t="shared" si="542"/>
        <v>3.173379154E-2</v>
      </c>
      <c r="P690" s="143">
        <f t="shared" si="543"/>
        <v>7.4002523073599988E-2</v>
      </c>
      <c r="Q690" s="143">
        <v>1</v>
      </c>
      <c r="R690" s="143">
        <f t="shared" si="544"/>
        <v>7.4002523073599988E-2</v>
      </c>
      <c r="S690" s="143">
        <f t="shared" si="545"/>
        <v>3.173379154E-2</v>
      </c>
      <c r="T690" s="154">
        <f t="shared" si="534"/>
        <v>35.151198459959993</v>
      </c>
      <c r="U690" s="155">
        <f t="shared" si="535"/>
        <v>15.866895769999999</v>
      </c>
      <c r="V690" s="143">
        <f t="shared" si="546"/>
        <v>0.51093411179999992</v>
      </c>
      <c r="W690" s="155">
        <f t="shared" si="547"/>
        <v>153.28023353999998</v>
      </c>
      <c r="X690" s="143">
        <f t="shared" si="548"/>
        <v>9.4260944574000013E-2</v>
      </c>
      <c r="Y690" s="154">
        <f t="shared" si="550"/>
        <v>127.25227517490001</v>
      </c>
      <c r="Z690" s="143">
        <f t="shared" si="515"/>
        <v>331.55060294485997</v>
      </c>
      <c r="AA690" s="170" t="str">
        <f t="shared" si="516"/>
        <v>4"900</v>
      </c>
    </row>
    <row r="691" spans="1:27" x14ac:dyDescent="0.3">
      <c r="A691" s="45">
        <v>900</v>
      </c>
      <c r="B691" s="45">
        <v>5</v>
      </c>
      <c r="C691" s="45">
        <f t="shared" si="549"/>
        <v>5</v>
      </c>
      <c r="D691" s="45" t="s">
        <v>563</v>
      </c>
      <c r="E691" s="45" t="str">
        <f t="shared" si="533"/>
        <v>5 900 CS-SS316L/FG-SS316L</v>
      </c>
      <c r="F691" s="45">
        <v>128.27000000000001</v>
      </c>
      <c r="G691" s="45">
        <v>147.57</v>
      </c>
      <c r="H691" s="145">
        <v>177.8</v>
      </c>
      <c r="I691" s="45">
        <v>247.7</v>
      </c>
      <c r="J691" s="146">
        <f t="shared" si="537"/>
        <v>0.162685</v>
      </c>
      <c r="K691" s="146">
        <f t="shared" si="538"/>
        <v>18</v>
      </c>
      <c r="L691" s="146">
        <f t="shared" si="539"/>
        <v>24</v>
      </c>
      <c r="M691" s="143">
        <f t="shared" si="540"/>
        <v>1.38248E-2</v>
      </c>
      <c r="N691" s="143">
        <f t="shared" si="541"/>
        <v>2.3828927999999996E-2</v>
      </c>
      <c r="O691" s="143">
        <f t="shared" si="542"/>
        <v>4.0483576584000001E-2</v>
      </c>
      <c r="P691" s="143">
        <f t="shared" si="543"/>
        <v>9.3038619640319981E-2</v>
      </c>
      <c r="Q691" s="143">
        <v>1</v>
      </c>
      <c r="R691" s="143">
        <f t="shared" si="544"/>
        <v>9.3038619640319981E-2</v>
      </c>
      <c r="S691" s="143">
        <f t="shared" si="545"/>
        <v>4.0483576584000001E-2</v>
      </c>
      <c r="T691" s="154">
        <f t="shared" si="534"/>
        <v>44.193344329151991</v>
      </c>
      <c r="U691" s="155">
        <f t="shared" si="535"/>
        <v>20.241788291999999</v>
      </c>
      <c r="V691" s="143">
        <f t="shared" si="546"/>
        <v>0.75026021435999957</v>
      </c>
      <c r="W691" s="155">
        <f t="shared" si="547"/>
        <v>225.07806430799985</v>
      </c>
      <c r="X691" s="143">
        <f t="shared" si="548"/>
        <v>0.12341391253199989</v>
      </c>
      <c r="Y691" s="154">
        <f t="shared" si="550"/>
        <v>166.60878191819984</v>
      </c>
      <c r="Z691" s="143">
        <f t="shared" si="515"/>
        <v>456.12197884735173</v>
      </c>
      <c r="AA691" s="170" t="str">
        <f t="shared" si="516"/>
        <v>5"900</v>
      </c>
    </row>
    <row r="692" spans="1:27" x14ac:dyDescent="0.3">
      <c r="A692" s="45">
        <v>900</v>
      </c>
      <c r="B692" s="45">
        <v>6</v>
      </c>
      <c r="C692" s="45">
        <f t="shared" si="549"/>
        <v>6</v>
      </c>
      <c r="D692" s="45" t="s">
        <v>563</v>
      </c>
      <c r="E692" s="45" t="str">
        <f t="shared" si="533"/>
        <v>6 900 CS-SS316L/FG-SS316L</v>
      </c>
      <c r="F692" s="45">
        <v>154.94</v>
      </c>
      <c r="G692" s="45">
        <v>174.75</v>
      </c>
      <c r="H692" s="145">
        <v>209.6</v>
      </c>
      <c r="I692" s="45">
        <v>289.10000000000002</v>
      </c>
      <c r="J692" s="146">
        <f t="shared" si="537"/>
        <v>0.19217500000000001</v>
      </c>
      <c r="K692" s="146">
        <f t="shared" si="538"/>
        <v>21</v>
      </c>
      <c r="L692" s="146">
        <f t="shared" si="539"/>
        <v>27</v>
      </c>
      <c r="M692" s="143">
        <f t="shared" si="540"/>
        <v>1.38248E-2</v>
      </c>
      <c r="N692" s="143">
        <f t="shared" si="541"/>
        <v>2.3828927999999996E-2</v>
      </c>
      <c r="O692" s="143">
        <f t="shared" si="542"/>
        <v>5.5792399740000005E-2</v>
      </c>
      <c r="P692" s="143">
        <f t="shared" si="543"/>
        <v>0.12364175443679999</v>
      </c>
      <c r="Q692" s="143">
        <v>1</v>
      </c>
      <c r="R692" s="143">
        <f t="shared" si="544"/>
        <v>0.12364175443679999</v>
      </c>
      <c r="S692" s="143">
        <f t="shared" si="545"/>
        <v>5.5792399740000005E-2</v>
      </c>
      <c r="T692" s="154">
        <f t="shared" si="534"/>
        <v>58.729833357479997</v>
      </c>
      <c r="U692" s="155">
        <f t="shared" si="535"/>
        <v>27.896199870000004</v>
      </c>
      <c r="V692" s="143">
        <f t="shared" si="546"/>
        <v>0.99591885540000036</v>
      </c>
      <c r="W692" s="155">
        <f t="shared" si="547"/>
        <v>298.77565662000012</v>
      </c>
      <c r="X692" s="143">
        <f t="shared" si="548"/>
        <v>0.15000660926999998</v>
      </c>
      <c r="Y692" s="154">
        <f t="shared" si="550"/>
        <v>202.50892251449994</v>
      </c>
      <c r="Z692" s="143">
        <f t="shared" si="515"/>
        <v>587.91061236198004</v>
      </c>
      <c r="AA692" s="170" t="str">
        <f t="shared" si="516"/>
        <v>6"900</v>
      </c>
    </row>
    <row r="693" spans="1:27" x14ac:dyDescent="0.3">
      <c r="A693" s="45">
        <v>900</v>
      </c>
      <c r="B693" s="45">
        <v>8</v>
      </c>
      <c r="C693" s="45">
        <f t="shared" si="549"/>
        <v>8</v>
      </c>
      <c r="D693" s="45" t="s">
        <v>563</v>
      </c>
      <c r="E693" s="45" t="str">
        <f t="shared" si="533"/>
        <v>8 900 CS-SS316L/FG-SS316L</v>
      </c>
      <c r="F693" s="45">
        <v>196.85</v>
      </c>
      <c r="G693" s="45">
        <v>222.25</v>
      </c>
      <c r="H693" s="145">
        <v>257.3</v>
      </c>
      <c r="I693" s="45">
        <v>358.9</v>
      </c>
      <c r="J693" s="146">
        <f t="shared" si="537"/>
        <v>0.23977500000000002</v>
      </c>
      <c r="K693" s="146">
        <f t="shared" si="538"/>
        <v>21</v>
      </c>
      <c r="L693" s="146">
        <f t="shared" si="539"/>
        <v>27</v>
      </c>
      <c r="M693" s="143">
        <f t="shared" si="540"/>
        <v>1.38248E-2</v>
      </c>
      <c r="N693" s="143">
        <f t="shared" si="541"/>
        <v>2.3828927999999996E-2</v>
      </c>
      <c r="O693" s="143">
        <f t="shared" si="542"/>
        <v>6.9611669819999999E-2</v>
      </c>
      <c r="P693" s="143">
        <f t="shared" si="543"/>
        <v>0.15426669270239998</v>
      </c>
      <c r="Q693" s="143">
        <v>1</v>
      </c>
      <c r="R693" s="143">
        <f t="shared" si="544"/>
        <v>0.15426669270239998</v>
      </c>
      <c r="S693" s="143">
        <f t="shared" si="545"/>
        <v>6.9611669819999999E-2</v>
      </c>
      <c r="T693" s="154">
        <f t="shared" si="534"/>
        <v>73.276679033639994</v>
      </c>
      <c r="U693" s="155">
        <f t="shared" si="535"/>
        <v>34.805834910000002</v>
      </c>
      <c r="V693" s="143">
        <f t="shared" si="546"/>
        <v>1.5800684476799993</v>
      </c>
      <c r="W693" s="155">
        <f t="shared" si="547"/>
        <v>474.02053430399974</v>
      </c>
      <c r="X693" s="143">
        <f t="shared" si="548"/>
        <v>0.24461563980000003</v>
      </c>
      <c r="Y693" s="154">
        <f t="shared" si="550"/>
        <v>330.23111373000006</v>
      </c>
      <c r="Z693" s="143">
        <f t="shared" si="515"/>
        <v>912.33416197763984</v>
      </c>
      <c r="AA693" s="170" t="str">
        <f t="shared" si="516"/>
        <v>8"900</v>
      </c>
    </row>
    <row r="694" spans="1:27" x14ac:dyDescent="0.3">
      <c r="A694" s="45">
        <v>900</v>
      </c>
      <c r="B694" s="45">
        <v>10</v>
      </c>
      <c r="C694" s="45">
        <f t="shared" si="549"/>
        <v>10</v>
      </c>
      <c r="D694" s="45" t="s">
        <v>563</v>
      </c>
      <c r="E694" s="45" t="str">
        <f t="shared" si="533"/>
        <v>10 900 CS-SS316L/FG-SS316L</v>
      </c>
      <c r="F694" s="45">
        <v>246.13</v>
      </c>
      <c r="G694" s="45">
        <v>276.35000000000002</v>
      </c>
      <c r="H694" s="145">
        <v>311.2</v>
      </c>
      <c r="I694" s="45">
        <v>435.1</v>
      </c>
      <c r="J694" s="146">
        <f t="shared" si="537"/>
        <v>0.29377499999999995</v>
      </c>
      <c r="K694" s="146">
        <f t="shared" si="538"/>
        <v>21</v>
      </c>
      <c r="L694" s="146">
        <f t="shared" si="539"/>
        <v>27</v>
      </c>
      <c r="M694" s="143">
        <f t="shared" si="540"/>
        <v>1.38248E-2</v>
      </c>
      <c r="N694" s="143">
        <f t="shared" si="541"/>
        <v>2.3828927999999996E-2</v>
      </c>
      <c r="O694" s="143">
        <f t="shared" si="542"/>
        <v>8.5288993019999981E-2</v>
      </c>
      <c r="P694" s="143">
        <f t="shared" si="543"/>
        <v>0.18900926972639995</v>
      </c>
      <c r="Q694" s="143">
        <v>1</v>
      </c>
      <c r="R694" s="143">
        <f t="shared" si="544"/>
        <v>0.18900926972639995</v>
      </c>
      <c r="S694" s="143">
        <f t="shared" si="545"/>
        <v>8.5288993019999981E-2</v>
      </c>
      <c r="T694" s="154">
        <f t="shared" si="534"/>
        <v>89.779403120039973</v>
      </c>
      <c r="U694" s="155">
        <f t="shared" si="535"/>
        <v>42.644496509999989</v>
      </c>
      <c r="V694" s="143">
        <f t="shared" si="546"/>
        <v>2.3359800214800011</v>
      </c>
      <c r="W694" s="155">
        <f t="shared" si="547"/>
        <v>700.79400644400027</v>
      </c>
      <c r="X694" s="143">
        <f t="shared" si="548"/>
        <v>0.36187840160400042</v>
      </c>
      <c r="Y694" s="154">
        <f t="shared" si="550"/>
        <v>488.53584216540054</v>
      </c>
      <c r="Z694" s="143">
        <f t="shared" si="515"/>
        <v>1321.7537482394407</v>
      </c>
      <c r="AA694" s="170" t="str">
        <f t="shared" si="516"/>
        <v>10"900</v>
      </c>
    </row>
    <row r="695" spans="1:27" x14ac:dyDescent="0.3">
      <c r="A695" s="45">
        <v>900</v>
      </c>
      <c r="B695" s="45">
        <v>12</v>
      </c>
      <c r="C695" s="45">
        <f t="shared" si="549"/>
        <v>12</v>
      </c>
      <c r="D695" s="45" t="s">
        <v>563</v>
      </c>
      <c r="E695" s="45" t="str">
        <f t="shared" si="533"/>
        <v>12 900 CS-SS316L/FG-SS316L</v>
      </c>
      <c r="F695" s="45">
        <v>292.10000000000002</v>
      </c>
      <c r="G695" s="45">
        <v>323.85000000000002</v>
      </c>
      <c r="H695" s="145">
        <v>368.3</v>
      </c>
      <c r="I695" s="45">
        <v>498.6</v>
      </c>
      <c r="J695" s="146">
        <f t="shared" si="537"/>
        <v>0.34607500000000002</v>
      </c>
      <c r="K695" s="146">
        <f t="shared" si="538"/>
        <v>27</v>
      </c>
      <c r="L695" s="146">
        <f t="shared" si="539"/>
        <v>33</v>
      </c>
      <c r="M695" s="143">
        <f t="shared" si="540"/>
        <v>1.38248E-2</v>
      </c>
      <c r="N695" s="143">
        <f t="shared" si="541"/>
        <v>2.3828927999999996E-2</v>
      </c>
      <c r="O695" s="143">
        <f t="shared" si="542"/>
        <v>0.12917927681999999</v>
      </c>
      <c r="P695" s="143">
        <f t="shared" si="543"/>
        <v>0.27213767650080001</v>
      </c>
      <c r="Q695" s="143">
        <v>1</v>
      </c>
      <c r="R695" s="143">
        <f t="shared" si="544"/>
        <v>0.27213767650080001</v>
      </c>
      <c r="S695" s="143">
        <f t="shared" si="545"/>
        <v>0.12917927681999999</v>
      </c>
      <c r="T695" s="154">
        <f t="shared" si="534"/>
        <v>129.26539633787999</v>
      </c>
      <c r="U695" s="155">
        <f t="shared" si="535"/>
        <v>64.589638409999992</v>
      </c>
      <c r="V695" s="143">
        <f t="shared" si="546"/>
        <v>2.8151751765600004</v>
      </c>
      <c r="W695" s="155">
        <f t="shared" si="547"/>
        <v>844.5525529680001</v>
      </c>
      <c r="X695" s="143">
        <f t="shared" si="548"/>
        <v>0.44554991534999999</v>
      </c>
      <c r="Y695" s="154">
        <f t="shared" si="550"/>
        <v>601.49238572249999</v>
      </c>
      <c r="Z695" s="143">
        <f t="shared" si="515"/>
        <v>1639.8999734383801</v>
      </c>
      <c r="AA695" s="170" t="str">
        <f t="shared" si="516"/>
        <v>12"900</v>
      </c>
    </row>
    <row r="696" spans="1:27" x14ac:dyDescent="0.3">
      <c r="A696" s="45">
        <v>900</v>
      </c>
      <c r="B696" s="45">
        <v>14</v>
      </c>
      <c r="C696" s="45">
        <f t="shared" si="549"/>
        <v>14</v>
      </c>
      <c r="D696" s="45" t="s">
        <v>563</v>
      </c>
      <c r="E696" s="45" t="str">
        <f t="shared" si="533"/>
        <v>14 900 CS-SS316L/FG-SS316L</v>
      </c>
      <c r="F696" s="45">
        <v>320.8</v>
      </c>
      <c r="G696" s="45">
        <v>355.6</v>
      </c>
      <c r="H696" s="145">
        <v>400.1</v>
      </c>
      <c r="I696" s="45">
        <v>520.70000000000005</v>
      </c>
      <c r="J696" s="146">
        <f t="shared" si="537"/>
        <v>0.37785000000000002</v>
      </c>
      <c r="K696" s="146">
        <f t="shared" si="538"/>
        <v>27</v>
      </c>
      <c r="L696" s="146">
        <f t="shared" si="539"/>
        <v>33</v>
      </c>
      <c r="M696" s="143">
        <f t="shared" si="540"/>
        <v>1.38248E-2</v>
      </c>
      <c r="N696" s="143">
        <f t="shared" si="541"/>
        <v>2.3828927999999996E-2</v>
      </c>
      <c r="O696" s="143">
        <f t="shared" si="542"/>
        <v>0.14103991835999999</v>
      </c>
      <c r="P696" s="143">
        <f t="shared" si="543"/>
        <v>0.29712409467839995</v>
      </c>
      <c r="Q696" s="143">
        <v>1</v>
      </c>
      <c r="R696" s="143">
        <f t="shared" si="544"/>
        <v>0.29712409467839995</v>
      </c>
      <c r="S696" s="143">
        <f t="shared" si="545"/>
        <v>0.14103991835999999</v>
      </c>
      <c r="T696" s="154">
        <f t="shared" si="534"/>
        <v>141.13394497223999</v>
      </c>
      <c r="U696" s="155">
        <f t="shared" si="535"/>
        <v>70.519959180000001</v>
      </c>
      <c r="V696" s="143">
        <f t="shared" si="546"/>
        <v>2.7210944714400007</v>
      </c>
      <c r="W696" s="155">
        <f t="shared" si="547"/>
        <v>816.32834143200012</v>
      </c>
      <c r="X696" s="143">
        <f t="shared" si="548"/>
        <v>0.53622830016000012</v>
      </c>
      <c r="Y696" s="154">
        <f t="shared" si="550"/>
        <v>723.90820521600017</v>
      </c>
      <c r="Z696" s="143">
        <f t="shared" si="515"/>
        <v>1751.8904508002402</v>
      </c>
      <c r="AA696" s="170" t="str">
        <f t="shared" si="516"/>
        <v>14"900</v>
      </c>
    </row>
    <row r="697" spans="1:27" x14ac:dyDescent="0.3">
      <c r="A697" s="45">
        <v>900</v>
      </c>
      <c r="B697" s="45">
        <v>16</v>
      </c>
      <c r="C697" s="45">
        <f t="shared" si="549"/>
        <v>16</v>
      </c>
      <c r="D697" s="45" t="s">
        <v>563</v>
      </c>
      <c r="E697" s="45" t="str">
        <f t="shared" si="533"/>
        <v>16 900 CS-SS316L/FG-SS316L</v>
      </c>
      <c r="F697" s="45">
        <v>374.65</v>
      </c>
      <c r="G697" s="45">
        <v>412.75</v>
      </c>
      <c r="H697" s="145">
        <v>457.2</v>
      </c>
      <c r="I697" s="45">
        <v>574.79999999999995</v>
      </c>
      <c r="J697" s="146">
        <f t="shared" si="537"/>
        <v>0.434975</v>
      </c>
      <c r="K697" s="146">
        <f t="shared" si="538"/>
        <v>27</v>
      </c>
      <c r="L697" s="146">
        <f t="shared" si="539"/>
        <v>33</v>
      </c>
      <c r="M697" s="143">
        <f t="shared" si="540"/>
        <v>1.38248E-2</v>
      </c>
      <c r="N697" s="143">
        <f t="shared" si="541"/>
        <v>2.3828927999999996E-2</v>
      </c>
      <c r="O697" s="143">
        <f t="shared" si="542"/>
        <v>0.16236294426</v>
      </c>
      <c r="P697" s="143">
        <f t="shared" si="543"/>
        <v>0.34204460257439995</v>
      </c>
      <c r="Q697" s="143">
        <v>1</v>
      </c>
      <c r="R697" s="143">
        <f t="shared" si="544"/>
        <v>0.34204460257439995</v>
      </c>
      <c r="S697" s="143">
        <f t="shared" si="545"/>
        <v>0.16236294426</v>
      </c>
      <c r="T697" s="154">
        <f t="shared" si="534"/>
        <v>162.47118622283998</v>
      </c>
      <c r="U697" s="155">
        <f t="shared" si="535"/>
        <v>81.181472130000003</v>
      </c>
      <c r="V697" s="143">
        <f t="shared" si="546"/>
        <v>2.9290906713599991</v>
      </c>
      <c r="W697" s="155">
        <f t="shared" si="547"/>
        <v>878.7272014079997</v>
      </c>
      <c r="X697" s="143">
        <f t="shared" si="548"/>
        <v>0.68142928230000044</v>
      </c>
      <c r="Y697" s="154">
        <f t="shared" si="550"/>
        <v>919.92953110500048</v>
      </c>
      <c r="Z697" s="143">
        <f t="shared" si="515"/>
        <v>2042.3093908658402</v>
      </c>
      <c r="AA697" s="170" t="str">
        <f t="shared" si="516"/>
        <v>16"900</v>
      </c>
    </row>
    <row r="698" spans="1:27" x14ac:dyDescent="0.3">
      <c r="A698" s="45">
        <v>900</v>
      </c>
      <c r="B698" s="45">
        <v>18</v>
      </c>
      <c r="C698" s="45">
        <f t="shared" si="549"/>
        <v>18</v>
      </c>
      <c r="D698" s="45" t="s">
        <v>563</v>
      </c>
      <c r="E698" s="45" t="str">
        <f t="shared" si="533"/>
        <v>18 900 CS-SS316L/FG-SS316L</v>
      </c>
      <c r="F698" s="45">
        <v>425.45</v>
      </c>
      <c r="G698" s="45">
        <v>463.55</v>
      </c>
      <c r="H698" s="145">
        <v>520.70000000000005</v>
      </c>
      <c r="I698" s="45">
        <v>638.29999999999995</v>
      </c>
      <c r="J698" s="146">
        <f t="shared" si="537"/>
        <v>0.49212499999999998</v>
      </c>
      <c r="K698" s="146">
        <f t="shared" si="538"/>
        <v>34</v>
      </c>
      <c r="L698" s="146">
        <f t="shared" si="539"/>
        <v>40</v>
      </c>
      <c r="M698" s="143">
        <f t="shared" si="540"/>
        <v>1.38248E-2</v>
      </c>
      <c r="N698" s="143">
        <f t="shared" si="541"/>
        <v>2.3828927999999996E-2</v>
      </c>
      <c r="O698" s="143">
        <f t="shared" si="542"/>
        <v>0.2313200098</v>
      </c>
      <c r="P698" s="143">
        <f t="shared" si="543"/>
        <v>0.46907244767999989</v>
      </c>
      <c r="Q698" s="143">
        <v>1</v>
      </c>
      <c r="R698" s="143">
        <f t="shared" si="544"/>
        <v>0.46907244767999989</v>
      </c>
      <c r="S698" s="143">
        <f t="shared" si="545"/>
        <v>0.2313200098</v>
      </c>
      <c r="T698" s="154">
        <f t="shared" si="534"/>
        <v>222.80941264799995</v>
      </c>
      <c r="U698" s="155">
        <f t="shared" si="535"/>
        <v>115.6600049</v>
      </c>
      <c r="V698" s="143">
        <f t="shared" si="546"/>
        <v>3.252676714559998</v>
      </c>
      <c r="W698" s="155">
        <f t="shared" si="547"/>
        <v>975.80301436799937</v>
      </c>
      <c r="X698" s="143">
        <f t="shared" si="548"/>
        <v>0.76529750166000055</v>
      </c>
      <c r="Y698" s="154">
        <f t="shared" si="550"/>
        <v>1033.1516272410006</v>
      </c>
      <c r="Z698" s="143">
        <f t="shared" si="515"/>
        <v>2347.4240591570001</v>
      </c>
      <c r="AA698" s="170" t="str">
        <f t="shared" si="516"/>
        <v>18"900</v>
      </c>
    </row>
    <row r="699" spans="1:27" x14ac:dyDescent="0.3">
      <c r="A699" s="45">
        <v>900</v>
      </c>
      <c r="B699" s="45">
        <v>20</v>
      </c>
      <c r="C699" s="45">
        <f t="shared" si="549"/>
        <v>20</v>
      </c>
      <c r="D699" s="45" t="s">
        <v>563</v>
      </c>
      <c r="E699" s="45" t="str">
        <f t="shared" si="533"/>
        <v>20 900 CS-SS316L/FG-SS316L</v>
      </c>
      <c r="F699" s="45">
        <v>482.6</v>
      </c>
      <c r="G699" s="45">
        <v>520.70000000000005</v>
      </c>
      <c r="H699" s="145">
        <v>571.5</v>
      </c>
      <c r="I699" s="45">
        <v>698.5</v>
      </c>
      <c r="J699" s="146">
        <f t="shared" si="537"/>
        <v>0.54610000000000003</v>
      </c>
      <c r="K699" s="146">
        <f t="shared" si="538"/>
        <v>30</v>
      </c>
      <c r="L699" s="146">
        <f t="shared" si="539"/>
        <v>36</v>
      </c>
      <c r="M699" s="143">
        <f t="shared" si="540"/>
        <v>1.38248E-2</v>
      </c>
      <c r="N699" s="143">
        <f t="shared" si="541"/>
        <v>2.3828927999999996E-2</v>
      </c>
      <c r="O699" s="143">
        <f t="shared" si="542"/>
        <v>0.22649169840000002</v>
      </c>
      <c r="P699" s="143">
        <f t="shared" si="543"/>
        <v>0.46846719290879996</v>
      </c>
      <c r="Q699" s="143">
        <v>1</v>
      </c>
      <c r="R699" s="143">
        <f t="shared" si="544"/>
        <v>0.46846719290879996</v>
      </c>
      <c r="S699" s="143">
        <f t="shared" si="545"/>
        <v>0.22649169840000002</v>
      </c>
      <c r="T699" s="154">
        <f t="shared" si="534"/>
        <v>222.52191663167997</v>
      </c>
      <c r="U699" s="155">
        <f t="shared" si="535"/>
        <v>113.24584920000001</v>
      </c>
      <c r="V699" s="143">
        <f t="shared" si="546"/>
        <v>3.8439600539999996</v>
      </c>
      <c r="W699" s="155">
        <f t="shared" si="547"/>
        <v>1153.1880162</v>
      </c>
      <c r="X699" s="143">
        <f t="shared" si="548"/>
        <v>0.85964924844000046</v>
      </c>
      <c r="Y699" s="154">
        <f t="shared" si="550"/>
        <v>1160.5264853940007</v>
      </c>
      <c r="Z699" s="143">
        <f t="shared" si="515"/>
        <v>2649.4822674256807</v>
      </c>
      <c r="AA699" s="170" t="str">
        <f t="shared" si="516"/>
        <v>20"900</v>
      </c>
    </row>
    <row r="700" spans="1:27" x14ac:dyDescent="0.3">
      <c r="A700" s="45">
        <v>900</v>
      </c>
      <c r="B700" s="45">
        <v>24</v>
      </c>
      <c r="C700" s="45">
        <f t="shared" si="549"/>
        <v>24</v>
      </c>
      <c r="D700" s="45" t="s">
        <v>563</v>
      </c>
      <c r="E700" s="45" t="str">
        <f t="shared" si="533"/>
        <v>24 900 CS-SS316L/FG-SS316L</v>
      </c>
      <c r="F700" s="45">
        <v>590.54999999999995</v>
      </c>
      <c r="G700" s="45">
        <v>628.65</v>
      </c>
      <c r="H700" s="145">
        <v>679.5</v>
      </c>
      <c r="I700" s="45">
        <v>838.2</v>
      </c>
      <c r="J700" s="146">
        <f t="shared" si="537"/>
        <v>0.65407500000000007</v>
      </c>
      <c r="K700" s="146">
        <f t="shared" si="538"/>
        <v>31</v>
      </c>
      <c r="L700" s="146">
        <f t="shared" si="539"/>
        <v>37</v>
      </c>
      <c r="M700" s="143">
        <f t="shared" si="540"/>
        <v>1.38248E-2</v>
      </c>
      <c r="N700" s="143">
        <f t="shared" si="541"/>
        <v>2.3828927999999996E-2</v>
      </c>
      <c r="O700" s="143">
        <f t="shared" si="542"/>
        <v>0.28031613786000004</v>
      </c>
      <c r="P700" s="143">
        <f t="shared" si="543"/>
        <v>0.57667852501920003</v>
      </c>
      <c r="Q700" s="143">
        <v>1</v>
      </c>
      <c r="R700" s="143">
        <f t="shared" si="544"/>
        <v>0.57667852501920003</v>
      </c>
      <c r="S700" s="143">
        <f t="shared" si="545"/>
        <v>0.28031613786000004</v>
      </c>
      <c r="T700" s="154">
        <f t="shared" si="534"/>
        <v>273.92229938412004</v>
      </c>
      <c r="U700" s="155">
        <f t="shared" si="535"/>
        <v>140.15806893000001</v>
      </c>
      <c r="V700" s="143">
        <f t="shared" si="546"/>
        <v>5.764124036880002</v>
      </c>
      <c r="W700" s="155">
        <f t="shared" si="547"/>
        <v>1729.2372110640003</v>
      </c>
      <c r="X700" s="143">
        <f t="shared" si="548"/>
        <v>1.0378692145800006</v>
      </c>
      <c r="Y700" s="154">
        <f t="shared" si="550"/>
        <v>1401.1234396830009</v>
      </c>
      <c r="Z700" s="143">
        <f t="shared" si="515"/>
        <v>3544.4410190611211</v>
      </c>
      <c r="AA700" s="170" t="str">
        <f t="shared" si="516"/>
        <v>24"900</v>
      </c>
    </row>
    <row r="701" spans="1:27" ht="15" customHeight="1" x14ac:dyDescent="0.3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143">
        <f t="shared" si="515"/>
        <v>0</v>
      </c>
      <c r="AA701" s="170" t="str">
        <f t="shared" si="516"/>
        <v>"</v>
      </c>
    </row>
    <row r="702" spans="1:27" x14ac:dyDescent="0.3">
      <c r="A702" s="45">
        <v>1500</v>
      </c>
      <c r="B702" s="45">
        <v>0.5</v>
      </c>
      <c r="C702" s="45">
        <v>0.5</v>
      </c>
      <c r="D702" s="45" t="s">
        <v>563</v>
      </c>
      <c r="E702" s="45" t="str">
        <f t="shared" ref="E702:E720" si="551">CONCATENATE(C702," ",A702," ",D702)</f>
        <v>0.5 1500 CS-SS316L/FG-SS316L</v>
      </c>
      <c r="F702" s="45">
        <v>14.22</v>
      </c>
      <c r="G702" s="45">
        <v>19.05</v>
      </c>
      <c r="H702" s="145">
        <v>31.8</v>
      </c>
      <c r="I702" s="45">
        <v>63.5</v>
      </c>
      <c r="J702" s="146">
        <f>(H702+G702)/2/1000</f>
        <v>2.5425E-2</v>
      </c>
      <c r="K702" s="146">
        <f>ROUND((H702-G702)/2*1.2,)</f>
        <v>8</v>
      </c>
      <c r="L702" s="146">
        <f>K702+6</f>
        <v>14</v>
      </c>
      <c r="M702" s="143">
        <f>3.142*(0.0008*0.0055)*1000</f>
        <v>1.38248E-2</v>
      </c>
      <c r="N702" s="143">
        <f>3.142*(0.0002*0.0048)*7900</f>
        <v>2.3828927999999996E-2</v>
      </c>
      <c r="O702" s="143">
        <f>(J702*K702)*M702</f>
        <v>2.8119643200000002E-3</v>
      </c>
      <c r="P702" s="143">
        <f>J702*L702*N702</f>
        <v>8.4819069215999986E-3</v>
      </c>
      <c r="Q702" s="143">
        <v>1</v>
      </c>
      <c r="R702" s="143">
        <f>(P702*Q702)</f>
        <v>8.4819069215999986E-3</v>
      </c>
      <c r="S702" s="143">
        <f>(O702*Q702)</f>
        <v>2.8119643200000002E-3</v>
      </c>
      <c r="T702" s="154">
        <f t="shared" ref="T702:T720" si="552">R702*Q702*475</f>
        <v>4.0289057877599994</v>
      </c>
      <c r="U702" s="155">
        <f t="shared" ref="U702:U720" si="553">S702*Q702*500</f>
        <v>1.40598216</v>
      </c>
      <c r="V702" s="143">
        <f>((I702/1000)*3.14)*1.15*0.003*((I702-H702)/2/1000)*8000*Q702</f>
        <v>8.7225149399999979E-2</v>
      </c>
      <c r="W702" s="155">
        <f>V702*100*3</f>
        <v>26.167544819999996</v>
      </c>
      <c r="X702" s="143">
        <f>((G702/1000)*3.14)*1.15*0.003*((G702-F702)/2/1000)*8000*Q702</f>
        <v>3.9870423179999993E-3</v>
      </c>
      <c r="Y702" s="154">
        <f t="shared" ref="Y702:Y708" si="554">X702*450*5</f>
        <v>8.9708452154999989</v>
      </c>
      <c r="Z702" s="143">
        <f t="shared" si="515"/>
        <v>40.573277983259999</v>
      </c>
      <c r="AA702" s="170" t="str">
        <f t="shared" si="516"/>
        <v>0.5"1500</v>
      </c>
    </row>
    <row r="703" spans="1:27" x14ac:dyDescent="0.3">
      <c r="A703" s="45">
        <v>1500</v>
      </c>
      <c r="B703" s="45">
        <v>0.75</v>
      </c>
      <c r="C703" s="45">
        <v>0.75</v>
      </c>
      <c r="D703" s="45" t="s">
        <v>563</v>
      </c>
      <c r="E703" s="45" t="str">
        <f t="shared" si="551"/>
        <v>0.75 1500 CS-SS316L/FG-SS316L</v>
      </c>
      <c r="F703" s="45">
        <v>20.57</v>
      </c>
      <c r="G703" s="45">
        <v>25.4</v>
      </c>
      <c r="H703" s="145">
        <v>39.6</v>
      </c>
      <c r="I703" s="45">
        <v>69.900000000000006</v>
      </c>
      <c r="J703" s="146">
        <f t="shared" ref="J703:J720" si="555">(H703+G703)/2/1000</f>
        <v>3.2500000000000001E-2</v>
      </c>
      <c r="K703" s="146">
        <f t="shared" ref="K703:K720" si="556">ROUND((H703-G703)/2*1.2,)</f>
        <v>9</v>
      </c>
      <c r="L703" s="146">
        <f t="shared" ref="L703:L720" si="557">K703+6</f>
        <v>15</v>
      </c>
      <c r="M703" s="143">
        <f t="shared" ref="M703:M720" si="558">3.142*(0.0008*0.0055)*1000</f>
        <v>1.38248E-2</v>
      </c>
      <c r="N703" s="143">
        <f t="shared" ref="N703:N720" si="559">3.142*(0.0002*0.0048)*7900</f>
        <v>2.3828927999999996E-2</v>
      </c>
      <c r="O703" s="143">
        <f t="shared" ref="O703:O720" si="560">(J703*K703)*M703</f>
        <v>4.0437540000000001E-3</v>
      </c>
      <c r="P703" s="143">
        <f t="shared" ref="P703:P720" si="561">J703*L703*N703</f>
        <v>1.1616602399999999E-2</v>
      </c>
      <c r="Q703" s="143">
        <v>1</v>
      </c>
      <c r="R703" s="143">
        <f t="shared" ref="R703:R720" si="562">(P703*Q703)</f>
        <v>1.1616602399999999E-2</v>
      </c>
      <c r="S703" s="143">
        <f t="shared" ref="S703:S720" si="563">(O703*Q703)</f>
        <v>4.0437540000000001E-3</v>
      </c>
      <c r="T703" s="154">
        <f t="shared" si="552"/>
        <v>5.517886139999999</v>
      </c>
      <c r="U703" s="155">
        <f t="shared" si="553"/>
        <v>2.0218769999999999</v>
      </c>
      <c r="V703" s="143">
        <f t="shared" ref="V703:V720" si="564">((I703/1000)*3.14)*1.15*0.003*((I703-H703)/2/1000)*8000*Q703</f>
        <v>9.177587604000001E-2</v>
      </c>
      <c r="W703" s="155">
        <f t="shared" ref="W703:W720" si="565">V703*100*3</f>
        <v>27.532762812000001</v>
      </c>
      <c r="X703" s="143">
        <f t="shared" ref="X703:X720" si="566">((G703/1000)*3.14)*1.15*0.003*((G703-F703)/2/1000)*8000*Q703</f>
        <v>5.316056423999997E-3</v>
      </c>
      <c r="Y703" s="154">
        <f t="shared" si="554"/>
        <v>11.961126953999994</v>
      </c>
      <c r="Z703" s="143">
        <f t="shared" si="515"/>
        <v>47.033652906</v>
      </c>
      <c r="AA703" s="170" t="str">
        <f t="shared" si="516"/>
        <v>0.75"1500</v>
      </c>
    </row>
    <row r="704" spans="1:27" x14ac:dyDescent="0.3">
      <c r="A704" s="45">
        <v>1500</v>
      </c>
      <c r="B704" s="45">
        <v>1</v>
      </c>
      <c r="C704" s="45">
        <f>B704</f>
        <v>1</v>
      </c>
      <c r="D704" s="45" t="s">
        <v>563</v>
      </c>
      <c r="E704" s="45" t="str">
        <f t="shared" si="551"/>
        <v>1 1500 CS-SS316L/FG-SS316L</v>
      </c>
      <c r="F704" s="45">
        <v>26.92</v>
      </c>
      <c r="G704" s="45">
        <v>31.75</v>
      </c>
      <c r="H704" s="145">
        <v>47.8</v>
      </c>
      <c r="I704" s="45">
        <v>79.5</v>
      </c>
      <c r="J704" s="146">
        <f t="shared" si="555"/>
        <v>3.9774999999999998E-2</v>
      </c>
      <c r="K704" s="146">
        <f t="shared" si="556"/>
        <v>10</v>
      </c>
      <c r="L704" s="146">
        <f t="shared" si="557"/>
        <v>16</v>
      </c>
      <c r="M704" s="143">
        <f t="shared" si="558"/>
        <v>1.38248E-2</v>
      </c>
      <c r="N704" s="143">
        <f t="shared" si="559"/>
        <v>2.3828927999999996E-2</v>
      </c>
      <c r="O704" s="143">
        <f t="shared" si="560"/>
        <v>5.4988141999999995E-3</v>
      </c>
      <c r="P704" s="143">
        <f t="shared" si="561"/>
        <v>1.5164729779199996E-2</v>
      </c>
      <c r="Q704" s="143">
        <v>1</v>
      </c>
      <c r="R704" s="143">
        <f t="shared" si="562"/>
        <v>1.5164729779199996E-2</v>
      </c>
      <c r="S704" s="143">
        <f t="shared" si="563"/>
        <v>5.4988141999999995E-3</v>
      </c>
      <c r="T704" s="154">
        <f t="shared" si="552"/>
        <v>7.2032466451199983</v>
      </c>
      <c r="U704" s="155">
        <f t="shared" si="553"/>
        <v>2.7494070999999995</v>
      </c>
      <c r="V704" s="143">
        <f t="shared" si="564"/>
        <v>0.10920313980000002</v>
      </c>
      <c r="W704" s="155">
        <f t="shared" si="565"/>
        <v>32.760941940000002</v>
      </c>
      <c r="X704" s="143">
        <f t="shared" si="566"/>
        <v>6.6450705299999973E-3</v>
      </c>
      <c r="Y704" s="154">
        <f t="shared" si="554"/>
        <v>14.951408692499994</v>
      </c>
      <c r="Z704" s="143">
        <f t="shared" si="515"/>
        <v>57.665004377619994</v>
      </c>
      <c r="AA704" s="170" t="str">
        <f t="shared" si="516"/>
        <v>1"1500</v>
      </c>
    </row>
    <row r="705" spans="1:27" x14ac:dyDescent="0.3">
      <c r="A705" s="45">
        <v>1500</v>
      </c>
      <c r="B705" s="45" t="s">
        <v>6</v>
      </c>
      <c r="C705" s="45">
        <v>1.25</v>
      </c>
      <c r="D705" s="45" t="s">
        <v>563</v>
      </c>
      <c r="E705" s="45" t="str">
        <f t="shared" si="551"/>
        <v>1.25 1500 CS-SS316L/FG-SS316L</v>
      </c>
      <c r="F705" s="45">
        <v>33.270000000000003</v>
      </c>
      <c r="G705" s="45">
        <v>39.619999999999997</v>
      </c>
      <c r="H705" s="145">
        <v>60.5</v>
      </c>
      <c r="I705" s="45">
        <v>88.9</v>
      </c>
      <c r="J705" s="146">
        <f t="shared" si="555"/>
        <v>5.006E-2</v>
      </c>
      <c r="K705" s="146">
        <f t="shared" si="556"/>
        <v>13</v>
      </c>
      <c r="L705" s="146">
        <f t="shared" si="557"/>
        <v>19</v>
      </c>
      <c r="M705" s="143">
        <f t="shared" si="558"/>
        <v>1.38248E-2</v>
      </c>
      <c r="N705" s="143">
        <f t="shared" si="559"/>
        <v>2.3828927999999996E-2</v>
      </c>
      <c r="O705" s="143">
        <f t="shared" si="560"/>
        <v>8.9969033440000009E-3</v>
      </c>
      <c r="P705" s="143">
        <f t="shared" si="561"/>
        <v>2.2664646577919997E-2</v>
      </c>
      <c r="Q705" s="143">
        <v>1</v>
      </c>
      <c r="R705" s="143">
        <f t="shared" si="562"/>
        <v>2.2664646577919997E-2</v>
      </c>
      <c r="S705" s="143">
        <f t="shared" si="563"/>
        <v>8.9969033440000009E-3</v>
      </c>
      <c r="T705" s="154">
        <f t="shared" si="552"/>
        <v>10.765707124511998</v>
      </c>
      <c r="U705" s="155">
        <f t="shared" si="553"/>
        <v>4.4984516720000007</v>
      </c>
      <c r="V705" s="143">
        <f t="shared" si="564"/>
        <v>0.10940290032000001</v>
      </c>
      <c r="W705" s="155">
        <f t="shared" si="565"/>
        <v>32.820870096000007</v>
      </c>
      <c r="X705" s="143">
        <f t="shared" si="566"/>
        <v>1.0901767883999991E-2</v>
      </c>
      <c r="Y705" s="154">
        <f t="shared" si="554"/>
        <v>24.528977738999981</v>
      </c>
      <c r="Z705" s="143">
        <f t="shared" si="515"/>
        <v>72.614006631511984</v>
      </c>
      <c r="AA705" s="170" t="str">
        <f t="shared" si="516"/>
        <v>1  1/4"1500</v>
      </c>
    </row>
    <row r="706" spans="1:27" x14ac:dyDescent="0.3">
      <c r="A706" s="45">
        <v>1500</v>
      </c>
      <c r="B706" s="45" t="s">
        <v>8</v>
      </c>
      <c r="C706" s="45">
        <v>1.5</v>
      </c>
      <c r="D706" s="45" t="s">
        <v>563</v>
      </c>
      <c r="E706" s="45" t="str">
        <f t="shared" si="551"/>
        <v>1.5 1500 CS-SS316L/FG-SS316L</v>
      </c>
      <c r="F706" s="45">
        <v>41.4</v>
      </c>
      <c r="G706" s="45">
        <v>47.75</v>
      </c>
      <c r="H706" s="145">
        <v>69.900000000000006</v>
      </c>
      <c r="I706" s="45">
        <v>98.6</v>
      </c>
      <c r="J706" s="146">
        <f t="shared" si="555"/>
        <v>5.8825000000000002E-2</v>
      </c>
      <c r="K706" s="146">
        <f t="shared" si="556"/>
        <v>13</v>
      </c>
      <c r="L706" s="146">
        <f t="shared" si="557"/>
        <v>19</v>
      </c>
      <c r="M706" s="143">
        <f t="shared" si="558"/>
        <v>1.38248E-2</v>
      </c>
      <c r="N706" s="143">
        <f t="shared" si="559"/>
        <v>2.3828927999999996E-2</v>
      </c>
      <c r="O706" s="143">
        <f t="shared" si="560"/>
        <v>1.057217018E-2</v>
      </c>
      <c r="P706" s="143">
        <f t="shared" si="561"/>
        <v>2.6632997102399993E-2</v>
      </c>
      <c r="Q706" s="143">
        <v>1</v>
      </c>
      <c r="R706" s="143">
        <f t="shared" si="562"/>
        <v>2.6632997102399993E-2</v>
      </c>
      <c r="S706" s="143">
        <f t="shared" si="563"/>
        <v>1.057217018E-2</v>
      </c>
      <c r="T706" s="154">
        <f t="shared" si="552"/>
        <v>12.650673623639996</v>
      </c>
      <c r="U706" s="155">
        <f t="shared" si="553"/>
        <v>5.2860850900000003</v>
      </c>
      <c r="V706" s="143">
        <f t="shared" si="564"/>
        <v>0.12262176023999997</v>
      </c>
      <c r="W706" s="155">
        <f t="shared" si="565"/>
        <v>36.786528071999989</v>
      </c>
      <c r="X706" s="143">
        <f t="shared" si="566"/>
        <v>1.3138804050000005E-2</v>
      </c>
      <c r="Y706" s="154">
        <f t="shared" si="554"/>
        <v>29.56230911250001</v>
      </c>
      <c r="Z706" s="143">
        <f t="shared" si="515"/>
        <v>84.285595898140002</v>
      </c>
      <c r="AA706" s="170" t="str">
        <f t="shared" si="516"/>
        <v>1  1/2"1500</v>
      </c>
    </row>
    <row r="707" spans="1:27" x14ac:dyDescent="0.3">
      <c r="A707" s="45">
        <v>1500</v>
      </c>
      <c r="B707" s="45">
        <v>2</v>
      </c>
      <c r="C707" s="45">
        <f>B707</f>
        <v>2</v>
      </c>
      <c r="D707" s="45" t="s">
        <v>563</v>
      </c>
      <c r="E707" s="45" t="str">
        <f t="shared" si="551"/>
        <v>2 1500 CS-SS316L/FG-SS316L</v>
      </c>
      <c r="F707" s="45">
        <v>52.32</v>
      </c>
      <c r="G707" s="45">
        <v>58.67</v>
      </c>
      <c r="H707" s="145">
        <v>85.9</v>
      </c>
      <c r="I707" s="45">
        <v>143</v>
      </c>
      <c r="J707" s="146">
        <f t="shared" si="555"/>
        <v>7.2285000000000002E-2</v>
      </c>
      <c r="K707" s="146">
        <f t="shared" si="556"/>
        <v>16</v>
      </c>
      <c r="L707" s="146">
        <f t="shared" si="557"/>
        <v>22</v>
      </c>
      <c r="M707" s="143">
        <f t="shared" si="558"/>
        <v>1.38248E-2</v>
      </c>
      <c r="N707" s="143">
        <f t="shared" si="559"/>
        <v>2.3828927999999996E-2</v>
      </c>
      <c r="O707" s="143">
        <f t="shared" si="560"/>
        <v>1.5989210688000001E-2</v>
      </c>
      <c r="P707" s="143">
        <f t="shared" si="561"/>
        <v>3.7894429330559996E-2</v>
      </c>
      <c r="Q707" s="143">
        <v>1</v>
      </c>
      <c r="R707" s="143">
        <f t="shared" si="562"/>
        <v>3.7894429330559996E-2</v>
      </c>
      <c r="S707" s="143">
        <f t="shared" si="563"/>
        <v>1.5989210688000001E-2</v>
      </c>
      <c r="T707" s="154">
        <f t="shared" si="552"/>
        <v>17.999853932015998</v>
      </c>
      <c r="U707" s="155">
        <f t="shared" si="553"/>
        <v>7.9946053440000009</v>
      </c>
      <c r="V707" s="143">
        <f t="shared" si="564"/>
        <v>0.35381877959999991</v>
      </c>
      <c r="W707" s="155">
        <f t="shared" si="565"/>
        <v>106.14563387999996</v>
      </c>
      <c r="X707" s="143">
        <f t="shared" si="566"/>
        <v>1.6143531594000005E-2</v>
      </c>
      <c r="Y707" s="154">
        <f t="shared" si="554"/>
        <v>36.322946086500011</v>
      </c>
      <c r="Z707" s="143">
        <f t="shared" ref="Z707:Z739" si="567">Y707+W707+U707+T707</f>
        <v>168.463039242516</v>
      </c>
      <c r="AA707" s="170" t="str">
        <f t="shared" si="516"/>
        <v>2"1500</v>
      </c>
    </row>
    <row r="708" spans="1:27" x14ac:dyDescent="0.3">
      <c r="A708" s="45">
        <v>1500</v>
      </c>
      <c r="B708" s="45" t="s">
        <v>11</v>
      </c>
      <c r="C708" s="45">
        <v>2.5</v>
      </c>
      <c r="D708" s="45" t="s">
        <v>563</v>
      </c>
      <c r="E708" s="45" t="str">
        <f t="shared" si="551"/>
        <v>2.5 1500 CS-SS316L/FG-SS316L</v>
      </c>
      <c r="F708" s="148">
        <v>63.5</v>
      </c>
      <c r="G708" s="148">
        <v>69.900000000000006</v>
      </c>
      <c r="H708" s="148">
        <v>98.6</v>
      </c>
      <c r="I708" s="148">
        <v>165.1</v>
      </c>
      <c r="J708" s="146">
        <f t="shared" si="555"/>
        <v>8.4250000000000005E-2</v>
      </c>
      <c r="K708" s="146">
        <f t="shared" si="556"/>
        <v>17</v>
      </c>
      <c r="L708" s="146">
        <f t="shared" si="557"/>
        <v>23</v>
      </c>
      <c r="M708" s="143">
        <f t="shared" si="558"/>
        <v>1.38248E-2</v>
      </c>
      <c r="N708" s="143">
        <f t="shared" si="559"/>
        <v>2.3828927999999996E-2</v>
      </c>
      <c r="O708" s="143">
        <f t="shared" si="560"/>
        <v>1.9800569800000001E-2</v>
      </c>
      <c r="P708" s="143">
        <f t="shared" si="561"/>
        <v>4.6174505231999993E-2</v>
      </c>
      <c r="Q708" s="143">
        <v>1</v>
      </c>
      <c r="R708" s="143">
        <f t="shared" si="562"/>
        <v>4.6174505231999993E-2</v>
      </c>
      <c r="S708" s="143">
        <f t="shared" si="563"/>
        <v>1.9800569800000001E-2</v>
      </c>
      <c r="T708" s="154">
        <f t="shared" si="552"/>
        <v>21.932889985199996</v>
      </c>
      <c r="U708" s="155">
        <f t="shared" si="553"/>
        <v>9.9002849000000008</v>
      </c>
      <c r="V708" s="143">
        <f t="shared" si="564"/>
        <v>0.47574852780000004</v>
      </c>
      <c r="W708" s="155">
        <f t="shared" si="565"/>
        <v>142.72455834000002</v>
      </c>
      <c r="X708" s="143">
        <f t="shared" si="566"/>
        <v>1.9385003520000013E-2</v>
      </c>
      <c r="Y708" s="154">
        <f t="shared" si="554"/>
        <v>43.616257920000024</v>
      </c>
      <c r="Z708" s="143">
        <f t="shared" si="567"/>
        <v>218.17399114520006</v>
      </c>
      <c r="AA708" s="170" t="str">
        <f t="shared" ref="AA708:AA739" si="568">CONCATENATE(B708,"""",A708)</f>
        <v>2  1/2"1500</v>
      </c>
    </row>
    <row r="709" spans="1:27" x14ac:dyDescent="0.3">
      <c r="A709" s="45">
        <v>1500</v>
      </c>
      <c r="B709" s="45">
        <v>3</v>
      </c>
      <c r="C709" s="45">
        <f t="shared" ref="C709:C720" si="569">B709</f>
        <v>3</v>
      </c>
      <c r="D709" s="45" t="s">
        <v>563</v>
      </c>
      <c r="E709" s="45" t="str">
        <f t="shared" si="551"/>
        <v>3 1500 CS-SS316L/FG-SS316L</v>
      </c>
      <c r="F709" s="149">
        <v>78.7</v>
      </c>
      <c r="G709" s="149">
        <v>92.2</v>
      </c>
      <c r="H709" s="149">
        <v>120.7</v>
      </c>
      <c r="I709" s="149">
        <v>174.8</v>
      </c>
      <c r="J709" s="146">
        <f t="shared" si="555"/>
        <v>0.10645</v>
      </c>
      <c r="K709" s="146">
        <f t="shared" si="556"/>
        <v>17</v>
      </c>
      <c r="L709" s="146">
        <f t="shared" si="557"/>
        <v>23</v>
      </c>
      <c r="M709" s="143">
        <f t="shared" si="558"/>
        <v>1.38248E-2</v>
      </c>
      <c r="N709" s="143">
        <f t="shared" si="559"/>
        <v>2.3828927999999996E-2</v>
      </c>
      <c r="O709" s="143">
        <f t="shared" si="560"/>
        <v>2.5018049319999999E-2</v>
      </c>
      <c r="P709" s="143">
        <f t="shared" si="561"/>
        <v>5.8341555868799994E-2</v>
      </c>
      <c r="Q709" s="143">
        <v>1</v>
      </c>
      <c r="R709" s="143">
        <f t="shared" si="562"/>
        <v>5.8341555868799994E-2</v>
      </c>
      <c r="S709" s="143">
        <f t="shared" si="563"/>
        <v>2.5018049319999999E-2</v>
      </c>
      <c r="T709" s="154">
        <f t="shared" si="552"/>
        <v>27.712239037679996</v>
      </c>
      <c r="U709" s="155">
        <f t="shared" si="553"/>
        <v>12.50902466</v>
      </c>
      <c r="V709" s="143">
        <f t="shared" si="564"/>
        <v>0.40977685776000006</v>
      </c>
      <c r="W709" s="155">
        <f t="shared" si="565"/>
        <v>122.93305732800002</v>
      </c>
      <c r="X709" s="143">
        <f t="shared" si="566"/>
        <v>5.3935340400000004E-2</v>
      </c>
      <c r="Y709" s="154">
        <f t="shared" ref="Y709:Y720" si="570">X709*450*3</f>
        <v>72.81270954</v>
      </c>
      <c r="Z709" s="143">
        <f t="shared" si="567"/>
        <v>235.96703056568003</v>
      </c>
      <c r="AA709" s="170" t="str">
        <f t="shared" si="568"/>
        <v>3"1500</v>
      </c>
    </row>
    <row r="710" spans="1:27" x14ac:dyDescent="0.3">
      <c r="A710" s="45">
        <v>1500</v>
      </c>
      <c r="B710" s="45">
        <v>4</v>
      </c>
      <c r="C710" s="45">
        <f t="shared" si="569"/>
        <v>4</v>
      </c>
      <c r="D710" s="45" t="s">
        <v>563</v>
      </c>
      <c r="E710" s="45" t="str">
        <f t="shared" si="551"/>
        <v>4 1500 CS-SS316L/FG-SS316L</v>
      </c>
      <c r="F710" s="149">
        <v>97.8</v>
      </c>
      <c r="G710" s="149">
        <v>117.6</v>
      </c>
      <c r="H710" s="149">
        <v>149.4</v>
      </c>
      <c r="I710" s="149">
        <v>209.6</v>
      </c>
      <c r="J710" s="146">
        <f t="shared" si="555"/>
        <v>0.13350000000000001</v>
      </c>
      <c r="K710" s="146">
        <f t="shared" si="556"/>
        <v>19</v>
      </c>
      <c r="L710" s="146">
        <f t="shared" si="557"/>
        <v>25</v>
      </c>
      <c r="M710" s="143">
        <f t="shared" si="558"/>
        <v>1.38248E-2</v>
      </c>
      <c r="N710" s="143">
        <f t="shared" si="559"/>
        <v>2.3828927999999996E-2</v>
      </c>
      <c r="O710" s="143">
        <f t="shared" si="560"/>
        <v>3.5066605200000003E-2</v>
      </c>
      <c r="P710" s="143">
        <f t="shared" si="561"/>
        <v>7.9529047199999994E-2</v>
      </c>
      <c r="Q710" s="143">
        <v>1</v>
      </c>
      <c r="R710" s="143">
        <f t="shared" si="562"/>
        <v>7.9529047199999994E-2</v>
      </c>
      <c r="S710" s="143">
        <f t="shared" si="563"/>
        <v>3.5066605200000003E-2</v>
      </c>
      <c r="T710" s="154">
        <f t="shared" si="552"/>
        <v>37.776297419999999</v>
      </c>
      <c r="U710" s="155">
        <f t="shared" si="553"/>
        <v>17.533302600000003</v>
      </c>
      <c r="V710" s="143">
        <f t="shared" si="564"/>
        <v>0.54675970943999985</v>
      </c>
      <c r="W710" s="155">
        <f t="shared" si="565"/>
        <v>164.02791283199997</v>
      </c>
      <c r="X710" s="143">
        <f t="shared" si="566"/>
        <v>0.10089769535999997</v>
      </c>
      <c r="Y710" s="154">
        <f t="shared" si="570"/>
        <v>136.21188873599993</v>
      </c>
      <c r="Z710" s="143">
        <f t="shared" si="567"/>
        <v>355.54940158799991</v>
      </c>
      <c r="AA710" s="170" t="str">
        <f t="shared" si="568"/>
        <v>4"1500</v>
      </c>
    </row>
    <row r="711" spans="1:27" x14ac:dyDescent="0.3">
      <c r="A711" s="45">
        <v>1500</v>
      </c>
      <c r="B711" s="45">
        <v>5</v>
      </c>
      <c r="C711" s="45">
        <f t="shared" si="569"/>
        <v>5</v>
      </c>
      <c r="D711" s="45" t="s">
        <v>563</v>
      </c>
      <c r="E711" s="45" t="str">
        <f t="shared" si="551"/>
        <v>5 1500 CS-SS316L/FG-SS316L</v>
      </c>
      <c r="F711" s="149">
        <v>124.5</v>
      </c>
      <c r="G711" s="149">
        <v>143</v>
      </c>
      <c r="H711" s="149">
        <v>177.8</v>
      </c>
      <c r="I711" s="149">
        <v>254</v>
      </c>
      <c r="J711" s="146">
        <f t="shared" si="555"/>
        <v>0.16040000000000001</v>
      </c>
      <c r="K711" s="146">
        <f t="shared" si="556"/>
        <v>21</v>
      </c>
      <c r="L711" s="146">
        <f t="shared" si="557"/>
        <v>27</v>
      </c>
      <c r="M711" s="143">
        <f t="shared" si="558"/>
        <v>1.38248E-2</v>
      </c>
      <c r="N711" s="143">
        <f t="shared" si="559"/>
        <v>2.3828927999999996E-2</v>
      </c>
      <c r="O711" s="143">
        <f t="shared" si="560"/>
        <v>4.6567456320000006E-2</v>
      </c>
      <c r="P711" s="143">
        <f t="shared" si="561"/>
        <v>0.10319832138239998</v>
      </c>
      <c r="Q711" s="143">
        <v>1</v>
      </c>
      <c r="R711" s="143">
        <f t="shared" si="562"/>
        <v>0.10319832138239998</v>
      </c>
      <c r="S711" s="143">
        <f t="shared" si="563"/>
        <v>4.6567456320000006E-2</v>
      </c>
      <c r="T711" s="154">
        <f t="shared" si="552"/>
        <v>49.01920265663999</v>
      </c>
      <c r="U711" s="155">
        <f t="shared" si="553"/>
        <v>23.283728160000003</v>
      </c>
      <c r="V711" s="143">
        <f t="shared" si="564"/>
        <v>0.83868219359999985</v>
      </c>
      <c r="W711" s="155">
        <f t="shared" si="565"/>
        <v>251.60465807999995</v>
      </c>
      <c r="X711" s="143">
        <f t="shared" si="566"/>
        <v>0.11463480599999998</v>
      </c>
      <c r="Y711" s="154">
        <f t="shared" si="570"/>
        <v>154.75698809999997</v>
      </c>
      <c r="Z711" s="143">
        <f t="shared" si="567"/>
        <v>478.66457699663994</v>
      </c>
      <c r="AA711" s="170" t="str">
        <f t="shared" si="568"/>
        <v>5"1500</v>
      </c>
    </row>
    <row r="712" spans="1:27" x14ac:dyDescent="0.3">
      <c r="A712" s="45">
        <v>1500</v>
      </c>
      <c r="B712" s="45">
        <v>6</v>
      </c>
      <c r="C712" s="45">
        <f t="shared" si="569"/>
        <v>6</v>
      </c>
      <c r="D712" s="45" t="s">
        <v>563</v>
      </c>
      <c r="E712" s="45" t="str">
        <f t="shared" si="551"/>
        <v>6 1500 CS-SS316L/FG-SS316L</v>
      </c>
      <c r="F712" s="149">
        <v>147.30000000000001</v>
      </c>
      <c r="G712" s="149">
        <v>171.5</v>
      </c>
      <c r="H712" s="149">
        <v>209.6</v>
      </c>
      <c r="I712" s="149">
        <v>282.7</v>
      </c>
      <c r="J712" s="146">
        <f t="shared" si="555"/>
        <v>0.19055000000000002</v>
      </c>
      <c r="K712" s="146">
        <f t="shared" si="556"/>
        <v>23</v>
      </c>
      <c r="L712" s="146">
        <f t="shared" si="557"/>
        <v>29</v>
      </c>
      <c r="M712" s="143">
        <f t="shared" si="558"/>
        <v>1.38248E-2</v>
      </c>
      <c r="N712" s="143">
        <f t="shared" si="559"/>
        <v>2.3828927999999996E-2</v>
      </c>
      <c r="O712" s="143">
        <f t="shared" si="560"/>
        <v>6.058925972000001E-2</v>
      </c>
      <c r="P712" s="143">
        <f t="shared" si="561"/>
        <v>0.13167746468159999</v>
      </c>
      <c r="Q712" s="143">
        <v>1</v>
      </c>
      <c r="R712" s="143">
        <f t="shared" si="562"/>
        <v>0.13167746468159999</v>
      </c>
      <c r="S712" s="143">
        <f t="shared" si="563"/>
        <v>6.058925972000001E-2</v>
      </c>
      <c r="T712" s="154">
        <f t="shared" si="552"/>
        <v>62.546795723759999</v>
      </c>
      <c r="U712" s="155">
        <f t="shared" si="553"/>
        <v>30.294629860000004</v>
      </c>
      <c r="V712" s="143">
        <f t="shared" si="564"/>
        <v>0.89547181283999999</v>
      </c>
      <c r="W712" s="155">
        <f t="shared" si="565"/>
        <v>268.64154385200004</v>
      </c>
      <c r="X712" s="143">
        <f t="shared" si="566"/>
        <v>0.17984079959999991</v>
      </c>
      <c r="Y712" s="154">
        <f t="shared" si="570"/>
        <v>242.78507945999985</v>
      </c>
      <c r="Z712" s="143">
        <f t="shared" si="567"/>
        <v>604.26804889575988</v>
      </c>
      <c r="AA712" s="170" t="str">
        <f t="shared" si="568"/>
        <v>6"1500</v>
      </c>
    </row>
    <row r="713" spans="1:27" x14ac:dyDescent="0.3">
      <c r="A713" s="45">
        <v>1500</v>
      </c>
      <c r="B713" s="45">
        <v>8</v>
      </c>
      <c r="C713" s="45">
        <f t="shared" si="569"/>
        <v>8</v>
      </c>
      <c r="D713" s="45" t="s">
        <v>563</v>
      </c>
      <c r="E713" s="45" t="str">
        <f t="shared" si="551"/>
        <v>8 1500 CS-SS316L/FG-SS316L</v>
      </c>
      <c r="F713" s="149">
        <v>198.8</v>
      </c>
      <c r="G713" s="149">
        <v>215.9</v>
      </c>
      <c r="H713" s="149">
        <v>257.3</v>
      </c>
      <c r="I713" s="149">
        <v>352.6</v>
      </c>
      <c r="J713" s="146">
        <f t="shared" si="555"/>
        <v>0.23660000000000003</v>
      </c>
      <c r="K713" s="146">
        <f t="shared" si="556"/>
        <v>25</v>
      </c>
      <c r="L713" s="146">
        <f t="shared" si="557"/>
        <v>31</v>
      </c>
      <c r="M713" s="143">
        <f t="shared" si="558"/>
        <v>1.38248E-2</v>
      </c>
      <c r="N713" s="143">
        <f t="shared" si="559"/>
        <v>2.3828927999999996E-2</v>
      </c>
      <c r="O713" s="143">
        <f t="shared" si="560"/>
        <v>8.1773692000000009E-2</v>
      </c>
      <c r="P713" s="143">
        <f t="shared" si="561"/>
        <v>0.17477565530879999</v>
      </c>
      <c r="Q713" s="143">
        <v>1</v>
      </c>
      <c r="R713" s="143">
        <f t="shared" si="562"/>
        <v>0.17477565530879999</v>
      </c>
      <c r="S713" s="143">
        <f t="shared" si="563"/>
        <v>8.1773692000000009E-2</v>
      </c>
      <c r="T713" s="154">
        <f t="shared" si="552"/>
        <v>83.018436271679988</v>
      </c>
      <c r="U713" s="155">
        <f t="shared" si="553"/>
        <v>40.886846000000006</v>
      </c>
      <c r="V713" s="143">
        <f t="shared" si="564"/>
        <v>1.4560756629600002</v>
      </c>
      <c r="W713" s="155">
        <f t="shared" si="565"/>
        <v>436.82269888800005</v>
      </c>
      <c r="X713" s="143">
        <f t="shared" si="566"/>
        <v>0.15997697747999992</v>
      </c>
      <c r="Y713" s="154">
        <f t="shared" si="570"/>
        <v>215.9689195979999</v>
      </c>
      <c r="Z713" s="143">
        <f t="shared" si="567"/>
        <v>776.69690075767994</v>
      </c>
      <c r="AA713" s="170" t="str">
        <f t="shared" si="568"/>
        <v>8"1500</v>
      </c>
    </row>
    <row r="714" spans="1:27" x14ac:dyDescent="0.3">
      <c r="A714" s="45">
        <v>1500</v>
      </c>
      <c r="B714" s="45">
        <v>10</v>
      </c>
      <c r="C714" s="45">
        <f t="shared" si="569"/>
        <v>10</v>
      </c>
      <c r="D714" s="45" t="s">
        <v>563</v>
      </c>
      <c r="E714" s="45" t="str">
        <f t="shared" si="551"/>
        <v>10 1500 CS-SS316L/FG-SS316L</v>
      </c>
      <c r="F714" s="149">
        <v>246.1</v>
      </c>
      <c r="G714" s="149">
        <v>266.7</v>
      </c>
      <c r="H714" s="149">
        <v>311.2</v>
      </c>
      <c r="I714" s="149">
        <v>435.1</v>
      </c>
      <c r="J714" s="146">
        <f t="shared" si="555"/>
        <v>0.28894999999999998</v>
      </c>
      <c r="K714" s="146">
        <f t="shared" si="556"/>
        <v>27</v>
      </c>
      <c r="L714" s="146">
        <f t="shared" si="557"/>
        <v>33</v>
      </c>
      <c r="M714" s="143">
        <f t="shared" si="558"/>
        <v>1.38248E-2</v>
      </c>
      <c r="N714" s="143">
        <f t="shared" si="559"/>
        <v>2.3828927999999996E-2</v>
      </c>
      <c r="O714" s="143">
        <f t="shared" si="560"/>
        <v>0.10785625091999999</v>
      </c>
      <c r="P714" s="143">
        <f t="shared" si="561"/>
        <v>0.22721716860479996</v>
      </c>
      <c r="Q714" s="143">
        <v>1</v>
      </c>
      <c r="R714" s="143">
        <f t="shared" si="562"/>
        <v>0.22721716860479996</v>
      </c>
      <c r="S714" s="143">
        <f t="shared" si="563"/>
        <v>0.10785625091999999</v>
      </c>
      <c r="T714" s="154">
        <f t="shared" si="552"/>
        <v>107.92815508727998</v>
      </c>
      <c r="U714" s="155">
        <f t="shared" si="553"/>
        <v>53.928125459999997</v>
      </c>
      <c r="V714" s="143">
        <f t="shared" si="564"/>
        <v>2.3359800214800011</v>
      </c>
      <c r="W714" s="155">
        <f t="shared" si="565"/>
        <v>700.79400644400027</v>
      </c>
      <c r="X714" s="143">
        <f t="shared" si="566"/>
        <v>0.2380668746399999</v>
      </c>
      <c r="Y714" s="154">
        <f t="shared" si="570"/>
        <v>321.39028076399984</v>
      </c>
      <c r="Z714" s="143">
        <f t="shared" si="567"/>
        <v>1184.0405677552801</v>
      </c>
      <c r="AA714" s="170" t="str">
        <f t="shared" si="568"/>
        <v>10"1500</v>
      </c>
    </row>
    <row r="715" spans="1:27" x14ac:dyDescent="0.3">
      <c r="A715" s="45">
        <v>1500</v>
      </c>
      <c r="B715" s="45">
        <v>12</v>
      </c>
      <c r="C715" s="45">
        <f t="shared" si="569"/>
        <v>12</v>
      </c>
      <c r="D715" s="45" t="s">
        <v>563</v>
      </c>
      <c r="E715" s="45" t="str">
        <f t="shared" si="551"/>
        <v>12 1500 CS-SS316L/FG-SS316L</v>
      </c>
      <c r="F715" s="149">
        <v>292.10000000000002</v>
      </c>
      <c r="G715" s="149">
        <v>323.89999999999998</v>
      </c>
      <c r="H715" s="149">
        <v>368.3</v>
      </c>
      <c r="I715" s="149">
        <v>520.70000000000005</v>
      </c>
      <c r="J715" s="146">
        <f t="shared" si="555"/>
        <v>0.34610000000000002</v>
      </c>
      <c r="K715" s="146">
        <f t="shared" si="556"/>
        <v>27</v>
      </c>
      <c r="L715" s="146">
        <f t="shared" si="557"/>
        <v>33</v>
      </c>
      <c r="M715" s="143">
        <f t="shared" si="558"/>
        <v>1.38248E-2</v>
      </c>
      <c r="N715" s="143">
        <f t="shared" si="559"/>
        <v>2.3828927999999996E-2</v>
      </c>
      <c r="O715" s="143">
        <f t="shared" si="560"/>
        <v>0.12918860856000003</v>
      </c>
      <c r="P715" s="143">
        <f t="shared" si="561"/>
        <v>0.27215733536639997</v>
      </c>
      <c r="Q715" s="143">
        <v>1</v>
      </c>
      <c r="R715" s="143">
        <f t="shared" si="562"/>
        <v>0.27215733536639997</v>
      </c>
      <c r="S715" s="143">
        <f t="shared" si="563"/>
        <v>0.12918860856000003</v>
      </c>
      <c r="T715" s="154">
        <f t="shared" si="552"/>
        <v>129.27473429903998</v>
      </c>
      <c r="U715" s="155">
        <f t="shared" si="553"/>
        <v>64.594304280000017</v>
      </c>
      <c r="V715" s="143">
        <f t="shared" si="564"/>
        <v>3.4385969937600005</v>
      </c>
      <c r="W715" s="155">
        <f t="shared" si="565"/>
        <v>1031.5790981280002</v>
      </c>
      <c r="X715" s="143">
        <f t="shared" si="566"/>
        <v>0.4463204666399993</v>
      </c>
      <c r="Y715" s="154">
        <f t="shared" si="570"/>
        <v>602.53262996399906</v>
      </c>
      <c r="Z715" s="143">
        <f t="shared" si="567"/>
        <v>1827.9807666710392</v>
      </c>
      <c r="AA715" s="170" t="str">
        <f t="shared" si="568"/>
        <v>12"1500</v>
      </c>
    </row>
    <row r="716" spans="1:27" x14ac:dyDescent="0.3">
      <c r="A716" s="45">
        <v>1500</v>
      </c>
      <c r="B716" s="45">
        <v>14</v>
      </c>
      <c r="C716" s="45">
        <f t="shared" si="569"/>
        <v>14</v>
      </c>
      <c r="D716" s="45" t="s">
        <v>563</v>
      </c>
      <c r="E716" s="45" t="str">
        <f t="shared" si="551"/>
        <v>14 1500 CS-SS316L/FG-SS316L</v>
      </c>
      <c r="F716" s="149">
        <v>339.9</v>
      </c>
      <c r="G716" s="149">
        <v>362</v>
      </c>
      <c r="H716" s="149">
        <v>400.1</v>
      </c>
      <c r="I716" s="149">
        <v>577.9</v>
      </c>
      <c r="J716" s="146">
        <f t="shared" si="555"/>
        <v>0.38105</v>
      </c>
      <c r="K716" s="146">
        <f t="shared" si="556"/>
        <v>23</v>
      </c>
      <c r="L716" s="146">
        <f t="shared" si="557"/>
        <v>29</v>
      </c>
      <c r="M716" s="143">
        <f t="shared" si="558"/>
        <v>1.38248E-2</v>
      </c>
      <c r="N716" s="143">
        <f t="shared" si="559"/>
        <v>2.3828927999999996E-2</v>
      </c>
      <c r="O716" s="143">
        <f t="shared" si="560"/>
        <v>0.12116262092000001</v>
      </c>
      <c r="P716" s="143">
        <f t="shared" si="561"/>
        <v>0.26332037741759995</v>
      </c>
      <c r="Q716" s="143">
        <v>1</v>
      </c>
      <c r="R716" s="143">
        <f t="shared" si="562"/>
        <v>0.26332037741759995</v>
      </c>
      <c r="S716" s="143">
        <f t="shared" si="563"/>
        <v>0.12116262092000001</v>
      </c>
      <c r="T716" s="154">
        <f t="shared" si="552"/>
        <v>125.07717927335997</v>
      </c>
      <c r="U716" s="155">
        <f t="shared" si="553"/>
        <v>60.581310460000005</v>
      </c>
      <c r="V716" s="143">
        <f t="shared" si="564"/>
        <v>4.452389865839999</v>
      </c>
      <c r="W716" s="155">
        <f t="shared" si="565"/>
        <v>1335.7169597519996</v>
      </c>
      <c r="X716" s="143">
        <f t="shared" si="566"/>
        <v>0.34666466640000032</v>
      </c>
      <c r="Y716" s="154">
        <f t="shared" si="570"/>
        <v>467.99729964000039</v>
      </c>
      <c r="Z716" s="143">
        <f t="shared" si="567"/>
        <v>1989.3727491253599</v>
      </c>
      <c r="AA716" s="170" t="str">
        <f t="shared" si="568"/>
        <v>14"1500</v>
      </c>
    </row>
    <row r="717" spans="1:27" x14ac:dyDescent="0.3">
      <c r="A717" s="45">
        <v>1500</v>
      </c>
      <c r="B717" s="45">
        <v>16</v>
      </c>
      <c r="C717" s="45">
        <f t="shared" si="569"/>
        <v>16</v>
      </c>
      <c r="D717" s="45" t="s">
        <v>563</v>
      </c>
      <c r="E717" s="45" t="str">
        <f t="shared" si="551"/>
        <v>16 1500 CS-SS316L/FG-SS316L</v>
      </c>
      <c r="F717" s="149">
        <v>368.3</v>
      </c>
      <c r="G717" s="149">
        <v>406.4</v>
      </c>
      <c r="H717" s="149">
        <v>457.2</v>
      </c>
      <c r="I717" s="149">
        <v>641.20000000000005</v>
      </c>
      <c r="J717" s="146">
        <f t="shared" si="555"/>
        <v>0.43179999999999996</v>
      </c>
      <c r="K717" s="146">
        <f t="shared" si="556"/>
        <v>30</v>
      </c>
      <c r="L717" s="146">
        <f t="shared" si="557"/>
        <v>36</v>
      </c>
      <c r="M717" s="143">
        <f t="shared" si="558"/>
        <v>1.38248E-2</v>
      </c>
      <c r="N717" s="143">
        <f t="shared" si="559"/>
        <v>2.3828927999999996E-2</v>
      </c>
      <c r="O717" s="143">
        <f t="shared" si="560"/>
        <v>0.17908645919999999</v>
      </c>
      <c r="P717" s="143">
        <f t="shared" si="561"/>
        <v>0.37041591997439988</v>
      </c>
      <c r="Q717" s="143">
        <v>1</v>
      </c>
      <c r="R717" s="143">
        <f t="shared" si="562"/>
        <v>0.37041591997439988</v>
      </c>
      <c r="S717" s="143">
        <f t="shared" si="563"/>
        <v>0.17908645919999999</v>
      </c>
      <c r="T717" s="154">
        <f t="shared" si="552"/>
        <v>175.94756198783995</v>
      </c>
      <c r="U717" s="155">
        <f t="shared" si="553"/>
        <v>89.543229599999989</v>
      </c>
      <c r="V717" s="143">
        <f t="shared" si="564"/>
        <v>5.1123440256000015</v>
      </c>
      <c r="W717" s="155">
        <f t="shared" si="565"/>
        <v>1533.7032076800006</v>
      </c>
      <c r="X717" s="143">
        <f t="shared" si="566"/>
        <v>0.6709457548799993</v>
      </c>
      <c r="Y717" s="154">
        <f t="shared" si="570"/>
        <v>905.77676908799913</v>
      </c>
      <c r="Z717" s="143">
        <f t="shared" si="567"/>
        <v>2704.9707683558395</v>
      </c>
      <c r="AA717" s="170" t="str">
        <f t="shared" si="568"/>
        <v>16"1500</v>
      </c>
    </row>
    <row r="718" spans="1:27" x14ac:dyDescent="0.3">
      <c r="A718" s="45">
        <v>1500</v>
      </c>
      <c r="B718" s="45">
        <v>18</v>
      </c>
      <c r="C718" s="45">
        <f t="shared" si="569"/>
        <v>18</v>
      </c>
      <c r="D718" s="45" t="s">
        <v>563</v>
      </c>
      <c r="E718" s="45" t="str">
        <f t="shared" si="551"/>
        <v>18 1500 CS-SS316L/FG-SS316L</v>
      </c>
      <c r="F718" s="149">
        <v>425.5</v>
      </c>
      <c r="G718" s="149">
        <v>463.6</v>
      </c>
      <c r="H718" s="149">
        <v>520.70000000000005</v>
      </c>
      <c r="I718" s="149">
        <v>704.9</v>
      </c>
      <c r="J718" s="146">
        <f t="shared" si="555"/>
        <v>0.49215000000000003</v>
      </c>
      <c r="K718" s="146">
        <f t="shared" si="556"/>
        <v>34</v>
      </c>
      <c r="L718" s="146">
        <f t="shared" si="557"/>
        <v>40</v>
      </c>
      <c r="M718" s="143">
        <f t="shared" si="558"/>
        <v>1.38248E-2</v>
      </c>
      <c r="N718" s="143">
        <f t="shared" si="559"/>
        <v>2.3828927999999996E-2</v>
      </c>
      <c r="O718" s="143">
        <f t="shared" si="560"/>
        <v>0.23133176088000001</v>
      </c>
      <c r="P718" s="143">
        <f t="shared" si="561"/>
        <v>0.46909627660799991</v>
      </c>
      <c r="Q718" s="143">
        <v>1</v>
      </c>
      <c r="R718" s="143">
        <f t="shared" si="562"/>
        <v>0.46909627660799991</v>
      </c>
      <c r="S718" s="143">
        <f t="shared" si="563"/>
        <v>0.23133176088000001</v>
      </c>
      <c r="T718" s="154">
        <f t="shared" si="552"/>
        <v>222.82073138879994</v>
      </c>
      <c r="U718" s="155">
        <f t="shared" si="553"/>
        <v>115.66588044000001</v>
      </c>
      <c r="V718" s="143">
        <f t="shared" si="564"/>
        <v>5.626338676559997</v>
      </c>
      <c r="W718" s="155">
        <f t="shared" si="565"/>
        <v>1687.901602967999</v>
      </c>
      <c r="X718" s="143">
        <f t="shared" si="566"/>
        <v>0.76538004912000057</v>
      </c>
      <c r="Y718" s="154">
        <f t="shared" si="570"/>
        <v>1033.2630663120008</v>
      </c>
      <c r="Z718" s="143">
        <f t="shared" si="567"/>
        <v>3059.6512811087996</v>
      </c>
      <c r="AA718" s="170" t="str">
        <f t="shared" si="568"/>
        <v>18"1500</v>
      </c>
    </row>
    <row r="719" spans="1:27" x14ac:dyDescent="0.3">
      <c r="A719" s="45">
        <v>1500</v>
      </c>
      <c r="B719" s="45">
        <v>20</v>
      </c>
      <c r="C719" s="45">
        <f t="shared" si="569"/>
        <v>20</v>
      </c>
      <c r="D719" s="45" t="s">
        <v>563</v>
      </c>
      <c r="E719" s="45" t="str">
        <f t="shared" si="551"/>
        <v>20 1500 CS-SS316L/FG-SS316L</v>
      </c>
      <c r="F719" s="149">
        <v>489</v>
      </c>
      <c r="G719" s="149">
        <v>514.4</v>
      </c>
      <c r="H719" s="149">
        <v>571.5</v>
      </c>
      <c r="I719" s="149">
        <v>755.7</v>
      </c>
      <c r="J719" s="146">
        <f t="shared" si="555"/>
        <v>0.54295000000000004</v>
      </c>
      <c r="K719" s="146">
        <f t="shared" si="556"/>
        <v>34</v>
      </c>
      <c r="L719" s="146">
        <f t="shared" si="557"/>
        <v>40</v>
      </c>
      <c r="M719" s="143">
        <f t="shared" si="558"/>
        <v>1.38248E-2</v>
      </c>
      <c r="N719" s="143">
        <f t="shared" si="559"/>
        <v>2.3828927999999996E-2</v>
      </c>
      <c r="O719" s="143">
        <f t="shared" si="560"/>
        <v>0.25520995544000002</v>
      </c>
      <c r="P719" s="143">
        <f t="shared" si="561"/>
        <v>0.51751665830399995</v>
      </c>
      <c r="Q719" s="143">
        <v>1</v>
      </c>
      <c r="R719" s="143">
        <f t="shared" si="562"/>
        <v>0.51751665830399995</v>
      </c>
      <c r="S719" s="143">
        <f t="shared" si="563"/>
        <v>0.25520995544000002</v>
      </c>
      <c r="T719" s="154">
        <f t="shared" si="552"/>
        <v>245.82041269439998</v>
      </c>
      <c r="U719" s="155">
        <f t="shared" si="553"/>
        <v>127.60497772000001</v>
      </c>
      <c r="V719" s="143">
        <f t="shared" si="564"/>
        <v>6.0318118000800016</v>
      </c>
      <c r="W719" s="155">
        <f t="shared" si="565"/>
        <v>1809.5435400240005</v>
      </c>
      <c r="X719" s="143">
        <f t="shared" si="566"/>
        <v>0.56616551231999945</v>
      </c>
      <c r="Y719" s="154">
        <f t="shared" si="570"/>
        <v>764.32344163199923</v>
      </c>
      <c r="Z719" s="143">
        <f t="shared" si="567"/>
        <v>2947.2923720703998</v>
      </c>
      <c r="AA719" s="170" t="str">
        <f t="shared" si="568"/>
        <v>20"1500</v>
      </c>
    </row>
    <row r="720" spans="1:27" x14ac:dyDescent="0.3">
      <c r="A720" s="45">
        <v>1500</v>
      </c>
      <c r="B720" s="45">
        <v>24</v>
      </c>
      <c r="C720" s="45">
        <f t="shared" si="569"/>
        <v>24</v>
      </c>
      <c r="D720" s="45" t="s">
        <v>563</v>
      </c>
      <c r="E720" s="45" t="str">
        <f t="shared" si="551"/>
        <v>24 1500 CS-SS316L/FG-SS316L</v>
      </c>
      <c r="F720" s="149">
        <v>577.9</v>
      </c>
      <c r="G720" s="149">
        <v>616</v>
      </c>
      <c r="H720" s="149">
        <v>679.5</v>
      </c>
      <c r="I720" s="149">
        <v>901.7</v>
      </c>
      <c r="J720" s="146">
        <f t="shared" si="555"/>
        <v>0.64775000000000005</v>
      </c>
      <c r="K720" s="146">
        <f t="shared" si="556"/>
        <v>38</v>
      </c>
      <c r="L720" s="146">
        <f t="shared" si="557"/>
        <v>44</v>
      </c>
      <c r="M720" s="143">
        <f t="shared" si="558"/>
        <v>1.38248E-2</v>
      </c>
      <c r="N720" s="143">
        <f t="shared" si="559"/>
        <v>2.3828927999999996E-2</v>
      </c>
      <c r="O720" s="143">
        <f t="shared" si="560"/>
        <v>0.34029053960000005</v>
      </c>
      <c r="P720" s="143">
        <f t="shared" si="561"/>
        <v>0.67914827692799995</v>
      </c>
      <c r="Q720" s="143">
        <v>1</v>
      </c>
      <c r="R720" s="143">
        <f t="shared" si="562"/>
        <v>0.67914827692799995</v>
      </c>
      <c r="S720" s="143">
        <f t="shared" si="563"/>
        <v>0.34029053960000005</v>
      </c>
      <c r="T720" s="154">
        <f t="shared" si="552"/>
        <v>322.59543154079995</v>
      </c>
      <c r="U720" s="155">
        <f t="shared" si="553"/>
        <v>170.14526980000002</v>
      </c>
      <c r="V720" s="143">
        <f t="shared" si="564"/>
        <v>8.6819015896800007</v>
      </c>
      <c r="W720" s="155">
        <f t="shared" si="565"/>
        <v>2604.5704769040003</v>
      </c>
      <c r="X720" s="143">
        <f t="shared" si="566"/>
        <v>1.0169847072000004</v>
      </c>
      <c r="Y720" s="154">
        <f t="shared" si="570"/>
        <v>1372.9293547200007</v>
      </c>
      <c r="Z720" s="143">
        <f t="shared" si="567"/>
        <v>4470.2405329648009</v>
      </c>
      <c r="AA720" s="170" t="str">
        <f t="shared" si="568"/>
        <v>24"1500</v>
      </c>
    </row>
    <row r="721" spans="1:27" x14ac:dyDescent="0.3">
      <c r="A721" s="51"/>
      <c r="B721" s="51"/>
      <c r="C721" s="51"/>
      <c r="D721" s="97" t="s">
        <v>564</v>
      </c>
      <c r="E721" s="97">
        <v>150</v>
      </c>
      <c r="F721" s="97">
        <v>552.5</v>
      </c>
      <c r="G721" s="97">
        <v>577.9</v>
      </c>
      <c r="H721" s="97">
        <v>609.6</v>
      </c>
      <c r="I721" s="97">
        <v>660.4</v>
      </c>
      <c r="J721" s="51"/>
      <c r="K721" s="51"/>
      <c r="L721" s="5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143">
        <f t="shared" si="567"/>
        <v>0</v>
      </c>
      <c r="AA721" s="170" t="str">
        <f t="shared" si="568"/>
        <v>"</v>
      </c>
    </row>
    <row r="722" spans="1:27" x14ac:dyDescent="0.3">
      <c r="A722" s="87">
        <v>600</v>
      </c>
      <c r="B722" s="88">
        <v>12</v>
      </c>
      <c r="C722" s="88">
        <f t="shared" ref="C722:C724" si="571">B722</f>
        <v>12</v>
      </c>
      <c r="D722" s="45" t="s">
        <v>565</v>
      </c>
      <c r="E722" s="45" t="str">
        <f t="shared" ref="E722:E724" si="572">CONCATENATE(C722," ",A722," ",D722)</f>
        <v>12 600 SS316-SS16/PTFE-SS16</v>
      </c>
      <c r="F722" s="28">
        <v>307.33999999999997</v>
      </c>
      <c r="G722" s="28">
        <v>327.14999999999998</v>
      </c>
      <c r="H722" s="166">
        <v>374.7</v>
      </c>
      <c r="I722" s="28">
        <v>457.2</v>
      </c>
      <c r="J722" s="143">
        <f t="shared" ref="J722:J724" si="573">(H722+G722)/2/1000</f>
        <v>0.35092499999999993</v>
      </c>
      <c r="K722" s="146">
        <f t="shared" ref="K722:K724" si="574">ROUND((H722-G722)/2*1.2,)</f>
        <v>29</v>
      </c>
      <c r="L722" s="146">
        <f t="shared" ref="L722:L724" si="575">K722+6</f>
        <v>35</v>
      </c>
      <c r="M722" s="144">
        <f t="shared" ref="M722:M724" si="576">3.142*(0.0008*0.0055)*2100</f>
        <v>2.9032080000000002E-2</v>
      </c>
      <c r="N722" s="143">
        <f t="shared" ref="N722:N724" si="577">3.142*(0.0002*0.0048)*7900</f>
        <v>2.3828927999999996E-2</v>
      </c>
      <c r="O722" s="143">
        <f t="shared" ref="O722:O724" si="578">(J722*K722)*M722</f>
        <v>0.29545439754599995</v>
      </c>
      <c r="P722" s="143">
        <f t="shared" ref="P722:P724" si="579">J722*L722*N722</f>
        <v>0.2926758295439999</v>
      </c>
      <c r="Q722" s="143">
        <v>1</v>
      </c>
      <c r="R722" s="143">
        <f t="shared" ref="R722:R724" si="580">(P722*Q722)</f>
        <v>0.2926758295439999</v>
      </c>
      <c r="S722" s="143">
        <f t="shared" ref="S722:S724" si="581">(O722*Q722)</f>
        <v>0.29545439754599995</v>
      </c>
      <c r="T722" s="154">
        <f t="shared" ref="T722:T723" si="582">R722*Q722*475</f>
        <v>139.02101903339997</v>
      </c>
      <c r="U722" s="155">
        <f t="shared" ref="U722:U724" si="583">S722*Q722*1000</f>
        <v>295.45439754599994</v>
      </c>
      <c r="V722" s="143">
        <f t="shared" ref="V722:V724" si="584">((I722/1000)*3.14)*1.15*0.003*((I722-H722)/2/1000)*8000*Q722</f>
        <v>1.6344397080000002</v>
      </c>
      <c r="W722" s="154">
        <v>733.72786107711988</v>
      </c>
      <c r="X722" s="143">
        <f t="shared" ref="X722:X724" si="585">((G722/1000)*3.14)*1.15*0.003*((G722-F722)/2/1000)*8000*Q722</f>
        <v>0.28082782387800004</v>
      </c>
      <c r="Y722" s="154">
        <v>152.96342464879999</v>
      </c>
      <c r="Z722" s="143">
        <f t="shared" si="567"/>
        <v>1321.1667023053196</v>
      </c>
      <c r="AA722" s="170" t="str">
        <f t="shared" si="568"/>
        <v>12"600</v>
      </c>
    </row>
    <row r="723" spans="1:27" x14ac:dyDescent="0.3">
      <c r="A723" s="45">
        <v>600</v>
      </c>
      <c r="B723" s="45">
        <v>12</v>
      </c>
      <c r="C723" s="45">
        <f t="shared" si="571"/>
        <v>12</v>
      </c>
      <c r="D723" s="45" t="s">
        <v>126</v>
      </c>
      <c r="E723" s="45" t="str">
        <f t="shared" si="572"/>
        <v>12 600 CS-SS316/PTFE-SS316</v>
      </c>
      <c r="F723" s="45">
        <v>307.33999999999997</v>
      </c>
      <c r="G723" s="45">
        <v>327.14999999999998</v>
      </c>
      <c r="H723" s="145">
        <v>374.7</v>
      </c>
      <c r="I723" s="45">
        <v>457.2</v>
      </c>
      <c r="J723" s="146">
        <f t="shared" si="573"/>
        <v>0.35092499999999993</v>
      </c>
      <c r="K723" s="146">
        <f t="shared" si="574"/>
        <v>29</v>
      </c>
      <c r="L723" s="146">
        <f t="shared" si="575"/>
        <v>35</v>
      </c>
      <c r="M723" s="144">
        <f t="shared" si="576"/>
        <v>2.9032080000000002E-2</v>
      </c>
      <c r="N723" s="143">
        <f t="shared" si="577"/>
        <v>2.3828927999999996E-2</v>
      </c>
      <c r="O723" s="143">
        <f t="shared" si="578"/>
        <v>0.29545439754599995</v>
      </c>
      <c r="P723" s="143">
        <f t="shared" si="579"/>
        <v>0.2926758295439999</v>
      </c>
      <c r="Q723" s="143">
        <v>1</v>
      </c>
      <c r="R723" s="143">
        <f t="shared" si="580"/>
        <v>0.2926758295439999</v>
      </c>
      <c r="S723" s="143">
        <f t="shared" si="581"/>
        <v>0.29545439754599995</v>
      </c>
      <c r="T723" s="154">
        <f t="shared" si="582"/>
        <v>139.02101903339997</v>
      </c>
      <c r="U723" s="155">
        <f t="shared" si="583"/>
        <v>295.45439754599994</v>
      </c>
      <c r="V723" s="143">
        <v>173</v>
      </c>
      <c r="W723" s="155">
        <v>191.82263934485334</v>
      </c>
      <c r="X723" s="143">
        <f t="shared" si="585"/>
        <v>0.28082782387800004</v>
      </c>
      <c r="Y723" s="154">
        <v>138</v>
      </c>
      <c r="Z723" s="143">
        <f t="shared" si="567"/>
        <v>764.29805592425316</v>
      </c>
      <c r="AA723" s="170" t="str">
        <f t="shared" si="568"/>
        <v>12"600</v>
      </c>
    </row>
    <row r="724" spans="1:27" x14ac:dyDescent="0.3">
      <c r="A724" s="85">
        <v>150</v>
      </c>
      <c r="B724" s="45">
        <v>18</v>
      </c>
      <c r="C724" s="45">
        <f t="shared" si="571"/>
        <v>18</v>
      </c>
      <c r="D724" s="45" t="s">
        <v>566</v>
      </c>
      <c r="E724" s="45" t="str">
        <f t="shared" si="572"/>
        <v>18 150 CS-SS304/PTFE-SS304</v>
      </c>
      <c r="F724" s="45">
        <v>449.33</v>
      </c>
      <c r="G724" s="45">
        <v>474.72</v>
      </c>
      <c r="H724" s="145">
        <v>527.1</v>
      </c>
      <c r="I724" s="45">
        <v>549.4</v>
      </c>
      <c r="J724" s="146">
        <f t="shared" si="573"/>
        <v>0.50091000000000008</v>
      </c>
      <c r="K724" s="146">
        <f t="shared" si="574"/>
        <v>31</v>
      </c>
      <c r="L724" s="146">
        <f t="shared" si="575"/>
        <v>37</v>
      </c>
      <c r="M724" s="144">
        <f t="shared" si="576"/>
        <v>2.9032080000000002E-2</v>
      </c>
      <c r="N724" s="143">
        <f t="shared" si="577"/>
        <v>2.3828927999999996E-2</v>
      </c>
      <c r="O724" s="143">
        <f t="shared" si="578"/>
        <v>0.45081623497680012</v>
      </c>
      <c r="P724" s="143">
        <f t="shared" si="579"/>
        <v>0.44163748800576003</v>
      </c>
      <c r="Q724" s="143">
        <v>1</v>
      </c>
      <c r="R724" s="143">
        <f t="shared" si="580"/>
        <v>0.44163748800576003</v>
      </c>
      <c r="S724" s="143">
        <f t="shared" si="581"/>
        <v>0.45081623497680012</v>
      </c>
      <c r="T724" s="156">
        <f>R724*Q724*350</f>
        <v>154.57312080201601</v>
      </c>
      <c r="U724" s="155">
        <f t="shared" si="583"/>
        <v>450.8162349768001</v>
      </c>
      <c r="V724" s="143">
        <f t="shared" si="584"/>
        <v>0.53088719783999894</v>
      </c>
      <c r="W724" s="155">
        <v>74</v>
      </c>
      <c r="X724" s="143">
        <f t="shared" si="585"/>
        <v>0.52228669714560094</v>
      </c>
      <c r="Y724" s="156">
        <v>156</v>
      </c>
      <c r="Z724" s="143">
        <f t="shared" si="567"/>
        <v>835.38935577881614</v>
      </c>
      <c r="AA724" s="170" t="str">
        <f t="shared" si="568"/>
        <v>18"150</v>
      </c>
    </row>
    <row r="725" spans="1:27" x14ac:dyDescent="0.3">
      <c r="A725" s="51"/>
      <c r="B725" s="51"/>
      <c r="C725" s="51"/>
      <c r="D725" s="51"/>
      <c r="E725" s="51"/>
      <c r="F725" s="51"/>
      <c r="G725" s="51"/>
      <c r="H725" s="202"/>
      <c r="I725" s="51"/>
      <c r="J725" s="51"/>
      <c r="K725" s="51"/>
      <c r="L725" s="5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143">
        <f t="shared" si="567"/>
        <v>0</v>
      </c>
      <c r="AA725" s="170" t="str">
        <f t="shared" si="568"/>
        <v>"</v>
      </c>
    </row>
    <row r="726" spans="1:27" x14ac:dyDescent="0.3">
      <c r="A726" s="45">
        <v>2500</v>
      </c>
      <c r="B726" s="45">
        <v>0.5</v>
      </c>
      <c r="C726" s="45">
        <v>0.5</v>
      </c>
      <c r="D726" s="45" t="s">
        <v>563</v>
      </c>
      <c r="E726" s="45" t="str">
        <f t="shared" ref="E726:E739" si="586">CONCATENATE(C726," ",A726," ",D726)</f>
        <v>0.5 2500 CS-SS316L/FG-SS316L</v>
      </c>
      <c r="F726" s="150">
        <v>14.22</v>
      </c>
      <c r="G726" s="150">
        <v>19.05</v>
      </c>
      <c r="H726" s="151">
        <v>31.8</v>
      </c>
      <c r="I726" s="150">
        <v>69.900000000000006</v>
      </c>
      <c r="J726" s="146">
        <f>(H726+G726)/2/1000</f>
        <v>2.5425E-2</v>
      </c>
      <c r="K726" s="146">
        <f>ROUND((H726-G726)/2*1.2,)</f>
        <v>8</v>
      </c>
      <c r="L726" s="146">
        <f>K726+6</f>
        <v>14</v>
      </c>
      <c r="M726" s="143">
        <f>3.142*(0.0008*0.0055)*1000</f>
        <v>1.38248E-2</v>
      </c>
      <c r="N726" s="143">
        <f>3.142*(0.0002*0.0048)*7900</f>
        <v>2.3828927999999996E-2</v>
      </c>
      <c r="O726" s="143">
        <f>(J726*K726)*M726</f>
        <v>2.8119643200000002E-3</v>
      </c>
      <c r="P726" s="143">
        <f>J726*L726*N726</f>
        <v>8.4819069215999986E-3</v>
      </c>
      <c r="Q726" s="143">
        <v>1</v>
      </c>
      <c r="R726" s="143">
        <f>(P726*Q726)</f>
        <v>8.4819069215999986E-3</v>
      </c>
      <c r="S726" s="143">
        <f>(O726*Q726)</f>
        <v>2.8119643200000002E-3</v>
      </c>
      <c r="T726" s="154">
        <f t="shared" ref="T726:T739" si="587">R726*Q726*475</f>
        <v>4.0289057877599994</v>
      </c>
      <c r="U726" s="155">
        <f t="shared" ref="U726:U739" si="588">S726*Q726*500</f>
        <v>1.40598216</v>
      </c>
      <c r="V726" s="143">
        <f>((I726/1000)*3.14)*1.15*0.003*((I726-H726)/2/1000)*8000*Q726</f>
        <v>0.11540134908000003</v>
      </c>
      <c r="W726" s="155"/>
      <c r="X726" s="143">
        <f>((G726/1000)*3.14)*1.15*0.003*((G726-F726)/2/1000)*8000*Q726</f>
        <v>3.9870423179999993E-3</v>
      </c>
      <c r="Y726" s="154"/>
      <c r="Z726" s="143">
        <f t="shared" si="567"/>
        <v>5.4348879477599992</v>
      </c>
      <c r="AA726" s="170" t="str">
        <f t="shared" si="568"/>
        <v>0.5"2500</v>
      </c>
    </row>
    <row r="727" spans="1:27" x14ac:dyDescent="0.3">
      <c r="A727" s="45">
        <v>2500</v>
      </c>
      <c r="B727" s="45">
        <v>0.75</v>
      </c>
      <c r="C727" s="45">
        <v>0.75</v>
      </c>
      <c r="D727" s="45" t="s">
        <v>563</v>
      </c>
      <c r="E727" s="45" t="str">
        <f t="shared" si="586"/>
        <v>0.75 2500 CS-SS316L/FG-SS316L</v>
      </c>
      <c r="F727" s="150">
        <v>20.57</v>
      </c>
      <c r="G727" s="150">
        <v>25.4</v>
      </c>
      <c r="H727" s="151">
        <v>39.6</v>
      </c>
      <c r="I727" s="150">
        <v>76.2</v>
      </c>
      <c r="J727" s="146">
        <f t="shared" ref="J727:J739" si="589">(H727+G727)/2/1000</f>
        <v>3.2500000000000001E-2</v>
      </c>
      <c r="K727" s="146">
        <f t="shared" ref="K727:K739" si="590">ROUND((H727-G727)/2*1.2,)</f>
        <v>9</v>
      </c>
      <c r="L727" s="146">
        <f t="shared" ref="L727:L739" si="591">K727+6</f>
        <v>15</v>
      </c>
      <c r="M727" s="143">
        <f t="shared" ref="M727:M739" si="592">3.142*(0.0008*0.0055)*1000</f>
        <v>1.38248E-2</v>
      </c>
      <c r="N727" s="143">
        <f t="shared" ref="N727:N739" si="593">3.142*(0.0002*0.0048)*7900</f>
        <v>2.3828927999999996E-2</v>
      </c>
      <c r="O727" s="143">
        <f t="shared" ref="O727:O739" si="594">(J727*K727)*M727</f>
        <v>4.0437540000000001E-3</v>
      </c>
      <c r="P727" s="143">
        <f t="shared" ref="P727:P739" si="595">J727*L727*N727</f>
        <v>1.1616602399999999E-2</v>
      </c>
      <c r="Q727" s="143">
        <v>1</v>
      </c>
      <c r="R727" s="143">
        <f t="shared" ref="R727:R739" si="596">(P727*Q727)</f>
        <v>1.1616602399999999E-2</v>
      </c>
      <c r="S727" s="143">
        <f t="shared" ref="S727:S739" si="597">(O727*Q727)</f>
        <v>4.0437540000000001E-3</v>
      </c>
      <c r="T727" s="154">
        <f t="shared" si="587"/>
        <v>5.517886139999999</v>
      </c>
      <c r="U727" s="155">
        <f t="shared" si="588"/>
        <v>2.0218769999999999</v>
      </c>
      <c r="V727" s="143">
        <f t="shared" ref="V727:V739" si="598">((I727/1000)*3.14)*1.15*0.003*((I727-H727)/2/1000)*8000*Q727</f>
        <v>0.12084948143999998</v>
      </c>
      <c r="W727" s="155"/>
      <c r="X727" s="143">
        <f t="shared" ref="X727:X739" si="599">((G727/1000)*3.14)*1.15*0.003*((G727-F727)/2/1000)*8000*Q727</f>
        <v>5.316056423999997E-3</v>
      </c>
      <c r="Y727" s="154"/>
      <c r="Z727" s="143">
        <f t="shared" si="567"/>
        <v>7.5397631399999989</v>
      </c>
      <c r="AA727" s="170" t="str">
        <f t="shared" si="568"/>
        <v>0.75"2500</v>
      </c>
    </row>
    <row r="728" spans="1:27" x14ac:dyDescent="0.3">
      <c r="A728" s="45">
        <v>2500</v>
      </c>
      <c r="B728" s="45">
        <v>1</v>
      </c>
      <c r="C728" s="45">
        <f>B728</f>
        <v>1</v>
      </c>
      <c r="D728" s="45" t="s">
        <v>563</v>
      </c>
      <c r="E728" s="45" t="str">
        <f t="shared" si="586"/>
        <v>1 2500 CS-SS316L/FG-SS316L</v>
      </c>
      <c r="F728" s="150">
        <v>26.92</v>
      </c>
      <c r="G728" s="150">
        <v>31.75</v>
      </c>
      <c r="H728" s="151">
        <v>47.8</v>
      </c>
      <c r="I728" s="150">
        <v>85.9</v>
      </c>
      <c r="J728" s="146">
        <f t="shared" si="589"/>
        <v>3.9774999999999998E-2</v>
      </c>
      <c r="K728" s="146">
        <f t="shared" si="590"/>
        <v>10</v>
      </c>
      <c r="L728" s="146">
        <f t="shared" si="591"/>
        <v>16</v>
      </c>
      <c r="M728" s="143">
        <f t="shared" si="592"/>
        <v>1.38248E-2</v>
      </c>
      <c r="N728" s="143">
        <f t="shared" si="593"/>
        <v>2.3828927999999996E-2</v>
      </c>
      <c r="O728" s="143">
        <f t="shared" si="594"/>
        <v>5.4988141999999995E-3</v>
      </c>
      <c r="P728" s="143">
        <f t="shared" si="595"/>
        <v>1.5164729779199996E-2</v>
      </c>
      <c r="Q728" s="143">
        <v>1</v>
      </c>
      <c r="R728" s="143">
        <f t="shared" si="596"/>
        <v>1.5164729779199996E-2</v>
      </c>
      <c r="S728" s="143">
        <f t="shared" si="597"/>
        <v>5.4988141999999995E-3</v>
      </c>
      <c r="T728" s="154">
        <f t="shared" si="587"/>
        <v>7.2032466451199983</v>
      </c>
      <c r="U728" s="155">
        <f t="shared" si="588"/>
        <v>2.7494070999999995</v>
      </c>
      <c r="V728" s="143">
        <f t="shared" si="598"/>
        <v>0.14181653628000004</v>
      </c>
      <c r="W728" s="155"/>
      <c r="X728" s="143">
        <f t="shared" si="599"/>
        <v>6.6450705299999973E-3</v>
      </c>
      <c r="Y728" s="154"/>
      <c r="Z728" s="143">
        <f t="shared" si="567"/>
        <v>9.9526537451199975</v>
      </c>
      <c r="AA728" s="170" t="str">
        <f t="shared" si="568"/>
        <v>1"2500</v>
      </c>
    </row>
    <row r="729" spans="1:27" x14ac:dyDescent="0.3">
      <c r="A729" s="45">
        <v>2500</v>
      </c>
      <c r="B729" s="45" t="s">
        <v>6</v>
      </c>
      <c r="C729" s="45">
        <v>1.25</v>
      </c>
      <c r="D729" s="45" t="s">
        <v>563</v>
      </c>
      <c r="E729" s="45" t="str">
        <f t="shared" si="586"/>
        <v>1.25 2500 CS-SS316L/FG-SS316L</v>
      </c>
      <c r="F729" s="150">
        <v>33.270000000000003</v>
      </c>
      <c r="G729" s="150">
        <v>39.619999999999997</v>
      </c>
      <c r="H729" s="151">
        <v>60.5</v>
      </c>
      <c r="I729" s="150">
        <v>104.9</v>
      </c>
      <c r="J729" s="146">
        <f t="shared" si="589"/>
        <v>5.006E-2</v>
      </c>
      <c r="K729" s="146">
        <f t="shared" si="590"/>
        <v>13</v>
      </c>
      <c r="L729" s="146">
        <f t="shared" si="591"/>
        <v>19</v>
      </c>
      <c r="M729" s="143">
        <f t="shared" si="592"/>
        <v>1.38248E-2</v>
      </c>
      <c r="N729" s="143">
        <f t="shared" si="593"/>
        <v>2.3828927999999996E-2</v>
      </c>
      <c r="O729" s="143">
        <f t="shared" si="594"/>
        <v>8.9969033440000009E-3</v>
      </c>
      <c r="P729" s="143">
        <f t="shared" si="595"/>
        <v>2.2664646577919997E-2</v>
      </c>
      <c r="Q729" s="143">
        <v>1</v>
      </c>
      <c r="R729" s="143">
        <f t="shared" si="596"/>
        <v>2.2664646577919997E-2</v>
      </c>
      <c r="S729" s="143">
        <f t="shared" si="597"/>
        <v>8.9969033440000009E-3</v>
      </c>
      <c r="T729" s="154">
        <f t="shared" si="587"/>
        <v>10.765707124511998</v>
      </c>
      <c r="U729" s="155">
        <f t="shared" si="588"/>
        <v>4.4984516720000007</v>
      </c>
      <c r="V729" s="143">
        <f t="shared" si="598"/>
        <v>0.20182138992000001</v>
      </c>
      <c r="W729" s="155"/>
      <c r="X729" s="143">
        <f t="shared" si="599"/>
        <v>1.0901767883999991E-2</v>
      </c>
      <c r="Y729" s="154"/>
      <c r="Z729" s="143">
        <f t="shared" si="567"/>
        <v>15.264158796512</v>
      </c>
      <c r="AA729" s="170" t="str">
        <f t="shared" si="568"/>
        <v>1  1/4"2500</v>
      </c>
    </row>
    <row r="730" spans="1:27" x14ac:dyDescent="0.3">
      <c r="A730" s="45">
        <v>2500</v>
      </c>
      <c r="B730" s="45" t="s">
        <v>8</v>
      </c>
      <c r="C730" s="45">
        <v>1.5</v>
      </c>
      <c r="D730" s="45" t="s">
        <v>563</v>
      </c>
      <c r="E730" s="45" t="str">
        <f t="shared" si="586"/>
        <v>1.5 2500 CS-SS316L/FG-SS316L</v>
      </c>
      <c r="F730" s="150">
        <v>41.4</v>
      </c>
      <c r="G730" s="150">
        <v>47.75</v>
      </c>
      <c r="H730" s="151">
        <v>69.900000000000006</v>
      </c>
      <c r="I730" s="150">
        <v>117.6</v>
      </c>
      <c r="J730" s="146">
        <f t="shared" si="589"/>
        <v>5.8825000000000002E-2</v>
      </c>
      <c r="K730" s="146">
        <f t="shared" si="590"/>
        <v>13</v>
      </c>
      <c r="L730" s="146">
        <f t="shared" si="591"/>
        <v>19</v>
      </c>
      <c r="M730" s="143">
        <f t="shared" si="592"/>
        <v>1.38248E-2</v>
      </c>
      <c r="N730" s="143">
        <f t="shared" si="593"/>
        <v>2.3828927999999996E-2</v>
      </c>
      <c r="O730" s="143">
        <f t="shared" si="594"/>
        <v>1.057217018E-2</v>
      </c>
      <c r="P730" s="143">
        <f t="shared" si="595"/>
        <v>2.6632997102399993E-2</v>
      </c>
      <c r="Q730" s="143">
        <v>1</v>
      </c>
      <c r="R730" s="143">
        <f t="shared" si="596"/>
        <v>2.6632997102399993E-2</v>
      </c>
      <c r="S730" s="143">
        <f t="shared" si="597"/>
        <v>1.057217018E-2</v>
      </c>
      <c r="T730" s="154">
        <f t="shared" si="587"/>
        <v>12.650673623639996</v>
      </c>
      <c r="U730" s="155">
        <f t="shared" si="588"/>
        <v>5.2860850900000003</v>
      </c>
      <c r="V730" s="143">
        <f t="shared" si="598"/>
        <v>0.24307172063999988</v>
      </c>
      <c r="W730" s="155"/>
      <c r="X730" s="143">
        <f t="shared" si="599"/>
        <v>1.3138804050000005E-2</v>
      </c>
      <c r="Y730" s="154"/>
      <c r="Z730" s="143">
        <f t="shared" si="567"/>
        <v>17.936758713639996</v>
      </c>
      <c r="AA730" s="170" t="str">
        <f t="shared" si="568"/>
        <v>1  1/2"2500</v>
      </c>
    </row>
    <row r="731" spans="1:27" x14ac:dyDescent="0.3">
      <c r="A731" s="45">
        <v>2500</v>
      </c>
      <c r="B731" s="45">
        <v>2</v>
      </c>
      <c r="C731" s="45">
        <f>B731</f>
        <v>2</v>
      </c>
      <c r="D731" s="45" t="s">
        <v>563</v>
      </c>
      <c r="E731" s="45" t="str">
        <f t="shared" si="586"/>
        <v>2 2500 CS-SS316L/FG-SS316L</v>
      </c>
      <c r="F731" s="150">
        <v>52.32</v>
      </c>
      <c r="G731" s="150">
        <v>58.67</v>
      </c>
      <c r="H731" s="151">
        <v>85.9</v>
      </c>
      <c r="I731" s="150">
        <v>146.1</v>
      </c>
      <c r="J731" s="146">
        <f t="shared" si="589"/>
        <v>7.2285000000000002E-2</v>
      </c>
      <c r="K731" s="146">
        <f t="shared" si="590"/>
        <v>16</v>
      </c>
      <c r="L731" s="146">
        <f t="shared" si="591"/>
        <v>22</v>
      </c>
      <c r="M731" s="143">
        <f t="shared" si="592"/>
        <v>1.38248E-2</v>
      </c>
      <c r="N731" s="143">
        <f t="shared" si="593"/>
        <v>2.3828927999999996E-2</v>
      </c>
      <c r="O731" s="143">
        <f t="shared" si="594"/>
        <v>1.5989210688000001E-2</v>
      </c>
      <c r="P731" s="143">
        <f t="shared" si="595"/>
        <v>3.7894429330559996E-2</v>
      </c>
      <c r="Q731" s="143">
        <v>1</v>
      </c>
      <c r="R731" s="143">
        <f t="shared" si="596"/>
        <v>3.7894429330559996E-2</v>
      </c>
      <c r="S731" s="143">
        <f t="shared" si="597"/>
        <v>1.5989210688000001E-2</v>
      </c>
      <c r="T731" s="154">
        <f t="shared" si="587"/>
        <v>17.999853932015998</v>
      </c>
      <c r="U731" s="155">
        <f t="shared" si="588"/>
        <v>7.9946053440000009</v>
      </c>
      <c r="V731" s="143">
        <f t="shared" si="598"/>
        <v>0.38111447304000001</v>
      </c>
      <c r="W731" s="155"/>
      <c r="X731" s="143">
        <f t="shared" si="599"/>
        <v>1.6143531594000005E-2</v>
      </c>
      <c r="Y731" s="154"/>
      <c r="Z731" s="143">
        <f t="shared" si="567"/>
        <v>25.994459276015998</v>
      </c>
      <c r="AA731" s="170" t="str">
        <f t="shared" si="568"/>
        <v>2"2500</v>
      </c>
    </row>
    <row r="732" spans="1:27" x14ac:dyDescent="0.3">
      <c r="A732" s="45">
        <v>2500</v>
      </c>
      <c r="B732" s="45" t="s">
        <v>11</v>
      </c>
      <c r="C732" s="45">
        <v>2.5</v>
      </c>
      <c r="D732" s="45" t="s">
        <v>563</v>
      </c>
      <c r="E732" s="45" t="str">
        <f t="shared" si="586"/>
        <v>2.5 2500 CS-SS316L/FG-SS316L</v>
      </c>
      <c r="F732" s="152">
        <v>63.5</v>
      </c>
      <c r="G732" s="152">
        <v>69.900000000000006</v>
      </c>
      <c r="H732" s="152">
        <v>98.6</v>
      </c>
      <c r="I732" s="152">
        <v>168.4</v>
      </c>
      <c r="J732" s="146">
        <f t="shared" si="589"/>
        <v>8.4250000000000005E-2</v>
      </c>
      <c r="K732" s="146">
        <f t="shared" si="590"/>
        <v>17</v>
      </c>
      <c r="L732" s="146">
        <f t="shared" si="591"/>
        <v>23</v>
      </c>
      <c r="M732" s="143">
        <f t="shared" si="592"/>
        <v>1.38248E-2</v>
      </c>
      <c r="N732" s="143">
        <f t="shared" si="593"/>
        <v>2.3828927999999996E-2</v>
      </c>
      <c r="O732" s="143">
        <f t="shared" si="594"/>
        <v>1.9800569800000001E-2</v>
      </c>
      <c r="P732" s="143">
        <f t="shared" si="595"/>
        <v>4.6174505231999993E-2</v>
      </c>
      <c r="Q732" s="143">
        <v>1</v>
      </c>
      <c r="R732" s="143">
        <f t="shared" si="596"/>
        <v>4.6174505231999993E-2</v>
      </c>
      <c r="S732" s="143">
        <f t="shared" si="597"/>
        <v>1.9800569800000001E-2</v>
      </c>
      <c r="T732" s="154">
        <f t="shared" si="587"/>
        <v>21.932889985199996</v>
      </c>
      <c r="U732" s="155">
        <f t="shared" si="588"/>
        <v>9.9002849000000008</v>
      </c>
      <c r="V732" s="143">
        <f t="shared" si="598"/>
        <v>0.50933819424000004</v>
      </c>
      <c r="W732" s="155"/>
      <c r="X732" s="143">
        <f t="shared" si="599"/>
        <v>1.9385003520000013E-2</v>
      </c>
      <c r="Y732" s="154"/>
      <c r="Z732" s="143">
        <f t="shared" si="567"/>
        <v>31.833174885199995</v>
      </c>
      <c r="AA732" s="170" t="str">
        <f t="shared" si="568"/>
        <v>2  1/2"2500</v>
      </c>
    </row>
    <row r="733" spans="1:27" x14ac:dyDescent="0.3">
      <c r="A733" s="45">
        <v>2500</v>
      </c>
      <c r="B733" s="45">
        <v>3</v>
      </c>
      <c r="C733" s="45">
        <f t="shared" ref="C733:C739" si="600">B733</f>
        <v>3</v>
      </c>
      <c r="D733" s="45" t="s">
        <v>563</v>
      </c>
      <c r="E733" s="45" t="str">
        <f t="shared" si="586"/>
        <v>3 2500 CS-SS316L/FG-SS316L</v>
      </c>
      <c r="F733" s="153">
        <v>78.7</v>
      </c>
      <c r="G733" s="153">
        <v>92.2</v>
      </c>
      <c r="H733" s="153">
        <v>120.7</v>
      </c>
      <c r="I733" s="153">
        <v>196.9</v>
      </c>
      <c r="J733" s="146">
        <f t="shared" si="589"/>
        <v>0.10645</v>
      </c>
      <c r="K733" s="146">
        <f t="shared" si="590"/>
        <v>17</v>
      </c>
      <c r="L733" s="146">
        <f t="shared" si="591"/>
        <v>23</v>
      </c>
      <c r="M733" s="143">
        <f t="shared" si="592"/>
        <v>1.38248E-2</v>
      </c>
      <c r="N733" s="143">
        <f t="shared" si="593"/>
        <v>2.3828927999999996E-2</v>
      </c>
      <c r="O733" s="143">
        <f t="shared" si="594"/>
        <v>2.5018049319999999E-2</v>
      </c>
      <c r="P733" s="143">
        <f t="shared" si="595"/>
        <v>5.8341555868799994E-2</v>
      </c>
      <c r="Q733" s="143">
        <v>1</v>
      </c>
      <c r="R733" s="143">
        <f t="shared" si="596"/>
        <v>5.8341555868799994E-2</v>
      </c>
      <c r="S733" s="143">
        <f t="shared" si="597"/>
        <v>2.5018049319999999E-2</v>
      </c>
      <c r="T733" s="154">
        <f t="shared" si="587"/>
        <v>27.712239037679996</v>
      </c>
      <c r="U733" s="155">
        <f t="shared" si="588"/>
        <v>12.50902466</v>
      </c>
      <c r="V733" s="143">
        <f t="shared" si="598"/>
        <v>0.65014379496000008</v>
      </c>
      <c r="W733" s="155"/>
      <c r="X733" s="143">
        <f t="shared" si="599"/>
        <v>5.3935340400000004E-2</v>
      </c>
      <c r="Y733" s="154"/>
      <c r="Z733" s="143">
        <f t="shared" si="567"/>
        <v>40.221263697679994</v>
      </c>
      <c r="AA733" s="170" t="str">
        <f t="shared" si="568"/>
        <v>3"2500</v>
      </c>
    </row>
    <row r="734" spans="1:27" x14ac:dyDescent="0.3">
      <c r="A734" s="45">
        <v>2500</v>
      </c>
      <c r="B734" s="45">
        <v>4</v>
      </c>
      <c r="C734" s="45">
        <f t="shared" si="600"/>
        <v>4</v>
      </c>
      <c r="D734" s="45" t="s">
        <v>563</v>
      </c>
      <c r="E734" s="45" t="str">
        <f t="shared" si="586"/>
        <v>4 2500 CS-SS316L/FG-SS316L</v>
      </c>
      <c r="F734" s="153">
        <v>97.8</v>
      </c>
      <c r="G734" s="153">
        <v>117.6</v>
      </c>
      <c r="H734" s="153">
        <v>149.4</v>
      </c>
      <c r="I734" s="153">
        <v>235</v>
      </c>
      <c r="J734" s="146">
        <f t="shared" si="589"/>
        <v>0.13350000000000001</v>
      </c>
      <c r="K734" s="146">
        <f t="shared" si="590"/>
        <v>19</v>
      </c>
      <c r="L734" s="146">
        <f t="shared" si="591"/>
        <v>25</v>
      </c>
      <c r="M734" s="143">
        <f t="shared" si="592"/>
        <v>1.38248E-2</v>
      </c>
      <c r="N734" s="143">
        <f t="shared" si="593"/>
        <v>2.3828927999999996E-2</v>
      </c>
      <c r="O734" s="143">
        <f t="shared" si="594"/>
        <v>3.5066605200000003E-2</v>
      </c>
      <c r="P734" s="143">
        <f t="shared" si="595"/>
        <v>7.9529047199999994E-2</v>
      </c>
      <c r="Q734" s="143">
        <v>1</v>
      </c>
      <c r="R734" s="143">
        <f t="shared" si="596"/>
        <v>7.9529047199999994E-2</v>
      </c>
      <c r="S734" s="143">
        <f t="shared" si="597"/>
        <v>3.5066605200000003E-2</v>
      </c>
      <c r="T734" s="154">
        <f t="shared" si="587"/>
        <v>37.776297419999999</v>
      </c>
      <c r="U734" s="155">
        <f t="shared" si="588"/>
        <v>17.533302600000003</v>
      </c>
      <c r="V734" s="143">
        <f t="shared" si="598"/>
        <v>0.87166651199999989</v>
      </c>
      <c r="W734" s="155"/>
      <c r="X734" s="143">
        <f t="shared" si="599"/>
        <v>0.10089769535999997</v>
      </c>
      <c r="Y734" s="154"/>
      <c r="Z734" s="143">
        <f t="shared" si="567"/>
        <v>55.309600020000005</v>
      </c>
      <c r="AA734" s="170" t="str">
        <f t="shared" si="568"/>
        <v>4"2500</v>
      </c>
    </row>
    <row r="735" spans="1:27" x14ac:dyDescent="0.3">
      <c r="A735" s="45">
        <v>2500</v>
      </c>
      <c r="B735" s="45">
        <v>5</v>
      </c>
      <c r="C735" s="45">
        <f t="shared" si="600"/>
        <v>5</v>
      </c>
      <c r="D735" s="45" t="s">
        <v>563</v>
      </c>
      <c r="E735" s="45" t="str">
        <f t="shared" si="586"/>
        <v>5 2500 CS-SS316L/FG-SS316L</v>
      </c>
      <c r="F735" s="153">
        <v>124.5</v>
      </c>
      <c r="G735" s="153">
        <v>143</v>
      </c>
      <c r="H735" s="153">
        <v>177.8</v>
      </c>
      <c r="I735" s="153">
        <v>279.39999999999998</v>
      </c>
      <c r="J735" s="146">
        <f t="shared" si="589"/>
        <v>0.16040000000000001</v>
      </c>
      <c r="K735" s="146">
        <f t="shared" si="590"/>
        <v>21</v>
      </c>
      <c r="L735" s="146">
        <f t="shared" si="591"/>
        <v>27</v>
      </c>
      <c r="M735" s="143">
        <f t="shared" si="592"/>
        <v>1.38248E-2</v>
      </c>
      <c r="N735" s="143">
        <f t="shared" si="593"/>
        <v>2.3828927999999996E-2</v>
      </c>
      <c r="O735" s="143">
        <f t="shared" si="594"/>
        <v>4.6567456320000006E-2</v>
      </c>
      <c r="P735" s="143">
        <f t="shared" si="595"/>
        <v>0.10319832138239998</v>
      </c>
      <c r="Q735" s="143">
        <v>1</v>
      </c>
      <c r="R735" s="143">
        <f t="shared" si="596"/>
        <v>0.10319832138239998</v>
      </c>
      <c r="S735" s="143">
        <f t="shared" si="597"/>
        <v>4.6567456320000006E-2</v>
      </c>
      <c r="T735" s="154">
        <f t="shared" si="587"/>
        <v>49.01920265663999</v>
      </c>
      <c r="U735" s="155">
        <f t="shared" si="588"/>
        <v>23.283728160000003</v>
      </c>
      <c r="V735" s="143">
        <f t="shared" si="598"/>
        <v>1.2300672172799996</v>
      </c>
      <c r="W735" s="155"/>
      <c r="X735" s="143">
        <f t="shared" si="599"/>
        <v>0.11463480599999998</v>
      </c>
      <c r="Y735" s="154"/>
      <c r="Z735" s="143">
        <f t="shared" si="567"/>
        <v>72.302930816639986</v>
      </c>
      <c r="AA735" s="170" t="str">
        <f t="shared" si="568"/>
        <v>5"2500</v>
      </c>
    </row>
    <row r="736" spans="1:27" x14ac:dyDescent="0.3">
      <c r="A736" s="45">
        <v>2500</v>
      </c>
      <c r="B736" s="45">
        <v>6</v>
      </c>
      <c r="C736" s="45">
        <f t="shared" si="600"/>
        <v>6</v>
      </c>
      <c r="D736" s="45" t="s">
        <v>563</v>
      </c>
      <c r="E736" s="45" t="str">
        <f t="shared" si="586"/>
        <v>6 2500 CS-SS316L/FG-SS316L</v>
      </c>
      <c r="F736" s="153">
        <v>147.30000000000001</v>
      </c>
      <c r="G736" s="153">
        <v>171.5</v>
      </c>
      <c r="H736" s="153">
        <v>209.6</v>
      </c>
      <c r="I736" s="153">
        <v>317.5</v>
      </c>
      <c r="J736" s="146">
        <f t="shared" si="589"/>
        <v>0.19055000000000002</v>
      </c>
      <c r="K736" s="146">
        <f t="shared" si="590"/>
        <v>23</v>
      </c>
      <c r="L736" s="146">
        <f t="shared" si="591"/>
        <v>29</v>
      </c>
      <c r="M736" s="143">
        <f t="shared" si="592"/>
        <v>1.38248E-2</v>
      </c>
      <c r="N736" s="143">
        <f t="shared" si="593"/>
        <v>2.3828927999999996E-2</v>
      </c>
      <c r="O736" s="143">
        <f t="shared" si="594"/>
        <v>6.058925972000001E-2</v>
      </c>
      <c r="P736" s="143">
        <f t="shared" si="595"/>
        <v>0.13167746468159999</v>
      </c>
      <c r="Q736" s="143">
        <v>1</v>
      </c>
      <c r="R736" s="143">
        <f t="shared" si="596"/>
        <v>0.13167746468159999</v>
      </c>
      <c r="S736" s="143">
        <f t="shared" si="597"/>
        <v>6.058925972000001E-2</v>
      </c>
      <c r="T736" s="154">
        <f t="shared" si="587"/>
        <v>62.546795723759999</v>
      </c>
      <c r="U736" s="155">
        <f t="shared" si="588"/>
        <v>30.294629860000004</v>
      </c>
      <c r="V736" s="143">
        <f t="shared" si="598"/>
        <v>1.4844784890000002</v>
      </c>
      <c r="W736" s="155"/>
      <c r="X736" s="143">
        <f t="shared" si="599"/>
        <v>0.17984079959999991</v>
      </c>
      <c r="Y736" s="154"/>
      <c r="Z736" s="143">
        <f t="shared" si="567"/>
        <v>92.84142558376</v>
      </c>
      <c r="AA736" s="170" t="str">
        <f t="shared" si="568"/>
        <v>6"2500</v>
      </c>
    </row>
    <row r="737" spans="1:27" x14ac:dyDescent="0.3">
      <c r="A737" s="45">
        <v>2500</v>
      </c>
      <c r="B737" s="45">
        <v>8</v>
      </c>
      <c r="C737" s="45">
        <f t="shared" si="600"/>
        <v>8</v>
      </c>
      <c r="D737" s="45" t="s">
        <v>563</v>
      </c>
      <c r="E737" s="45" t="str">
        <f t="shared" si="586"/>
        <v>8 2500 CS-SS316L/FG-SS316L</v>
      </c>
      <c r="F737" s="153">
        <v>196.9</v>
      </c>
      <c r="G737" s="153">
        <v>215.9</v>
      </c>
      <c r="H737" s="153">
        <v>257.3</v>
      </c>
      <c r="I737" s="153">
        <v>387.4</v>
      </c>
      <c r="J737" s="146">
        <f t="shared" si="589"/>
        <v>0.23660000000000003</v>
      </c>
      <c r="K737" s="146">
        <f t="shared" si="590"/>
        <v>25</v>
      </c>
      <c r="L737" s="146">
        <f t="shared" si="591"/>
        <v>31</v>
      </c>
      <c r="M737" s="143">
        <f t="shared" si="592"/>
        <v>1.38248E-2</v>
      </c>
      <c r="N737" s="143">
        <f t="shared" si="593"/>
        <v>2.3828927999999996E-2</v>
      </c>
      <c r="O737" s="143">
        <f t="shared" si="594"/>
        <v>8.1773692000000009E-2</v>
      </c>
      <c r="P737" s="143">
        <f t="shared" si="595"/>
        <v>0.17477565530879999</v>
      </c>
      <c r="Q737" s="143">
        <v>1</v>
      </c>
      <c r="R737" s="143">
        <f t="shared" si="596"/>
        <v>0.17477565530879999</v>
      </c>
      <c r="S737" s="143">
        <f t="shared" si="597"/>
        <v>8.1773692000000009E-2</v>
      </c>
      <c r="T737" s="154">
        <f t="shared" si="587"/>
        <v>83.018436271679988</v>
      </c>
      <c r="U737" s="155">
        <f t="shared" si="588"/>
        <v>40.886846000000006</v>
      </c>
      <c r="V737" s="143">
        <f t="shared" si="598"/>
        <v>2.1839648656799993</v>
      </c>
      <c r="W737" s="155"/>
      <c r="X737" s="143">
        <f t="shared" si="599"/>
        <v>0.17775219719999999</v>
      </c>
      <c r="Y737" s="154"/>
      <c r="Z737" s="143">
        <f t="shared" si="567"/>
        <v>123.90528227167999</v>
      </c>
      <c r="AA737" s="170" t="str">
        <f t="shared" si="568"/>
        <v>8"2500</v>
      </c>
    </row>
    <row r="738" spans="1:27" x14ac:dyDescent="0.3">
      <c r="A738" s="45">
        <v>2500</v>
      </c>
      <c r="B738" s="45">
        <v>10</v>
      </c>
      <c r="C738" s="45">
        <f t="shared" si="600"/>
        <v>10</v>
      </c>
      <c r="D738" s="45" t="s">
        <v>563</v>
      </c>
      <c r="E738" s="45" t="str">
        <f t="shared" si="586"/>
        <v>10 2500 CS-SS316L/FG-SS316L</v>
      </c>
      <c r="F738" s="153">
        <v>246.1</v>
      </c>
      <c r="G738" s="153">
        <v>270</v>
      </c>
      <c r="H738" s="153">
        <v>311.2</v>
      </c>
      <c r="I738" s="153">
        <v>476.3</v>
      </c>
      <c r="J738" s="146">
        <f t="shared" si="589"/>
        <v>0.29060000000000002</v>
      </c>
      <c r="K738" s="146">
        <f t="shared" si="590"/>
        <v>25</v>
      </c>
      <c r="L738" s="146">
        <f t="shared" si="591"/>
        <v>31</v>
      </c>
      <c r="M738" s="143">
        <f t="shared" si="592"/>
        <v>1.38248E-2</v>
      </c>
      <c r="N738" s="143">
        <f t="shared" si="593"/>
        <v>2.3828927999999996E-2</v>
      </c>
      <c r="O738" s="143">
        <f t="shared" si="594"/>
        <v>0.10043717200000001</v>
      </c>
      <c r="P738" s="143">
        <f t="shared" si="595"/>
        <v>0.21466528078079999</v>
      </c>
      <c r="Q738" s="143">
        <v>1</v>
      </c>
      <c r="R738" s="143">
        <f t="shared" si="596"/>
        <v>0.21466528078079999</v>
      </c>
      <c r="S738" s="143">
        <f t="shared" si="597"/>
        <v>0.10043717200000001</v>
      </c>
      <c r="T738" s="154">
        <f t="shared" si="587"/>
        <v>101.96600837087999</v>
      </c>
      <c r="U738" s="155">
        <f t="shared" si="588"/>
        <v>50.218586000000002</v>
      </c>
      <c r="V738" s="143">
        <f t="shared" si="598"/>
        <v>3.4075041171600002</v>
      </c>
      <c r="W738" s="155"/>
      <c r="X738" s="143">
        <f t="shared" si="599"/>
        <v>0.27962139600000008</v>
      </c>
      <c r="Y738" s="154"/>
      <c r="Z738" s="143">
        <f t="shared" si="567"/>
        <v>152.18459437088001</v>
      </c>
      <c r="AA738" s="170" t="str">
        <f t="shared" si="568"/>
        <v>10"2500</v>
      </c>
    </row>
    <row r="739" spans="1:27" x14ac:dyDescent="0.3">
      <c r="A739" s="45">
        <v>2500</v>
      </c>
      <c r="B739" s="45">
        <v>12</v>
      </c>
      <c r="C739" s="45">
        <f t="shared" si="600"/>
        <v>12</v>
      </c>
      <c r="D739" s="45" t="s">
        <v>563</v>
      </c>
      <c r="E739" s="45" t="str">
        <f t="shared" si="586"/>
        <v>12 2500 CS-SS316L/FG-SS316L</v>
      </c>
      <c r="F739" s="153">
        <v>292.10000000000002</v>
      </c>
      <c r="G739" s="153">
        <v>317.5</v>
      </c>
      <c r="H739" s="153">
        <v>368.3</v>
      </c>
      <c r="I739" s="153">
        <v>549.4</v>
      </c>
      <c r="J739" s="146">
        <f t="shared" si="589"/>
        <v>0.34289999999999998</v>
      </c>
      <c r="K739" s="146">
        <f t="shared" si="590"/>
        <v>30</v>
      </c>
      <c r="L739" s="146">
        <f t="shared" si="591"/>
        <v>36</v>
      </c>
      <c r="M739" s="143">
        <f t="shared" si="592"/>
        <v>1.38248E-2</v>
      </c>
      <c r="N739" s="143">
        <f t="shared" si="593"/>
        <v>2.3828927999999996E-2</v>
      </c>
      <c r="O739" s="143">
        <f t="shared" si="594"/>
        <v>0.14221571759999999</v>
      </c>
      <c r="P739" s="143">
        <f t="shared" si="595"/>
        <v>0.29415381880319996</v>
      </c>
      <c r="Q739" s="143">
        <v>1</v>
      </c>
      <c r="R739" s="143">
        <f t="shared" si="596"/>
        <v>0.29415381880319996</v>
      </c>
      <c r="S739" s="143">
        <f t="shared" si="597"/>
        <v>0.14221571759999999</v>
      </c>
      <c r="T739" s="154">
        <f t="shared" si="587"/>
        <v>139.72306393151999</v>
      </c>
      <c r="U739" s="155">
        <f t="shared" si="588"/>
        <v>71.107858799999988</v>
      </c>
      <c r="V739" s="143">
        <f t="shared" si="598"/>
        <v>4.3113754048799988</v>
      </c>
      <c r="W739" s="155"/>
      <c r="X739" s="143">
        <f t="shared" si="599"/>
        <v>0.34945091399999972</v>
      </c>
      <c r="Y739" s="154"/>
      <c r="Z739" s="143">
        <f t="shared" si="567"/>
        <v>210.83092273151999</v>
      </c>
      <c r="AA739" s="170" t="str">
        <f t="shared" si="568"/>
        <v>12"2500</v>
      </c>
    </row>
    <row r="741" spans="1:27" x14ac:dyDescent="0.3">
      <c r="A741" s="85">
        <v>150</v>
      </c>
      <c r="B741" s="45">
        <v>0.5</v>
      </c>
      <c r="C741" s="45">
        <v>0.5</v>
      </c>
      <c r="D741" s="45" t="s">
        <v>618</v>
      </c>
      <c r="E741" s="45" t="str">
        <f t="shared" ref="E741:E759" si="601">CONCATENATE(C741," ",A741," ",D741)</f>
        <v>0.5 150 CS-SS304/FG-CS</v>
      </c>
      <c r="F741" s="45">
        <v>14.22</v>
      </c>
      <c r="G741" s="45">
        <v>19.05</v>
      </c>
      <c r="H741" s="145" t="s">
        <v>536</v>
      </c>
      <c r="I741" s="45" t="s">
        <v>537</v>
      </c>
      <c r="J741" s="146">
        <f>(H741+G741)/2/1000</f>
        <v>2.5425E-2</v>
      </c>
      <c r="K741" s="146">
        <f>ROUND((H741-G741)/2*1.2,)</f>
        <v>8</v>
      </c>
      <c r="L741" s="146">
        <f>K741+6</f>
        <v>14</v>
      </c>
      <c r="M741" s="143">
        <f>3.142*(0.0008*0.0055)*1000</f>
        <v>1.38248E-2</v>
      </c>
      <c r="N741" s="143">
        <f>3.142*(0.0002*0.0048)*7900</f>
        <v>2.3828927999999996E-2</v>
      </c>
      <c r="O741" s="143">
        <f>(J741*K741)*M741</f>
        <v>2.8119643200000002E-3</v>
      </c>
      <c r="P741" s="143">
        <f>J741*L741*N741</f>
        <v>8.4819069215999986E-3</v>
      </c>
      <c r="Q741" s="143">
        <v>1</v>
      </c>
      <c r="R741" s="143">
        <f>(P741*Q741)</f>
        <v>8.4819069215999986E-3</v>
      </c>
      <c r="S741" s="143">
        <f>(O741*Q741)</f>
        <v>2.8119643200000002E-3</v>
      </c>
      <c r="T741" s="156">
        <f t="shared" ref="T741:T759" si="602">R741*Q741*350</f>
        <v>2.9686674225599994</v>
      </c>
      <c r="U741" s="155">
        <f t="shared" ref="U741:U759" si="603">S741*Q741*500</f>
        <v>1.40598216</v>
      </c>
      <c r="V741" s="143">
        <f>((I741/1000)*3.14)*1.15*0.003*((I741-H741)/2/1000)*8000*Q741</f>
        <v>3.3140313599999992E-2</v>
      </c>
      <c r="W741" s="155">
        <v>5</v>
      </c>
      <c r="X741" s="143">
        <f>((G741/1000)*3.14)*1.15*0.003*((G741-F741)/2/1000)*8000*Q741</f>
        <v>3.9870423179999993E-3</v>
      </c>
      <c r="Y741" s="208">
        <f>X741*75*5</f>
        <v>1.4951408692499999</v>
      </c>
      <c r="Z741" s="143">
        <f>Y741+W741+U741+T741</f>
        <v>10.869790451809999</v>
      </c>
      <c r="AA741" s="170" t="str">
        <f t="shared" ref="AA741:AA759" si="604">CONCATENATE(B741,"""",A741)</f>
        <v>0.5"150</v>
      </c>
    </row>
    <row r="742" spans="1:27" x14ac:dyDescent="0.3">
      <c r="A742" s="85">
        <v>150</v>
      </c>
      <c r="B742" s="45">
        <v>0.75</v>
      </c>
      <c r="C742" s="45">
        <v>0.75</v>
      </c>
      <c r="D742" s="45" t="s">
        <v>618</v>
      </c>
      <c r="E742" s="45" t="str">
        <f t="shared" si="601"/>
        <v>0.75 150 CS-SS304/FG-CS</v>
      </c>
      <c r="F742" s="45">
        <v>20.57</v>
      </c>
      <c r="G742" s="45">
        <v>25.4</v>
      </c>
      <c r="H742" s="145">
        <v>39.6</v>
      </c>
      <c r="I742" s="45">
        <v>57.2</v>
      </c>
      <c r="J742" s="146">
        <f t="shared" ref="J742:J759" si="605">(H742+G742)/2/1000</f>
        <v>3.2500000000000001E-2</v>
      </c>
      <c r="K742" s="146">
        <f t="shared" ref="K742:K759" si="606">ROUND((H742-G742)/2*1.2,)</f>
        <v>9</v>
      </c>
      <c r="L742" s="146">
        <f t="shared" ref="L742:L759" si="607">K742+6</f>
        <v>15</v>
      </c>
      <c r="M742" s="143">
        <f t="shared" ref="M742:M759" si="608">3.142*(0.0008*0.0055)*1000</f>
        <v>1.38248E-2</v>
      </c>
      <c r="N742" s="143">
        <f t="shared" ref="N742:N759" si="609">3.142*(0.0002*0.0048)*7900</f>
        <v>2.3828927999999996E-2</v>
      </c>
      <c r="O742" s="143">
        <f t="shared" ref="O742:O759" si="610">(J742*K742)*M742</f>
        <v>4.0437540000000001E-3</v>
      </c>
      <c r="P742" s="143">
        <f t="shared" ref="P742:P759" si="611">J742*L742*N742</f>
        <v>1.1616602399999999E-2</v>
      </c>
      <c r="Q742" s="143">
        <v>1</v>
      </c>
      <c r="R742" s="143">
        <f t="shared" ref="R742:R759" si="612">(P742*Q742)</f>
        <v>1.1616602399999999E-2</v>
      </c>
      <c r="S742" s="143">
        <f t="shared" ref="S742:S759" si="613">(O742*Q742)</f>
        <v>4.0437540000000001E-3</v>
      </c>
      <c r="T742" s="156">
        <f t="shared" si="602"/>
        <v>4.0658108399999993</v>
      </c>
      <c r="U742" s="155">
        <f t="shared" si="603"/>
        <v>2.0218769999999999</v>
      </c>
      <c r="V742" s="143">
        <f t="shared" ref="V742:V759" si="614">((I742/1000)*3.14)*1.15*0.003*((I742-H742)/2/1000)*8000*Q742</f>
        <v>4.3623191040000009E-2</v>
      </c>
      <c r="W742" s="155">
        <v>11</v>
      </c>
      <c r="X742" s="143">
        <f t="shared" ref="X742:X759" si="615">((G742/1000)*3.14)*1.15*0.003*((G742-F742)/2/1000)*8000*Q742</f>
        <v>5.316056423999997E-3</v>
      </c>
      <c r="Y742" s="208">
        <f t="shared" ref="Y742:Y745" si="616">X742*75*5</f>
        <v>1.9935211589999988</v>
      </c>
      <c r="Z742" s="143">
        <f t="shared" ref="Z742:Z759" si="617">Y742+W742+U742+T742</f>
        <v>19.081208998999998</v>
      </c>
      <c r="AA742" s="170" t="str">
        <f t="shared" si="604"/>
        <v>0.75"150</v>
      </c>
    </row>
    <row r="743" spans="1:27" x14ac:dyDescent="0.3">
      <c r="A743" s="85">
        <v>150</v>
      </c>
      <c r="B743" s="45">
        <v>1</v>
      </c>
      <c r="C743" s="45">
        <f>B743</f>
        <v>1</v>
      </c>
      <c r="D743" s="45" t="s">
        <v>618</v>
      </c>
      <c r="E743" s="45" t="str">
        <f t="shared" si="601"/>
        <v>1 150 CS-SS304/FG-CS</v>
      </c>
      <c r="F743" s="45">
        <v>26.92</v>
      </c>
      <c r="G743" s="45">
        <v>31.75</v>
      </c>
      <c r="H743" s="145">
        <v>47.8</v>
      </c>
      <c r="I743" s="45">
        <v>66.8</v>
      </c>
      <c r="J743" s="146">
        <f t="shared" si="605"/>
        <v>3.9774999999999998E-2</v>
      </c>
      <c r="K743" s="146">
        <f t="shared" si="606"/>
        <v>10</v>
      </c>
      <c r="L743" s="146">
        <f t="shared" si="607"/>
        <v>16</v>
      </c>
      <c r="M743" s="143">
        <f t="shared" si="608"/>
        <v>1.38248E-2</v>
      </c>
      <c r="N743" s="143">
        <f t="shared" si="609"/>
        <v>2.3828927999999996E-2</v>
      </c>
      <c r="O743" s="143">
        <f t="shared" si="610"/>
        <v>5.4988141999999995E-3</v>
      </c>
      <c r="P743" s="143">
        <f t="shared" si="611"/>
        <v>1.5164729779199996E-2</v>
      </c>
      <c r="Q743" s="143">
        <v>1</v>
      </c>
      <c r="R743" s="143">
        <f t="shared" si="612"/>
        <v>1.5164729779199996E-2</v>
      </c>
      <c r="S743" s="143">
        <f t="shared" si="613"/>
        <v>5.4988141999999995E-3</v>
      </c>
      <c r="T743" s="156">
        <f t="shared" si="602"/>
        <v>5.307655422719999</v>
      </c>
      <c r="U743" s="155">
        <f t="shared" si="603"/>
        <v>2.7494070999999995</v>
      </c>
      <c r="V743" s="143">
        <f t="shared" si="614"/>
        <v>5.4996974399999995E-2</v>
      </c>
      <c r="W743" s="155">
        <v>8</v>
      </c>
      <c r="X743" s="143">
        <f t="shared" si="615"/>
        <v>6.6450705299999973E-3</v>
      </c>
      <c r="Y743" s="208">
        <f t="shared" si="616"/>
        <v>2.4919014487499993</v>
      </c>
      <c r="Z743" s="143">
        <f t="shared" si="617"/>
        <v>18.548963971469998</v>
      </c>
      <c r="AA743" s="170" t="str">
        <f t="shared" si="604"/>
        <v>1"150</v>
      </c>
    </row>
    <row r="744" spans="1:27" x14ac:dyDescent="0.3">
      <c r="A744" s="85">
        <v>150</v>
      </c>
      <c r="B744" s="45" t="s">
        <v>6</v>
      </c>
      <c r="C744" s="45">
        <v>1.25</v>
      </c>
      <c r="D744" s="45" t="s">
        <v>618</v>
      </c>
      <c r="E744" s="45" t="str">
        <f t="shared" si="601"/>
        <v>1.25 150 CS-SS304/FG-CS</v>
      </c>
      <c r="F744" s="45">
        <v>38.1</v>
      </c>
      <c r="G744" s="45">
        <v>47.75</v>
      </c>
      <c r="H744" s="145">
        <v>60.5</v>
      </c>
      <c r="I744" s="45">
        <v>76.2</v>
      </c>
      <c r="J744" s="146">
        <f t="shared" si="605"/>
        <v>5.4125E-2</v>
      </c>
      <c r="K744" s="146">
        <f t="shared" si="606"/>
        <v>8</v>
      </c>
      <c r="L744" s="146">
        <f t="shared" si="607"/>
        <v>14</v>
      </c>
      <c r="M744" s="143">
        <f t="shared" si="608"/>
        <v>1.38248E-2</v>
      </c>
      <c r="N744" s="143">
        <f t="shared" si="609"/>
        <v>2.3828927999999996E-2</v>
      </c>
      <c r="O744" s="143">
        <f t="shared" si="610"/>
        <v>5.9861383999999995E-3</v>
      </c>
      <c r="P744" s="143">
        <f t="shared" si="611"/>
        <v>1.8056370191999998E-2</v>
      </c>
      <c r="Q744" s="143">
        <v>1</v>
      </c>
      <c r="R744" s="143">
        <f t="shared" si="612"/>
        <v>1.8056370191999998E-2</v>
      </c>
      <c r="S744" s="143">
        <f t="shared" si="613"/>
        <v>5.9861383999999995E-3</v>
      </c>
      <c r="T744" s="156">
        <f t="shared" si="602"/>
        <v>6.3197295671999996</v>
      </c>
      <c r="U744" s="155">
        <f t="shared" si="603"/>
        <v>2.9930691999999999</v>
      </c>
      <c r="V744" s="143">
        <f t="shared" si="614"/>
        <v>5.183980488E-2</v>
      </c>
      <c r="W744" s="155">
        <v>20</v>
      </c>
      <c r="X744" s="143">
        <f t="shared" si="615"/>
        <v>1.9966843949999997E-2</v>
      </c>
      <c r="Y744" s="208">
        <f t="shared" si="616"/>
        <v>7.4875664812499991</v>
      </c>
      <c r="Z744" s="143">
        <f t="shared" si="617"/>
        <v>36.800365248449999</v>
      </c>
      <c r="AA744" s="170" t="str">
        <f t="shared" si="604"/>
        <v>1  1/4"150</v>
      </c>
    </row>
    <row r="745" spans="1:27" x14ac:dyDescent="0.3">
      <c r="A745" s="85">
        <v>150</v>
      </c>
      <c r="B745" s="45" t="s">
        <v>8</v>
      </c>
      <c r="C745" s="45">
        <v>1.5</v>
      </c>
      <c r="D745" s="45" t="s">
        <v>618</v>
      </c>
      <c r="E745" s="45" t="str">
        <f t="shared" si="601"/>
        <v>1.5 150 CS-SS304/FG-CS</v>
      </c>
      <c r="F745" s="45">
        <v>44.45</v>
      </c>
      <c r="G745" s="45">
        <v>54.1</v>
      </c>
      <c r="H745" s="145">
        <v>69.900000000000006</v>
      </c>
      <c r="I745" s="45">
        <v>85.9</v>
      </c>
      <c r="J745" s="146">
        <f t="shared" si="605"/>
        <v>6.2E-2</v>
      </c>
      <c r="K745" s="146">
        <f t="shared" si="606"/>
        <v>9</v>
      </c>
      <c r="L745" s="146">
        <f t="shared" si="607"/>
        <v>15</v>
      </c>
      <c r="M745" s="143">
        <f t="shared" si="608"/>
        <v>1.38248E-2</v>
      </c>
      <c r="N745" s="143">
        <f t="shared" si="609"/>
        <v>2.3828927999999996E-2</v>
      </c>
      <c r="O745" s="143">
        <f t="shared" si="610"/>
        <v>7.714238400000001E-3</v>
      </c>
      <c r="P745" s="143">
        <f t="shared" si="611"/>
        <v>2.2160903039999996E-2</v>
      </c>
      <c r="Q745" s="143">
        <v>1</v>
      </c>
      <c r="R745" s="143">
        <f t="shared" si="612"/>
        <v>2.2160903039999996E-2</v>
      </c>
      <c r="S745" s="143">
        <f t="shared" si="613"/>
        <v>7.714238400000001E-3</v>
      </c>
      <c r="T745" s="156">
        <f t="shared" si="602"/>
        <v>7.7563160639999982</v>
      </c>
      <c r="U745" s="155">
        <f t="shared" si="603"/>
        <v>3.8571192000000005</v>
      </c>
      <c r="V745" s="143">
        <f t="shared" si="614"/>
        <v>5.9555500800000001E-2</v>
      </c>
      <c r="W745" s="155">
        <v>9</v>
      </c>
      <c r="X745" s="143">
        <f t="shared" si="615"/>
        <v>2.2622120579999995E-2</v>
      </c>
      <c r="Y745" s="209">
        <f>X745*75*4</f>
        <v>6.7866361739999981</v>
      </c>
      <c r="Z745" s="143">
        <f t="shared" si="617"/>
        <v>27.400071437999998</v>
      </c>
      <c r="AA745" s="170" t="str">
        <f t="shared" si="604"/>
        <v>1  1/2"150</v>
      </c>
    </row>
    <row r="746" spans="1:27" x14ac:dyDescent="0.3">
      <c r="A746" s="85">
        <v>150</v>
      </c>
      <c r="B746" s="45">
        <v>2</v>
      </c>
      <c r="C746" s="45">
        <f>B746</f>
        <v>2</v>
      </c>
      <c r="D746" s="45" t="s">
        <v>618</v>
      </c>
      <c r="E746" s="45" t="str">
        <f t="shared" si="601"/>
        <v>2 150 CS-SS304/FG-CS</v>
      </c>
      <c r="F746" s="45">
        <v>55.62</v>
      </c>
      <c r="G746" s="45">
        <v>69.849999999999994</v>
      </c>
      <c r="H746" s="145">
        <v>85.9</v>
      </c>
      <c r="I746" s="45">
        <v>104.9</v>
      </c>
      <c r="J746" s="146">
        <f t="shared" si="605"/>
        <v>7.7875E-2</v>
      </c>
      <c r="K746" s="146">
        <f t="shared" si="606"/>
        <v>10</v>
      </c>
      <c r="L746" s="146">
        <f t="shared" si="607"/>
        <v>16</v>
      </c>
      <c r="M746" s="143">
        <f t="shared" si="608"/>
        <v>1.38248E-2</v>
      </c>
      <c r="N746" s="143">
        <f t="shared" si="609"/>
        <v>2.3828927999999996E-2</v>
      </c>
      <c r="O746" s="143">
        <f t="shared" si="610"/>
        <v>1.0766063000000001E-2</v>
      </c>
      <c r="P746" s="143">
        <f t="shared" si="611"/>
        <v>2.9690844287999996E-2</v>
      </c>
      <c r="Q746" s="143">
        <v>1</v>
      </c>
      <c r="R746" s="143">
        <f t="shared" si="612"/>
        <v>2.9690844287999996E-2</v>
      </c>
      <c r="S746" s="143">
        <f t="shared" si="613"/>
        <v>1.0766063000000001E-2</v>
      </c>
      <c r="T746" s="156">
        <f t="shared" si="602"/>
        <v>10.391795500799999</v>
      </c>
      <c r="U746" s="155">
        <f t="shared" si="603"/>
        <v>5.3830315000000004</v>
      </c>
      <c r="V746" s="143">
        <f t="shared" si="614"/>
        <v>8.6365009199999995E-2</v>
      </c>
      <c r="W746" s="155">
        <v>13</v>
      </c>
      <c r="X746" s="143">
        <f t="shared" si="615"/>
        <v>4.3070513045999993E-2</v>
      </c>
      <c r="Y746" s="210">
        <f>X746*75*3</f>
        <v>9.6908654353499983</v>
      </c>
      <c r="Z746" s="143">
        <f t="shared" si="617"/>
        <v>38.46569243615</v>
      </c>
      <c r="AA746" s="170" t="str">
        <f t="shared" si="604"/>
        <v>2"150</v>
      </c>
    </row>
    <row r="747" spans="1:27" x14ac:dyDescent="0.3">
      <c r="A747" s="85">
        <v>150</v>
      </c>
      <c r="B747" s="45" t="s">
        <v>11</v>
      </c>
      <c r="C747" s="45">
        <v>2.5</v>
      </c>
      <c r="D747" s="45" t="s">
        <v>618</v>
      </c>
      <c r="E747" s="45" t="str">
        <f t="shared" si="601"/>
        <v>2.5 150 CS-SS304/FG-CS</v>
      </c>
      <c r="F747" s="45">
        <v>66.540000000000006</v>
      </c>
      <c r="G747" s="45">
        <v>82.55</v>
      </c>
      <c r="H747" s="145">
        <v>98.6</v>
      </c>
      <c r="I747" s="45">
        <v>124</v>
      </c>
      <c r="J747" s="146">
        <f t="shared" si="605"/>
        <v>9.0574999999999989E-2</v>
      </c>
      <c r="K747" s="146">
        <f t="shared" si="606"/>
        <v>10</v>
      </c>
      <c r="L747" s="146">
        <f t="shared" si="607"/>
        <v>16</v>
      </c>
      <c r="M747" s="143">
        <f t="shared" si="608"/>
        <v>1.38248E-2</v>
      </c>
      <c r="N747" s="143">
        <f t="shared" si="609"/>
        <v>2.3828927999999996E-2</v>
      </c>
      <c r="O747" s="143">
        <f t="shared" si="610"/>
        <v>1.2521812599999998E-2</v>
      </c>
      <c r="P747" s="143">
        <f t="shared" si="611"/>
        <v>3.4532882457599987E-2</v>
      </c>
      <c r="Q747" s="143">
        <v>1</v>
      </c>
      <c r="R747" s="143">
        <f t="shared" si="612"/>
        <v>3.4532882457599987E-2</v>
      </c>
      <c r="S747" s="143">
        <f t="shared" si="613"/>
        <v>1.2521812599999998E-2</v>
      </c>
      <c r="T747" s="156">
        <f t="shared" si="602"/>
        <v>12.086508860159995</v>
      </c>
      <c r="U747" s="155">
        <f t="shared" si="603"/>
        <v>6.2609062999999985</v>
      </c>
      <c r="V747" s="143">
        <f t="shared" si="614"/>
        <v>0.13647846720000004</v>
      </c>
      <c r="W747" s="155">
        <v>40</v>
      </c>
      <c r="X747" s="143">
        <f t="shared" si="615"/>
        <v>5.7268676165999961E-2</v>
      </c>
      <c r="Y747" s="210">
        <f t="shared" ref="Y747:Y750" si="618">X747*75*3</f>
        <v>12.885452137349992</v>
      </c>
      <c r="Z747" s="143">
        <f t="shared" si="617"/>
        <v>71.232867297509983</v>
      </c>
      <c r="AA747" s="170" t="str">
        <f t="shared" si="604"/>
        <v>2  1/2"150</v>
      </c>
    </row>
    <row r="748" spans="1:27" x14ac:dyDescent="0.3">
      <c r="A748" s="85">
        <v>150</v>
      </c>
      <c r="B748" s="45">
        <v>3</v>
      </c>
      <c r="C748" s="45">
        <f t="shared" ref="C748:C759" si="619">B748</f>
        <v>3</v>
      </c>
      <c r="D748" s="45" t="s">
        <v>618</v>
      </c>
      <c r="E748" s="45" t="str">
        <f t="shared" si="601"/>
        <v>3 150 CS-SS304/FG-CS</v>
      </c>
      <c r="F748" s="45">
        <v>81</v>
      </c>
      <c r="G748" s="45">
        <v>101.6</v>
      </c>
      <c r="H748" s="145">
        <v>120.7</v>
      </c>
      <c r="I748" s="45">
        <v>136.69999999999999</v>
      </c>
      <c r="J748" s="146">
        <f t="shared" si="605"/>
        <v>0.11115</v>
      </c>
      <c r="K748" s="146">
        <f t="shared" si="606"/>
        <v>11</v>
      </c>
      <c r="L748" s="146">
        <f t="shared" si="607"/>
        <v>17</v>
      </c>
      <c r="M748" s="143">
        <f t="shared" si="608"/>
        <v>1.38248E-2</v>
      </c>
      <c r="N748" s="143">
        <f t="shared" si="609"/>
        <v>2.3828927999999996E-2</v>
      </c>
      <c r="O748" s="143">
        <f t="shared" si="610"/>
        <v>1.690289172E-2</v>
      </c>
      <c r="P748" s="143">
        <f t="shared" si="611"/>
        <v>4.502595090239999E-2</v>
      </c>
      <c r="Q748" s="143">
        <v>1</v>
      </c>
      <c r="R748" s="143">
        <f t="shared" si="612"/>
        <v>4.502595090239999E-2</v>
      </c>
      <c r="S748" s="143">
        <f t="shared" si="613"/>
        <v>1.690289172E-2</v>
      </c>
      <c r="T748" s="156">
        <f t="shared" si="602"/>
        <v>15.759082815839996</v>
      </c>
      <c r="U748" s="155">
        <f t="shared" si="603"/>
        <v>8.4514458599999998</v>
      </c>
      <c r="V748" s="143">
        <f t="shared" si="614"/>
        <v>9.4775750399999914E-2</v>
      </c>
      <c r="W748" s="155">
        <v>15</v>
      </c>
      <c r="X748" s="143">
        <f t="shared" si="615"/>
        <v>9.0692142719999938E-2</v>
      </c>
      <c r="Y748" s="210">
        <f t="shared" si="618"/>
        <v>20.405732111999988</v>
      </c>
      <c r="Z748" s="143">
        <f t="shared" si="617"/>
        <v>59.616260787839984</v>
      </c>
      <c r="AA748" s="170" t="str">
        <f t="shared" si="604"/>
        <v>3"150</v>
      </c>
    </row>
    <row r="749" spans="1:27" x14ac:dyDescent="0.3">
      <c r="A749" s="85">
        <v>150</v>
      </c>
      <c r="B749" s="45">
        <v>4</v>
      </c>
      <c r="C749" s="45">
        <f t="shared" si="619"/>
        <v>4</v>
      </c>
      <c r="D749" s="45" t="s">
        <v>618</v>
      </c>
      <c r="E749" s="45" t="str">
        <f t="shared" si="601"/>
        <v>4 150 CS-SS304/FG-CS</v>
      </c>
      <c r="F749" s="45">
        <v>106.42</v>
      </c>
      <c r="G749" s="45">
        <v>127</v>
      </c>
      <c r="H749" s="145">
        <v>149.4</v>
      </c>
      <c r="I749" s="45">
        <v>174.8</v>
      </c>
      <c r="J749" s="146">
        <f t="shared" si="605"/>
        <v>0.13819999999999999</v>
      </c>
      <c r="K749" s="146">
        <f t="shared" si="606"/>
        <v>13</v>
      </c>
      <c r="L749" s="146">
        <f t="shared" si="607"/>
        <v>19</v>
      </c>
      <c r="M749" s="143">
        <f t="shared" si="608"/>
        <v>1.38248E-2</v>
      </c>
      <c r="N749" s="143">
        <f t="shared" si="609"/>
        <v>2.3828927999999996E-2</v>
      </c>
      <c r="O749" s="143">
        <f t="shared" si="610"/>
        <v>2.4837635679999998E-2</v>
      </c>
      <c r="P749" s="143">
        <f t="shared" si="611"/>
        <v>6.2569999142399982E-2</v>
      </c>
      <c r="Q749" s="143">
        <v>1</v>
      </c>
      <c r="R749" s="143">
        <f t="shared" si="612"/>
        <v>6.2569999142399982E-2</v>
      </c>
      <c r="S749" s="143">
        <f t="shared" si="613"/>
        <v>2.4837635679999998E-2</v>
      </c>
      <c r="T749" s="156">
        <f t="shared" si="602"/>
        <v>21.899499699839993</v>
      </c>
      <c r="U749" s="155">
        <f t="shared" si="603"/>
        <v>12.418817839999999</v>
      </c>
      <c r="V749" s="143">
        <f t="shared" si="614"/>
        <v>0.19239061344000005</v>
      </c>
      <c r="W749" s="155">
        <v>30</v>
      </c>
      <c r="X749" s="143">
        <f t="shared" si="615"/>
        <v>0.11325511511999999</v>
      </c>
      <c r="Y749" s="210">
        <f t="shared" si="618"/>
        <v>25.482400901999995</v>
      </c>
      <c r="Z749" s="143">
        <f t="shared" si="617"/>
        <v>89.80071844183999</v>
      </c>
      <c r="AA749" s="170" t="str">
        <f t="shared" si="604"/>
        <v>4"150</v>
      </c>
    </row>
    <row r="750" spans="1:27" x14ac:dyDescent="0.3">
      <c r="A750" s="85">
        <v>150</v>
      </c>
      <c r="B750" s="45">
        <v>5</v>
      </c>
      <c r="C750" s="45">
        <f t="shared" si="619"/>
        <v>5</v>
      </c>
      <c r="D750" s="45" t="s">
        <v>618</v>
      </c>
      <c r="E750" s="45" t="str">
        <f t="shared" si="601"/>
        <v>5 150 CS-SS304/FG-CS</v>
      </c>
      <c r="F750" s="45">
        <v>131.82</v>
      </c>
      <c r="G750" s="45">
        <v>155.69999999999999</v>
      </c>
      <c r="H750" s="145">
        <v>177.8</v>
      </c>
      <c r="I750" s="45">
        <v>196.9</v>
      </c>
      <c r="J750" s="146">
        <f t="shared" si="605"/>
        <v>0.16675000000000001</v>
      </c>
      <c r="K750" s="146">
        <f t="shared" si="606"/>
        <v>13</v>
      </c>
      <c r="L750" s="146">
        <f t="shared" si="607"/>
        <v>19</v>
      </c>
      <c r="M750" s="143">
        <f t="shared" si="608"/>
        <v>1.38248E-2</v>
      </c>
      <c r="N750" s="143">
        <f t="shared" si="609"/>
        <v>2.3828927999999996E-2</v>
      </c>
      <c r="O750" s="143">
        <f t="shared" si="610"/>
        <v>2.9968710200000005E-2</v>
      </c>
      <c r="P750" s="143">
        <f t="shared" si="611"/>
        <v>7.5496001135999982E-2</v>
      </c>
      <c r="Q750" s="143">
        <v>1</v>
      </c>
      <c r="R750" s="143">
        <f t="shared" si="612"/>
        <v>7.5496001135999982E-2</v>
      </c>
      <c r="S750" s="143">
        <f t="shared" si="613"/>
        <v>2.9968710200000005E-2</v>
      </c>
      <c r="T750" s="156">
        <f t="shared" si="602"/>
        <v>26.423600397599994</v>
      </c>
      <c r="U750" s="155">
        <f t="shared" si="603"/>
        <v>14.984355100000002</v>
      </c>
      <c r="V750" s="143">
        <f t="shared" si="614"/>
        <v>0.16296255227999998</v>
      </c>
      <c r="W750" s="155">
        <v>33.725037885333336</v>
      </c>
      <c r="X750" s="143">
        <f t="shared" si="615"/>
        <v>0.16111340251199993</v>
      </c>
      <c r="Y750" s="210">
        <f t="shared" si="618"/>
        <v>36.250515565199983</v>
      </c>
      <c r="Z750" s="143">
        <f t="shared" si="617"/>
        <v>111.38350894813331</v>
      </c>
      <c r="AA750" s="170" t="str">
        <f t="shared" si="604"/>
        <v>5"150</v>
      </c>
    </row>
    <row r="751" spans="1:27" x14ac:dyDescent="0.3">
      <c r="A751" s="85">
        <v>150</v>
      </c>
      <c r="B751" s="45">
        <v>6</v>
      </c>
      <c r="C751" s="45">
        <f t="shared" si="619"/>
        <v>6</v>
      </c>
      <c r="D751" s="45" t="s">
        <v>618</v>
      </c>
      <c r="E751" s="45" t="str">
        <f t="shared" si="601"/>
        <v>6 150 CS-SS304/FG-CS</v>
      </c>
      <c r="F751" s="45">
        <v>157.22</v>
      </c>
      <c r="G751" s="45">
        <v>182.62</v>
      </c>
      <c r="H751" s="145">
        <v>209.6</v>
      </c>
      <c r="I751" s="45">
        <v>222.3</v>
      </c>
      <c r="J751" s="146">
        <f t="shared" si="605"/>
        <v>0.19611000000000001</v>
      </c>
      <c r="K751" s="146">
        <f t="shared" si="606"/>
        <v>16</v>
      </c>
      <c r="L751" s="146">
        <f t="shared" si="607"/>
        <v>22</v>
      </c>
      <c r="M751" s="143">
        <f t="shared" si="608"/>
        <v>1.38248E-2</v>
      </c>
      <c r="N751" s="143">
        <f t="shared" si="609"/>
        <v>2.3828927999999996E-2</v>
      </c>
      <c r="O751" s="143">
        <f t="shared" si="610"/>
        <v>4.3378904448000001E-2</v>
      </c>
      <c r="P751" s="143">
        <f t="shared" si="611"/>
        <v>0.10280800354175998</v>
      </c>
      <c r="Q751" s="143">
        <v>1</v>
      </c>
      <c r="R751" s="143">
        <f t="shared" si="612"/>
        <v>0.10280800354175998</v>
      </c>
      <c r="S751" s="143">
        <f t="shared" si="613"/>
        <v>4.3378904448000001E-2</v>
      </c>
      <c r="T751" s="156">
        <f t="shared" si="602"/>
        <v>35.982801239615995</v>
      </c>
      <c r="U751" s="155">
        <f t="shared" si="603"/>
        <v>21.689452224</v>
      </c>
      <c r="V751" s="143">
        <f t="shared" si="614"/>
        <v>0.12233533572000016</v>
      </c>
      <c r="W751" s="155">
        <v>32</v>
      </c>
      <c r="X751" s="143">
        <f t="shared" si="615"/>
        <v>0.20099756193600002</v>
      </c>
      <c r="Y751" s="211">
        <f>X751*75*2</f>
        <v>30.149634290400002</v>
      </c>
      <c r="Z751" s="143">
        <f t="shared" si="617"/>
        <v>119.821887754016</v>
      </c>
      <c r="AA751" s="170" t="str">
        <f t="shared" si="604"/>
        <v>6"150</v>
      </c>
    </row>
    <row r="752" spans="1:27" x14ac:dyDescent="0.3">
      <c r="A752" s="85">
        <v>150</v>
      </c>
      <c r="B752" s="45">
        <v>8</v>
      </c>
      <c r="C752" s="45">
        <f t="shared" si="619"/>
        <v>8</v>
      </c>
      <c r="D752" s="45" t="s">
        <v>618</v>
      </c>
      <c r="E752" s="45" t="str">
        <f t="shared" si="601"/>
        <v>8 150 CS-SS304/FG-CS</v>
      </c>
      <c r="F752" s="45">
        <v>215.9</v>
      </c>
      <c r="G752" s="45">
        <v>233.42</v>
      </c>
      <c r="H752" s="145">
        <v>263.7</v>
      </c>
      <c r="I752" s="45">
        <v>279.39999999999998</v>
      </c>
      <c r="J752" s="146">
        <f t="shared" si="605"/>
        <v>0.24856</v>
      </c>
      <c r="K752" s="146">
        <f t="shared" si="606"/>
        <v>18</v>
      </c>
      <c r="L752" s="146">
        <f t="shared" si="607"/>
        <v>24</v>
      </c>
      <c r="M752" s="143">
        <f t="shared" si="608"/>
        <v>1.38248E-2</v>
      </c>
      <c r="N752" s="143">
        <f t="shared" si="609"/>
        <v>2.3828927999999996E-2</v>
      </c>
      <c r="O752" s="143">
        <f t="shared" si="610"/>
        <v>6.1853261183999995E-2</v>
      </c>
      <c r="P752" s="143">
        <f t="shared" si="611"/>
        <v>0.14215004024831998</v>
      </c>
      <c r="Q752" s="143">
        <v>1</v>
      </c>
      <c r="R752" s="143">
        <f t="shared" si="612"/>
        <v>0.14215004024831998</v>
      </c>
      <c r="S752" s="143">
        <f t="shared" si="613"/>
        <v>6.1853261183999995E-2</v>
      </c>
      <c r="T752" s="156">
        <f t="shared" si="602"/>
        <v>49.752514086911994</v>
      </c>
      <c r="U752" s="155">
        <f t="shared" si="603"/>
        <v>30.926630591999999</v>
      </c>
      <c r="V752" s="143">
        <f t="shared" si="614"/>
        <v>0.19007928455999987</v>
      </c>
      <c r="W752" s="155">
        <v>35</v>
      </c>
      <c r="X752" s="143">
        <f t="shared" si="615"/>
        <v>0.17720701130879982</v>
      </c>
      <c r="Y752" s="211">
        <f t="shared" ref="Y752:Y759" si="620">X752*75*2</f>
        <v>26.581051696319971</v>
      </c>
      <c r="Z752" s="143">
        <f t="shared" si="617"/>
        <v>142.26019637523197</v>
      </c>
      <c r="AA752" s="170" t="str">
        <f t="shared" si="604"/>
        <v>8"150</v>
      </c>
    </row>
    <row r="753" spans="1:27" x14ac:dyDescent="0.3">
      <c r="A753" s="85">
        <v>150</v>
      </c>
      <c r="B753" s="45">
        <v>10</v>
      </c>
      <c r="C753" s="45">
        <f t="shared" si="619"/>
        <v>10</v>
      </c>
      <c r="D753" s="45" t="s">
        <v>618</v>
      </c>
      <c r="E753" s="45" t="str">
        <f t="shared" si="601"/>
        <v>10 150 CS-SS304/FG-CS</v>
      </c>
      <c r="F753" s="45">
        <v>268.22000000000003</v>
      </c>
      <c r="G753" s="45">
        <v>287.27</v>
      </c>
      <c r="H753" s="145">
        <v>317.5</v>
      </c>
      <c r="I753" s="45">
        <v>339.9</v>
      </c>
      <c r="J753" s="146">
        <f t="shared" si="605"/>
        <v>0.30238500000000001</v>
      </c>
      <c r="K753" s="146">
        <f t="shared" si="606"/>
        <v>18</v>
      </c>
      <c r="L753" s="146">
        <f t="shared" si="607"/>
        <v>24</v>
      </c>
      <c r="M753" s="143">
        <f t="shared" si="608"/>
        <v>1.38248E-2</v>
      </c>
      <c r="N753" s="143">
        <f t="shared" si="609"/>
        <v>2.3828927999999996E-2</v>
      </c>
      <c r="O753" s="143">
        <f t="shared" si="610"/>
        <v>7.5247418664000004E-2</v>
      </c>
      <c r="P753" s="143">
        <f t="shared" si="611"/>
        <v>0.17293224943871999</v>
      </c>
      <c r="Q753" s="143">
        <v>1</v>
      </c>
      <c r="R753" s="143">
        <f t="shared" si="612"/>
        <v>0.17293224943871999</v>
      </c>
      <c r="S753" s="143">
        <f t="shared" si="613"/>
        <v>7.5247418664000004E-2</v>
      </c>
      <c r="T753" s="156">
        <f t="shared" si="602"/>
        <v>60.526287303551996</v>
      </c>
      <c r="U753" s="155">
        <f t="shared" si="603"/>
        <v>37.623709332000004</v>
      </c>
      <c r="V753" s="143">
        <f t="shared" si="614"/>
        <v>0.3299194483199997</v>
      </c>
      <c r="W753" s="155">
        <v>53</v>
      </c>
      <c r="X753" s="143">
        <f t="shared" si="615"/>
        <v>0.23713408834199942</v>
      </c>
      <c r="Y753" s="211">
        <f t="shared" si="620"/>
        <v>35.570113251299915</v>
      </c>
      <c r="Z753" s="143">
        <f t="shared" si="617"/>
        <v>186.7201098868519</v>
      </c>
      <c r="AA753" s="170" t="str">
        <f t="shared" si="604"/>
        <v>10"150</v>
      </c>
    </row>
    <row r="754" spans="1:27" x14ac:dyDescent="0.3">
      <c r="A754" s="85">
        <v>150</v>
      </c>
      <c r="B754" s="45">
        <v>12</v>
      </c>
      <c r="C754" s="45">
        <f t="shared" si="619"/>
        <v>12</v>
      </c>
      <c r="D754" s="45" t="s">
        <v>618</v>
      </c>
      <c r="E754" s="45" t="str">
        <f t="shared" si="601"/>
        <v>12 150 CS-SS304/FG-CS</v>
      </c>
      <c r="F754" s="45">
        <v>317.5</v>
      </c>
      <c r="G754" s="45">
        <v>339.85</v>
      </c>
      <c r="H754" s="145">
        <v>374.7</v>
      </c>
      <c r="I754" s="45">
        <v>409.7</v>
      </c>
      <c r="J754" s="146">
        <f t="shared" si="605"/>
        <v>0.35727499999999995</v>
      </c>
      <c r="K754" s="146">
        <f t="shared" si="606"/>
        <v>21</v>
      </c>
      <c r="L754" s="146">
        <f t="shared" si="607"/>
        <v>27</v>
      </c>
      <c r="M754" s="143">
        <f t="shared" si="608"/>
        <v>1.38248E-2</v>
      </c>
      <c r="N754" s="143">
        <f t="shared" si="609"/>
        <v>2.3828927999999996E-2</v>
      </c>
      <c r="O754" s="143">
        <f t="shared" si="610"/>
        <v>0.10372436381999998</v>
      </c>
      <c r="P754" s="143">
        <f t="shared" si="611"/>
        <v>0.22986396678239993</v>
      </c>
      <c r="Q754" s="143">
        <v>1</v>
      </c>
      <c r="R754" s="143">
        <f t="shared" si="612"/>
        <v>0.22986396678239993</v>
      </c>
      <c r="S754" s="143">
        <f t="shared" si="613"/>
        <v>0.10372436381999998</v>
      </c>
      <c r="T754" s="156">
        <f t="shared" si="602"/>
        <v>80.45238837383998</v>
      </c>
      <c r="U754" s="155">
        <f t="shared" si="603"/>
        <v>51.86218190999999</v>
      </c>
      <c r="V754" s="143">
        <f t="shared" si="614"/>
        <v>0.62135921400000016</v>
      </c>
      <c r="W754" s="155">
        <v>79</v>
      </c>
      <c r="X754" s="143">
        <f t="shared" si="615"/>
        <v>0.32913459747000035</v>
      </c>
      <c r="Y754" s="211">
        <f t="shared" si="620"/>
        <v>49.370189620500049</v>
      </c>
      <c r="Z754" s="143">
        <f t="shared" si="617"/>
        <v>260.68475990434001</v>
      </c>
      <c r="AA754" s="170" t="str">
        <f t="shared" si="604"/>
        <v>12"150</v>
      </c>
    </row>
    <row r="755" spans="1:27" x14ac:dyDescent="0.3">
      <c r="A755" s="85">
        <v>150</v>
      </c>
      <c r="B755" s="45">
        <v>14</v>
      </c>
      <c r="C755" s="45">
        <f t="shared" si="619"/>
        <v>14</v>
      </c>
      <c r="D755" s="45" t="s">
        <v>618</v>
      </c>
      <c r="E755" s="45" t="str">
        <f t="shared" si="601"/>
        <v>14 150 CS-SS304/FG-CS</v>
      </c>
      <c r="F755" s="45">
        <v>349.25</v>
      </c>
      <c r="G755" s="45">
        <v>371.6</v>
      </c>
      <c r="H755" s="145">
        <v>406.4</v>
      </c>
      <c r="I755" s="45">
        <v>450.9</v>
      </c>
      <c r="J755" s="146">
        <f t="shared" si="605"/>
        <v>0.38900000000000001</v>
      </c>
      <c r="K755" s="146">
        <f t="shared" si="606"/>
        <v>21</v>
      </c>
      <c r="L755" s="146">
        <f t="shared" si="607"/>
        <v>27</v>
      </c>
      <c r="M755" s="143">
        <f t="shared" si="608"/>
        <v>1.38248E-2</v>
      </c>
      <c r="N755" s="143">
        <f t="shared" si="609"/>
        <v>2.3828927999999996E-2</v>
      </c>
      <c r="O755" s="143">
        <f t="shared" si="610"/>
        <v>0.11293479120000001</v>
      </c>
      <c r="P755" s="143">
        <f t="shared" si="611"/>
        <v>0.25027523078399994</v>
      </c>
      <c r="Q755" s="143">
        <v>1</v>
      </c>
      <c r="R755" s="143">
        <f t="shared" si="612"/>
        <v>0.25027523078399994</v>
      </c>
      <c r="S755" s="143">
        <f t="shared" si="613"/>
        <v>0.11293479120000001</v>
      </c>
      <c r="T755" s="156">
        <f t="shared" si="602"/>
        <v>87.596330774399974</v>
      </c>
      <c r="U755" s="155">
        <f t="shared" si="603"/>
        <v>56.467395600000003</v>
      </c>
      <c r="V755" s="143">
        <f t="shared" si="614"/>
        <v>0.86945874659999989</v>
      </c>
      <c r="W755" s="155">
        <v>102</v>
      </c>
      <c r="X755" s="143">
        <f t="shared" si="615"/>
        <v>0.35988352632000031</v>
      </c>
      <c r="Y755" s="211">
        <f t="shared" si="620"/>
        <v>53.982528948000045</v>
      </c>
      <c r="Z755" s="143">
        <f t="shared" si="617"/>
        <v>300.04625532240004</v>
      </c>
      <c r="AA755" s="170" t="str">
        <f t="shared" si="604"/>
        <v>14"150</v>
      </c>
    </row>
    <row r="756" spans="1:27" x14ac:dyDescent="0.3">
      <c r="A756" s="85">
        <v>150</v>
      </c>
      <c r="B756" s="45">
        <v>16</v>
      </c>
      <c r="C756" s="45">
        <f t="shared" si="619"/>
        <v>16</v>
      </c>
      <c r="D756" s="45" t="s">
        <v>618</v>
      </c>
      <c r="E756" s="45" t="str">
        <f t="shared" si="601"/>
        <v>16 150 CS-SS304/FG-CS</v>
      </c>
      <c r="F756" s="45">
        <v>400.05</v>
      </c>
      <c r="G756" s="45">
        <v>422.4</v>
      </c>
      <c r="H756" s="145">
        <v>463.6</v>
      </c>
      <c r="I756" s="45">
        <v>514.4</v>
      </c>
      <c r="J756" s="146">
        <f t="shared" si="605"/>
        <v>0.443</v>
      </c>
      <c r="K756" s="146">
        <f t="shared" si="606"/>
        <v>25</v>
      </c>
      <c r="L756" s="146">
        <f t="shared" si="607"/>
        <v>31</v>
      </c>
      <c r="M756" s="143">
        <f t="shared" si="608"/>
        <v>1.38248E-2</v>
      </c>
      <c r="N756" s="143">
        <f t="shared" si="609"/>
        <v>2.3828927999999996E-2</v>
      </c>
      <c r="O756" s="143">
        <f t="shared" si="610"/>
        <v>0.15310965999999998</v>
      </c>
      <c r="P756" s="143">
        <f t="shared" si="611"/>
        <v>0.32724266822399994</v>
      </c>
      <c r="Q756" s="143">
        <v>1</v>
      </c>
      <c r="R756" s="143">
        <f t="shared" si="612"/>
        <v>0.32724266822399994</v>
      </c>
      <c r="S756" s="143">
        <f t="shared" si="613"/>
        <v>0.15310965999999998</v>
      </c>
      <c r="T756" s="156">
        <f t="shared" si="602"/>
        <v>114.53493387839998</v>
      </c>
      <c r="U756" s="155">
        <f t="shared" si="603"/>
        <v>76.554829999999995</v>
      </c>
      <c r="V756" s="143">
        <f t="shared" si="614"/>
        <v>1.1323310246399989</v>
      </c>
      <c r="W756" s="155">
        <v>129</v>
      </c>
      <c r="X756" s="143">
        <f t="shared" si="615"/>
        <v>0.40908181247999942</v>
      </c>
      <c r="Y756" s="211">
        <f t="shared" si="620"/>
        <v>61.362271871999916</v>
      </c>
      <c r="Z756" s="143">
        <f t="shared" si="617"/>
        <v>381.45203575039989</v>
      </c>
      <c r="AA756" s="170" t="str">
        <f t="shared" si="604"/>
        <v>16"150</v>
      </c>
    </row>
    <row r="757" spans="1:27" x14ac:dyDescent="0.3">
      <c r="A757" s="85">
        <v>150</v>
      </c>
      <c r="B757" s="45">
        <v>18</v>
      </c>
      <c r="C757" s="45">
        <f t="shared" si="619"/>
        <v>18</v>
      </c>
      <c r="D757" s="45" t="s">
        <v>618</v>
      </c>
      <c r="E757" s="45" t="str">
        <f t="shared" si="601"/>
        <v>18 150 CS-SS304/FG-CS</v>
      </c>
      <c r="F757" s="45">
        <v>449.33</v>
      </c>
      <c r="G757" s="45">
        <v>474.72</v>
      </c>
      <c r="H757" s="145">
        <v>527.1</v>
      </c>
      <c r="I757" s="45">
        <v>549.4</v>
      </c>
      <c r="J757" s="146">
        <f t="shared" si="605"/>
        <v>0.50091000000000008</v>
      </c>
      <c r="K757" s="146">
        <f t="shared" si="606"/>
        <v>31</v>
      </c>
      <c r="L757" s="146">
        <f t="shared" si="607"/>
        <v>37</v>
      </c>
      <c r="M757" s="143">
        <f t="shared" si="608"/>
        <v>1.38248E-2</v>
      </c>
      <c r="N757" s="143">
        <f t="shared" si="609"/>
        <v>2.3828927999999996E-2</v>
      </c>
      <c r="O757" s="143">
        <f t="shared" si="610"/>
        <v>0.21467439760800006</v>
      </c>
      <c r="P757" s="143">
        <f t="shared" si="611"/>
        <v>0.44163748800576003</v>
      </c>
      <c r="Q757" s="143">
        <v>1</v>
      </c>
      <c r="R757" s="143">
        <f t="shared" si="612"/>
        <v>0.44163748800576003</v>
      </c>
      <c r="S757" s="143">
        <f t="shared" si="613"/>
        <v>0.21467439760800006</v>
      </c>
      <c r="T757" s="156">
        <f t="shared" si="602"/>
        <v>154.57312080201601</v>
      </c>
      <c r="U757" s="155">
        <f t="shared" si="603"/>
        <v>107.33719880400002</v>
      </c>
      <c r="V757" s="143">
        <f t="shared" si="614"/>
        <v>0.53088719783999894</v>
      </c>
      <c r="W757" s="155">
        <v>74</v>
      </c>
      <c r="X757" s="143">
        <f t="shared" si="615"/>
        <v>0.52228669714560094</v>
      </c>
      <c r="Y757" s="211">
        <f t="shared" si="620"/>
        <v>78.34300457184014</v>
      </c>
      <c r="Z757" s="143">
        <f t="shared" si="617"/>
        <v>414.25332417785614</v>
      </c>
      <c r="AA757" s="170" t="str">
        <f t="shared" si="604"/>
        <v>18"150</v>
      </c>
    </row>
    <row r="758" spans="1:27" x14ac:dyDescent="0.3">
      <c r="A758" s="85">
        <v>150</v>
      </c>
      <c r="B758" s="45">
        <v>20</v>
      </c>
      <c r="C758" s="45">
        <f t="shared" si="619"/>
        <v>20</v>
      </c>
      <c r="D758" s="45" t="s">
        <v>618</v>
      </c>
      <c r="E758" s="45" t="str">
        <f t="shared" si="601"/>
        <v>20 150 CS-SS304/FG-CS</v>
      </c>
      <c r="F758" s="45">
        <v>500.13</v>
      </c>
      <c r="G758" s="45">
        <v>525.52</v>
      </c>
      <c r="H758" s="145">
        <v>577.9</v>
      </c>
      <c r="I758" s="45">
        <v>606.6</v>
      </c>
      <c r="J758" s="146">
        <f t="shared" si="605"/>
        <v>0.55171000000000003</v>
      </c>
      <c r="K758" s="146">
        <f t="shared" si="606"/>
        <v>31</v>
      </c>
      <c r="L758" s="146">
        <f t="shared" si="607"/>
        <v>37</v>
      </c>
      <c r="M758" s="143">
        <f t="shared" si="608"/>
        <v>1.38248E-2</v>
      </c>
      <c r="N758" s="143">
        <f t="shared" si="609"/>
        <v>2.3828927999999996E-2</v>
      </c>
      <c r="O758" s="143">
        <f t="shared" si="610"/>
        <v>0.23644569264800003</v>
      </c>
      <c r="P758" s="143">
        <f t="shared" si="611"/>
        <v>0.48642634107455995</v>
      </c>
      <c r="Q758" s="143">
        <v>1</v>
      </c>
      <c r="R758" s="143">
        <f t="shared" si="612"/>
        <v>0.48642634107455995</v>
      </c>
      <c r="S758" s="143">
        <f t="shared" si="613"/>
        <v>0.23644569264800003</v>
      </c>
      <c r="T758" s="156">
        <f t="shared" si="602"/>
        <v>170.24921937609599</v>
      </c>
      <c r="U758" s="155">
        <f t="shared" si="603"/>
        <v>118.22284632400002</v>
      </c>
      <c r="V758" s="143">
        <f t="shared" si="614"/>
        <v>0.75438498744000115</v>
      </c>
      <c r="W758" s="155">
        <v>96</v>
      </c>
      <c r="X758" s="143">
        <f t="shared" si="615"/>
        <v>0.57817683072959958</v>
      </c>
      <c r="Y758" s="211">
        <f t="shared" si="620"/>
        <v>86.726524609439934</v>
      </c>
      <c r="Z758" s="143">
        <f t="shared" si="617"/>
        <v>471.19859030953592</v>
      </c>
      <c r="AA758" s="170" t="str">
        <f t="shared" si="604"/>
        <v>20"150</v>
      </c>
    </row>
    <row r="759" spans="1:27" x14ac:dyDescent="0.3">
      <c r="A759" s="85">
        <v>150</v>
      </c>
      <c r="B759" s="45">
        <v>24</v>
      </c>
      <c r="C759" s="45">
        <f t="shared" si="619"/>
        <v>24</v>
      </c>
      <c r="D759" s="45" t="s">
        <v>618</v>
      </c>
      <c r="E759" s="45" t="str">
        <f t="shared" si="601"/>
        <v>24 150 CS-SS304/FG-CS</v>
      </c>
      <c r="F759" s="45">
        <v>603.25</v>
      </c>
      <c r="G759" s="45">
        <v>628.65</v>
      </c>
      <c r="H759" s="145">
        <v>685.8</v>
      </c>
      <c r="I759" s="45">
        <v>717.6</v>
      </c>
      <c r="J759" s="146">
        <f t="shared" si="605"/>
        <v>0.65722499999999995</v>
      </c>
      <c r="K759" s="146">
        <f t="shared" si="606"/>
        <v>34</v>
      </c>
      <c r="L759" s="146">
        <f t="shared" si="607"/>
        <v>40</v>
      </c>
      <c r="M759" s="143">
        <f t="shared" si="608"/>
        <v>1.38248E-2</v>
      </c>
      <c r="N759" s="143">
        <f t="shared" si="609"/>
        <v>2.3828927999999996E-2</v>
      </c>
      <c r="O759" s="143">
        <f t="shared" si="610"/>
        <v>0.30892414211999997</v>
      </c>
      <c r="P759" s="143">
        <f t="shared" si="611"/>
        <v>0.62643868819199988</v>
      </c>
      <c r="Q759" s="143">
        <v>1</v>
      </c>
      <c r="R759" s="143">
        <f t="shared" si="612"/>
        <v>0.62643868819199988</v>
      </c>
      <c r="S759" s="143">
        <f t="shared" si="613"/>
        <v>0.30892414211999997</v>
      </c>
      <c r="T759" s="156">
        <f t="shared" si="602"/>
        <v>219.25354086719994</v>
      </c>
      <c r="U759" s="155">
        <f t="shared" si="603"/>
        <v>154.46207105999997</v>
      </c>
      <c r="V759" s="143">
        <f t="shared" si="614"/>
        <v>0.98882237376000226</v>
      </c>
      <c r="W759" s="155">
        <v>118</v>
      </c>
      <c r="X759" s="143">
        <f t="shared" si="615"/>
        <v>0.69191280971999936</v>
      </c>
      <c r="Y759" s="211">
        <f t="shared" si="620"/>
        <v>103.78692145799991</v>
      </c>
      <c r="Z759" s="143">
        <f t="shared" si="617"/>
        <v>595.50253338519985</v>
      </c>
      <c r="AA759" s="170" t="str">
        <f t="shared" si="604"/>
        <v>24"150</v>
      </c>
    </row>
    <row r="761" spans="1:27" x14ac:dyDescent="0.3">
      <c r="A761" s="85">
        <v>300</v>
      </c>
      <c r="B761" s="45">
        <v>0.5</v>
      </c>
      <c r="C761" s="45">
        <v>0.5</v>
      </c>
      <c r="D761" s="45" t="s">
        <v>618</v>
      </c>
      <c r="E761" s="45" t="str">
        <f t="shared" ref="E761:E779" si="621">CONCATENATE(C761," ",A761," ",D761)</f>
        <v>0.5 300 CS-SS304/FG-CS</v>
      </c>
      <c r="F761" s="45">
        <v>14.22</v>
      </c>
      <c r="G761" s="45">
        <v>19.05</v>
      </c>
      <c r="H761" s="45" t="s">
        <v>536</v>
      </c>
      <c r="I761" s="45" t="s">
        <v>538</v>
      </c>
      <c r="J761" s="146">
        <f>(H761+G761)/2/1000</f>
        <v>2.5425E-2</v>
      </c>
      <c r="K761" s="146">
        <f>ROUND((H761-G761)/2*1.2,)</f>
        <v>8</v>
      </c>
      <c r="L761" s="146">
        <f>K761+6</f>
        <v>14</v>
      </c>
      <c r="M761" s="143">
        <f>3.142*(0.0008*0.0055)*1000</f>
        <v>1.38248E-2</v>
      </c>
      <c r="N761" s="143">
        <f>3.142*(0.0002*0.0048)*7900</f>
        <v>2.3828927999999996E-2</v>
      </c>
      <c r="O761" s="143">
        <f>(J761*K761)*M761</f>
        <v>2.8119643200000002E-3</v>
      </c>
      <c r="P761" s="143">
        <f>J761*L761*N761</f>
        <v>8.4819069215999986E-3</v>
      </c>
      <c r="Q761" s="143">
        <v>1</v>
      </c>
      <c r="R761" s="143">
        <f>(P761*Q761)</f>
        <v>8.4819069215999986E-3</v>
      </c>
      <c r="S761" s="143">
        <f>(O761*Q761)</f>
        <v>2.8119643200000002E-3</v>
      </c>
      <c r="T761" s="156">
        <f t="shared" ref="T761:T779" si="622">R761*Q761*350</f>
        <v>2.9686674225599994</v>
      </c>
      <c r="U761" s="155">
        <f t="shared" ref="U761:U779" si="623">S761*Q761*500</f>
        <v>1.40598216</v>
      </c>
      <c r="V761" s="143">
        <f>((I761/1000)*3.14)*1.15*0.003*((I761-H761)/2/1000)*8000*Q761</f>
        <v>5.2277024759999999E-2</v>
      </c>
      <c r="W761" s="155">
        <v>12</v>
      </c>
      <c r="X761" s="143">
        <f>((G761/1000)*3.14)*1.15*0.003*((G761-F761)/2/1000)*8000*Q761</f>
        <v>3.9870423179999993E-3</v>
      </c>
      <c r="Y761" s="208">
        <f t="shared" ref="Y761:Y765" si="624">X761*75*5</f>
        <v>1.4951408692499999</v>
      </c>
      <c r="Z761" s="143">
        <f>Y761+W761+U761+T761</f>
        <v>17.869790451809997</v>
      </c>
      <c r="AA761" s="170" t="str">
        <f t="shared" ref="AA761:AA779" si="625">CONCATENATE(B761,"""",A761)</f>
        <v>0.5"300</v>
      </c>
    </row>
    <row r="762" spans="1:27" x14ac:dyDescent="0.3">
      <c r="A762" s="85">
        <v>300</v>
      </c>
      <c r="B762" s="45">
        <v>0.75</v>
      </c>
      <c r="C762" s="45">
        <v>0.75</v>
      </c>
      <c r="D762" s="45" t="s">
        <v>618</v>
      </c>
      <c r="E762" s="45" t="str">
        <f t="shared" si="621"/>
        <v>0.75 300 CS-SS304/FG-CS</v>
      </c>
      <c r="F762" s="45">
        <v>20.57</v>
      </c>
      <c r="G762" s="45">
        <v>25.4</v>
      </c>
      <c r="H762" s="45">
        <v>39.6</v>
      </c>
      <c r="I762" s="45">
        <v>66.8</v>
      </c>
      <c r="J762" s="146">
        <f t="shared" ref="J762:J779" si="626">(H762+G762)/2/1000</f>
        <v>3.2500000000000001E-2</v>
      </c>
      <c r="K762" s="146">
        <f t="shared" ref="K762:K779" si="627">ROUND((H762-G762)/2*1.2,)</f>
        <v>9</v>
      </c>
      <c r="L762" s="146">
        <f t="shared" ref="L762:L779" si="628">K762+6</f>
        <v>15</v>
      </c>
      <c r="M762" s="143">
        <f t="shared" ref="M762:M779" si="629">3.142*(0.0008*0.0055)*1000</f>
        <v>1.38248E-2</v>
      </c>
      <c r="N762" s="143">
        <f t="shared" ref="N762:N779" si="630">3.142*(0.0002*0.0048)*7900</f>
        <v>2.3828927999999996E-2</v>
      </c>
      <c r="O762" s="143">
        <f t="shared" ref="O762:O779" si="631">(J762*K762)*M762</f>
        <v>4.0437540000000001E-3</v>
      </c>
      <c r="P762" s="143">
        <f t="shared" ref="P762:P779" si="632">J762*L762*N762</f>
        <v>1.1616602399999999E-2</v>
      </c>
      <c r="Q762" s="143">
        <v>1</v>
      </c>
      <c r="R762" s="143">
        <f t="shared" ref="R762:R779" si="633">(P762*Q762)</f>
        <v>1.1616602399999999E-2</v>
      </c>
      <c r="S762" s="143">
        <f t="shared" ref="S762:S779" si="634">(O762*Q762)</f>
        <v>4.0437540000000001E-3</v>
      </c>
      <c r="T762" s="156">
        <f t="shared" si="622"/>
        <v>4.0658108399999993</v>
      </c>
      <c r="U762" s="155">
        <f t="shared" si="623"/>
        <v>2.0218769999999999</v>
      </c>
      <c r="V762" s="143">
        <f t="shared" ref="V762:V779" si="635">((I762/1000)*3.14)*1.15*0.003*((I762-H762)/2/1000)*8000*Q762</f>
        <v>7.8732510719999982E-2</v>
      </c>
      <c r="W762" s="155">
        <v>14</v>
      </c>
      <c r="X762" s="143">
        <f t="shared" ref="X762:X779" si="636">((G762/1000)*3.14)*1.15*0.003*((G762-F762)/2/1000)*8000*Q762</f>
        <v>5.316056423999997E-3</v>
      </c>
      <c r="Y762" s="208">
        <f t="shared" si="624"/>
        <v>1.9935211589999988</v>
      </c>
      <c r="Z762" s="143">
        <f t="shared" ref="Z762:Z779" si="637">Y762+W762+U762+T762</f>
        <v>22.081208998999998</v>
      </c>
      <c r="AA762" s="170" t="str">
        <f t="shared" si="625"/>
        <v>0.75"300</v>
      </c>
    </row>
    <row r="763" spans="1:27" x14ac:dyDescent="0.3">
      <c r="A763" s="85">
        <v>300</v>
      </c>
      <c r="B763" s="45">
        <v>1</v>
      </c>
      <c r="C763" s="45">
        <f>B763</f>
        <v>1</v>
      </c>
      <c r="D763" s="45" t="s">
        <v>618</v>
      </c>
      <c r="E763" s="45" t="str">
        <f t="shared" si="621"/>
        <v>1 300 CS-SS304/FG-CS</v>
      </c>
      <c r="F763" s="45">
        <v>26.92</v>
      </c>
      <c r="G763" s="45">
        <v>31.75</v>
      </c>
      <c r="H763" s="45">
        <v>47.8</v>
      </c>
      <c r="I763" s="45">
        <v>73.2</v>
      </c>
      <c r="J763" s="146">
        <f t="shared" si="626"/>
        <v>3.9774999999999998E-2</v>
      </c>
      <c r="K763" s="146">
        <f t="shared" si="627"/>
        <v>10</v>
      </c>
      <c r="L763" s="146">
        <f t="shared" si="628"/>
        <v>16</v>
      </c>
      <c r="M763" s="143">
        <f t="shared" si="629"/>
        <v>1.38248E-2</v>
      </c>
      <c r="N763" s="143">
        <f t="shared" si="630"/>
        <v>2.3828927999999996E-2</v>
      </c>
      <c r="O763" s="143">
        <f t="shared" si="631"/>
        <v>5.4988141999999995E-3</v>
      </c>
      <c r="P763" s="143">
        <f t="shared" si="632"/>
        <v>1.5164729779199996E-2</v>
      </c>
      <c r="Q763" s="143">
        <v>1</v>
      </c>
      <c r="R763" s="143">
        <f t="shared" si="633"/>
        <v>1.5164729779199996E-2</v>
      </c>
      <c r="S763" s="143">
        <f t="shared" si="634"/>
        <v>5.4988141999999995E-3</v>
      </c>
      <c r="T763" s="156">
        <f t="shared" si="622"/>
        <v>5.307655422719999</v>
      </c>
      <c r="U763" s="155">
        <f t="shared" si="623"/>
        <v>2.7494070999999995</v>
      </c>
      <c r="V763" s="143">
        <f t="shared" si="635"/>
        <v>8.0566320960000021E-2</v>
      </c>
      <c r="W763" s="158">
        <v>11</v>
      </c>
      <c r="X763" s="143">
        <f t="shared" si="636"/>
        <v>6.6450705299999973E-3</v>
      </c>
      <c r="Y763" s="208">
        <f t="shared" si="624"/>
        <v>2.4919014487499993</v>
      </c>
      <c r="Z763" s="143">
        <f t="shared" si="637"/>
        <v>21.548963971469998</v>
      </c>
      <c r="AA763" s="170" t="str">
        <f t="shared" si="625"/>
        <v>1"300</v>
      </c>
    </row>
    <row r="764" spans="1:27" x14ac:dyDescent="0.3">
      <c r="A764" s="85">
        <v>300</v>
      </c>
      <c r="B764" s="45" t="s">
        <v>6</v>
      </c>
      <c r="C764" s="45">
        <v>1.25</v>
      </c>
      <c r="D764" s="45" t="s">
        <v>618</v>
      </c>
      <c r="E764" s="45" t="str">
        <f t="shared" si="621"/>
        <v>1.25 300 CS-SS304/FG-CS</v>
      </c>
      <c r="F764" s="45">
        <v>38.1</v>
      </c>
      <c r="G764" s="45">
        <v>47.75</v>
      </c>
      <c r="H764" s="45">
        <v>60.5</v>
      </c>
      <c r="I764" s="45">
        <v>82.6</v>
      </c>
      <c r="J764" s="146">
        <f t="shared" si="626"/>
        <v>5.4125E-2</v>
      </c>
      <c r="K764" s="146">
        <f t="shared" si="627"/>
        <v>8</v>
      </c>
      <c r="L764" s="146">
        <f t="shared" si="628"/>
        <v>14</v>
      </c>
      <c r="M764" s="143">
        <f t="shared" si="629"/>
        <v>1.38248E-2</v>
      </c>
      <c r="N764" s="143">
        <f t="shared" si="630"/>
        <v>2.3828927999999996E-2</v>
      </c>
      <c r="O764" s="143">
        <f t="shared" si="631"/>
        <v>5.9861383999999995E-3</v>
      </c>
      <c r="P764" s="143">
        <f t="shared" si="632"/>
        <v>1.8056370191999998E-2</v>
      </c>
      <c r="Q764" s="143">
        <v>1</v>
      </c>
      <c r="R764" s="143">
        <f t="shared" si="633"/>
        <v>1.8056370191999998E-2</v>
      </c>
      <c r="S764" s="143">
        <f t="shared" si="634"/>
        <v>5.9861383999999995E-3</v>
      </c>
      <c r="T764" s="156">
        <f t="shared" si="622"/>
        <v>6.3197295671999996</v>
      </c>
      <c r="U764" s="155">
        <f t="shared" si="623"/>
        <v>2.9930691999999999</v>
      </c>
      <c r="V764" s="143">
        <f t="shared" si="635"/>
        <v>7.9100832719999972E-2</v>
      </c>
      <c r="W764" s="155">
        <v>25</v>
      </c>
      <c r="X764" s="143">
        <f t="shared" si="636"/>
        <v>1.9966843949999997E-2</v>
      </c>
      <c r="Y764" s="208">
        <f t="shared" si="624"/>
        <v>7.4875664812499991</v>
      </c>
      <c r="Z764" s="143">
        <f t="shared" si="637"/>
        <v>41.800365248449999</v>
      </c>
      <c r="AA764" s="170" t="str">
        <f t="shared" si="625"/>
        <v>1  1/4"300</v>
      </c>
    </row>
    <row r="765" spans="1:27" x14ac:dyDescent="0.3">
      <c r="A765" s="85">
        <v>300</v>
      </c>
      <c r="B765" s="45" t="s">
        <v>8</v>
      </c>
      <c r="C765" s="45">
        <v>1.5</v>
      </c>
      <c r="D765" s="45" t="s">
        <v>618</v>
      </c>
      <c r="E765" s="45" t="str">
        <f t="shared" si="621"/>
        <v>1.5 300 CS-SS304/FG-CS</v>
      </c>
      <c r="F765" s="45">
        <v>44.45</v>
      </c>
      <c r="G765" s="45">
        <v>54.1</v>
      </c>
      <c r="H765" s="45">
        <v>69.900000000000006</v>
      </c>
      <c r="I765" s="45">
        <v>95.3</v>
      </c>
      <c r="J765" s="146">
        <f t="shared" si="626"/>
        <v>6.2E-2</v>
      </c>
      <c r="K765" s="146">
        <f t="shared" si="627"/>
        <v>9</v>
      </c>
      <c r="L765" s="146">
        <f t="shared" si="628"/>
        <v>15</v>
      </c>
      <c r="M765" s="143">
        <f t="shared" si="629"/>
        <v>1.38248E-2</v>
      </c>
      <c r="N765" s="143">
        <f t="shared" si="630"/>
        <v>2.3828927999999996E-2</v>
      </c>
      <c r="O765" s="143">
        <f t="shared" si="631"/>
        <v>7.714238400000001E-3</v>
      </c>
      <c r="P765" s="143">
        <f t="shared" si="632"/>
        <v>2.2160903039999996E-2</v>
      </c>
      <c r="Q765" s="143">
        <v>1</v>
      </c>
      <c r="R765" s="143">
        <f t="shared" si="633"/>
        <v>2.2160903039999996E-2</v>
      </c>
      <c r="S765" s="143">
        <f t="shared" si="634"/>
        <v>7.714238400000001E-3</v>
      </c>
      <c r="T765" s="156">
        <f t="shared" si="622"/>
        <v>7.7563160639999982</v>
      </c>
      <c r="U765" s="155">
        <f t="shared" si="623"/>
        <v>3.8571192000000005</v>
      </c>
      <c r="V765" s="143">
        <f t="shared" si="635"/>
        <v>0.10489030583999996</v>
      </c>
      <c r="W765" s="155">
        <v>17</v>
      </c>
      <c r="X765" s="143">
        <f t="shared" si="636"/>
        <v>2.2622120579999995E-2</v>
      </c>
      <c r="Y765" s="208">
        <f>X765*75*4</f>
        <v>6.7866361739999981</v>
      </c>
      <c r="Z765" s="143">
        <f t="shared" si="637"/>
        <v>35.400071437999998</v>
      </c>
      <c r="AA765" s="170" t="str">
        <f t="shared" si="625"/>
        <v>1  1/2"300</v>
      </c>
    </row>
    <row r="766" spans="1:27" x14ac:dyDescent="0.3">
      <c r="A766" s="85">
        <v>300</v>
      </c>
      <c r="B766" s="45">
        <v>2</v>
      </c>
      <c r="C766" s="45">
        <f>B766</f>
        <v>2</v>
      </c>
      <c r="D766" s="45" t="s">
        <v>618</v>
      </c>
      <c r="E766" s="45" t="str">
        <f t="shared" si="621"/>
        <v>2 300 CS-SS304/FG-CS</v>
      </c>
      <c r="F766" s="45">
        <v>55.62</v>
      </c>
      <c r="G766" s="45">
        <v>69.849999999999994</v>
      </c>
      <c r="H766" s="45">
        <v>85.9</v>
      </c>
      <c r="I766" s="45">
        <v>111.3</v>
      </c>
      <c r="J766" s="146">
        <f t="shared" si="626"/>
        <v>7.7875E-2</v>
      </c>
      <c r="K766" s="146">
        <f t="shared" si="627"/>
        <v>10</v>
      </c>
      <c r="L766" s="146">
        <f t="shared" si="628"/>
        <v>16</v>
      </c>
      <c r="M766" s="143">
        <f t="shared" si="629"/>
        <v>1.38248E-2</v>
      </c>
      <c r="N766" s="143">
        <f t="shared" si="630"/>
        <v>2.3828927999999996E-2</v>
      </c>
      <c r="O766" s="143">
        <f t="shared" si="631"/>
        <v>1.0766063000000001E-2</v>
      </c>
      <c r="P766" s="143">
        <f t="shared" si="632"/>
        <v>2.9690844287999996E-2</v>
      </c>
      <c r="Q766" s="143">
        <v>1</v>
      </c>
      <c r="R766" s="143">
        <f t="shared" si="633"/>
        <v>2.9690844287999996E-2</v>
      </c>
      <c r="S766" s="143">
        <f t="shared" si="634"/>
        <v>1.0766063000000001E-2</v>
      </c>
      <c r="T766" s="156">
        <f t="shared" si="622"/>
        <v>10.391795500799999</v>
      </c>
      <c r="U766" s="155">
        <f t="shared" si="623"/>
        <v>5.3830315000000004</v>
      </c>
      <c r="V766" s="143">
        <f t="shared" si="635"/>
        <v>0.12250043063999995</v>
      </c>
      <c r="W766" s="155">
        <v>17</v>
      </c>
      <c r="X766" s="143">
        <f t="shared" si="636"/>
        <v>4.3070513045999993E-2</v>
      </c>
      <c r="Y766" s="210">
        <f>X766*75*3</f>
        <v>9.6908654353499983</v>
      </c>
      <c r="Z766" s="143">
        <f t="shared" si="637"/>
        <v>42.46569243615</v>
      </c>
      <c r="AA766" s="170" t="str">
        <f t="shared" si="625"/>
        <v>2"300</v>
      </c>
    </row>
    <row r="767" spans="1:27" x14ac:dyDescent="0.3">
      <c r="A767" s="85">
        <v>300</v>
      </c>
      <c r="B767" s="45" t="s">
        <v>11</v>
      </c>
      <c r="C767" s="45">
        <v>2.5</v>
      </c>
      <c r="D767" s="45" t="s">
        <v>618</v>
      </c>
      <c r="E767" s="45" t="str">
        <f t="shared" si="621"/>
        <v>2.5 300 CS-SS304/FG-CS</v>
      </c>
      <c r="F767" s="45">
        <v>66.540000000000006</v>
      </c>
      <c r="G767" s="45">
        <v>82.55</v>
      </c>
      <c r="H767" s="145">
        <v>98.6</v>
      </c>
      <c r="I767" s="45">
        <v>130.30000000000001</v>
      </c>
      <c r="J767" s="146">
        <f t="shared" si="626"/>
        <v>9.0574999999999989E-2</v>
      </c>
      <c r="K767" s="146">
        <f t="shared" si="627"/>
        <v>10</v>
      </c>
      <c r="L767" s="146">
        <f t="shared" si="628"/>
        <v>16</v>
      </c>
      <c r="M767" s="143">
        <f t="shared" si="629"/>
        <v>1.38248E-2</v>
      </c>
      <c r="N767" s="143">
        <f t="shared" si="630"/>
        <v>2.3828927999999996E-2</v>
      </c>
      <c r="O767" s="143">
        <f t="shared" si="631"/>
        <v>1.2521812599999998E-2</v>
      </c>
      <c r="P767" s="143">
        <f t="shared" si="632"/>
        <v>3.4532882457599987E-2</v>
      </c>
      <c r="Q767" s="143">
        <v>1</v>
      </c>
      <c r="R767" s="143">
        <f t="shared" si="633"/>
        <v>3.4532882457599987E-2</v>
      </c>
      <c r="S767" s="143">
        <f t="shared" si="634"/>
        <v>1.2521812599999998E-2</v>
      </c>
      <c r="T767" s="156">
        <f t="shared" si="622"/>
        <v>12.086508860159995</v>
      </c>
      <c r="U767" s="155">
        <f t="shared" si="623"/>
        <v>6.2609062999999985</v>
      </c>
      <c r="V767" s="143">
        <f t="shared" si="635"/>
        <v>0.17898325932000012</v>
      </c>
      <c r="W767" s="155">
        <v>40</v>
      </c>
      <c r="X767" s="143">
        <f t="shared" si="636"/>
        <v>5.7268676165999961E-2</v>
      </c>
      <c r="Y767" s="210">
        <f t="shared" ref="Y767:Y770" si="638">X767*75*3</f>
        <v>12.885452137349992</v>
      </c>
      <c r="Z767" s="143">
        <f t="shared" si="637"/>
        <v>71.232867297509983</v>
      </c>
      <c r="AA767" s="170" t="str">
        <f t="shared" si="625"/>
        <v>2  1/2"300</v>
      </c>
    </row>
    <row r="768" spans="1:27" x14ac:dyDescent="0.3">
      <c r="A768" s="85">
        <v>300</v>
      </c>
      <c r="B768" s="45">
        <v>3</v>
      </c>
      <c r="C768" s="45">
        <f t="shared" ref="C768:C779" si="639">B768</f>
        <v>3</v>
      </c>
      <c r="D768" s="45" t="s">
        <v>618</v>
      </c>
      <c r="E768" s="45" t="str">
        <f t="shared" si="621"/>
        <v>3 300 CS-SS304/FG-CS</v>
      </c>
      <c r="F768" s="45">
        <v>81</v>
      </c>
      <c r="G768" s="45">
        <v>101.6</v>
      </c>
      <c r="H768" s="45">
        <v>120.7</v>
      </c>
      <c r="I768" s="45">
        <v>149.4</v>
      </c>
      <c r="J768" s="146">
        <f t="shared" si="626"/>
        <v>0.11115</v>
      </c>
      <c r="K768" s="146">
        <f t="shared" si="627"/>
        <v>11</v>
      </c>
      <c r="L768" s="146">
        <f t="shared" si="628"/>
        <v>17</v>
      </c>
      <c r="M768" s="143">
        <f t="shared" si="629"/>
        <v>1.38248E-2</v>
      </c>
      <c r="N768" s="143">
        <f t="shared" si="630"/>
        <v>2.3828927999999996E-2</v>
      </c>
      <c r="O768" s="143">
        <f t="shared" si="631"/>
        <v>1.690289172E-2</v>
      </c>
      <c r="P768" s="143">
        <f t="shared" si="632"/>
        <v>4.502595090239999E-2</v>
      </c>
      <c r="Q768" s="143">
        <v>1</v>
      </c>
      <c r="R768" s="143">
        <f t="shared" si="633"/>
        <v>4.502595090239999E-2</v>
      </c>
      <c r="S768" s="143">
        <f t="shared" si="634"/>
        <v>1.690289172E-2</v>
      </c>
      <c r="T768" s="156">
        <f t="shared" si="622"/>
        <v>15.759082815839996</v>
      </c>
      <c r="U768" s="155">
        <f t="shared" si="623"/>
        <v>8.4514458599999998</v>
      </c>
      <c r="V768" s="143">
        <f t="shared" si="635"/>
        <v>0.18579808296</v>
      </c>
      <c r="W768" s="155">
        <v>25</v>
      </c>
      <c r="X768" s="143">
        <f t="shared" si="636"/>
        <v>9.0692142719999938E-2</v>
      </c>
      <c r="Y768" s="210">
        <f t="shared" si="638"/>
        <v>20.405732111999988</v>
      </c>
      <c r="Z768" s="143">
        <f t="shared" si="637"/>
        <v>69.616260787839991</v>
      </c>
      <c r="AA768" s="170" t="str">
        <f t="shared" si="625"/>
        <v>3"300</v>
      </c>
    </row>
    <row r="769" spans="1:27" x14ac:dyDescent="0.3">
      <c r="A769" s="85">
        <v>300</v>
      </c>
      <c r="B769" s="45">
        <v>4</v>
      </c>
      <c r="C769" s="45">
        <f t="shared" si="639"/>
        <v>4</v>
      </c>
      <c r="D769" s="45" t="s">
        <v>618</v>
      </c>
      <c r="E769" s="45" t="str">
        <f t="shared" si="621"/>
        <v>4 300 CS-SS304/FG-CS</v>
      </c>
      <c r="F769" s="45">
        <v>106.42</v>
      </c>
      <c r="G769" s="45">
        <v>127</v>
      </c>
      <c r="H769" s="45">
        <v>149.4</v>
      </c>
      <c r="I769" s="45">
        <v>181.1</v>
      </c>
      <c r="J769" s="146">
        <f t="shared" si="626"/>
        <v>0.13819999999999999</v>
      </c>
      <c r="K769" s="146">
        <f t="shared" si="627"/>
        <v>13</v>
      </c>
      <c r="L769" s="146">
        <f t="shared" si="628"/>
        <v>19</v>
      </c>
      <c r="M769" s="143">
        <f t="shared" si="629"/>
        <v>1.38248E-2</v>
      </c>
      <c r="N769" s="143">
        <f t="shared" si="630"/>
        <v>2.3828927999999996E-2</v>
      </c>
      <c r="O769" s="143">
        <f t="shared" si="631"/>
        <v>2.4837635679999998E-2</v>
      </c>
      <c r="P769" s="143">
        <f t="shared" si="632"/>
        <v>6.2569999142399982E-2</v>
      </c>
      <c r="Q769" s="143">
        <v>1</v>
      </c>
      <c r="R769" s="143">
        <f t="shared" si="633"/>
        <v>6.2569999142399982E-2</v>
      </c>
      <c r="S769" s="143">
        <f t="shared" si="634"/>
        <v>2.4837635679999998E-2</v>
      </c>
      <c r="T769" s="156">
        <f t="shared" si="622"/>
        <v>21.899499699839993</v>
      </c>
      <c r="U769" s="155">
        <f t="shared" si="623"/>
        <v>12.418817839999999</v>
      </c>
      <c r="V769" s="143">
        <f t="shared" si="635"/>
        <v>0.24876337883999988</v>
      </c>
      <c r="W769" s="155">
        <v>34</v>
      </c>
      <c r="X769" s="143">
        <f t="shared" si="636"/>
        <v>0.11325511511999999</v>
      </c>
      <c r="Y769" s="210">
        <f t="shared" si="638"/>
        <v>25.482400901999995</v>
      </c>
      <c r="Z769" s="143">
        <f t="shared" si="637"/>
        <v>93.80071844183999</v>
      </c>
      <c r="AA769" s="170" t="str">
        <f t="shared" si="625"/>
        <v>4"300</v>
      </c>
    </row>
    <row r="770" spans="1:27" x14ac:dyDescent="0.3">
      <c r="A770" s="85">
        <v>300</v>
      </c>
      <c r="B770" s="45">
        <v>5</v>
      </c>
      <c r="C770" s="45">
        <f t="shared" si="639"/>
        <v>5</v>
      </c>
      <c r="D770" s="45" t="s">
        <v>618</v>
      </c>
      <c r="E770" s="45" t="str">
        <f t="shared" si="621"/>
        <v>5 300 CS-SS304/FG-CS</v>
      </c>
      <c r="F770" s="45">
        <v>131.82</v>
      </c>
      <c r="G770" s="45">
        <v>155.69999999999999</v>
      </c>
      <c r="H770" s="45">
        <v>177.8</v>
      </c>
      <c r="I770" s="45">
        <v>215.9</v>
      </c>
      <c r="J770" s="146">
        <f t="shared" si="626"/>
        <v>0.16675000000000001</v>
      </c>
      <c r="K770" s="146">
        <f t="shared" si="627"/>
        <v>13</v>
      </c>
      <c r="L770" s="146">
        <f t="shared" si="628"/>
        <v>19</v>
      </c>
      <c r="M770" s="143">
        <f t="shared" si="629"/>
        <v>1.38248E-2</v>
      </c>
      <c r="N770" s="143">
        <f t="shared" si="630"/>
        <v>2.3828927999999996E-2</v>
      </c>
      <c r="O770" s="143">
        <f t="shared" si="631"/>
        <v>2.9968710200000005E-2</v>
      </c>
      <c r="P770" s="143">
        <f t="shared" si="632"/>
        <v>7.5496001135999982E-2</v>
      </c>
      <c r="Q770" s="143">
        <v>1</v>
      </c>
      <c r="R770" s="143">
        <f t="shared" si="633"/>
        <v>7.5496001135999982E-2</v>
      </c>
      <c r="S770" s="143">
        <f t="shared" si="634"/>
        <v>2.9968710200000005E-2</v>
      </c>
      <c r="T770" s="156">
        <f t="shared" si="622"/>
        <v>26.423600397599994</v>
      </c>
      <c r="U770" s="155">
        <f t="shared" si="623"/>
        <v>14.984355100000002</v>
      </c>
      <c r="V770" s="143">
        <f t="shared" si="635"/>
        <v>0.35643993227999993</v>
      </c>
      <c r="W770" s="155">
        <v>55.910027189333327</v>
      </c>
      <c r="X770" s="143">
        <f t="shared" si="636"/>
        <v>0.16111340251199993</v>
      </c>
      <c r="Y770" s="210">
        <f t="shared" si="638"/>
        <v>36.250515565199983</v>
      </c>
      <c r="Z770" s="143">
        <f t="shared" si="637"/>
        <v>133.56849825213331</v>
      </c>
      <c r="AA770" s="170" t="str">
        <f t="shared" si="625"/>
        <v>5"300</v>
      </c>
    </row>
    <row r="771" spans="1:27" x14ac:dyDescent="0.3">
      <c r="A771" s="85">
        <v>300</v>
      </c>
      <c r="B771" s="45">
        <v>6</v>
      </c>
      <c r="C771" s="45">
        <f t="shared" si="639"/>
        <v>6</v>
      </c>
      <c r="D771" s="45" t="s">
        <v>618</v>
      </c>
      <c r="E771" s="45" t="str">
        <f t="shared" si="621"/>
        <v>6 300 CS-SS304/FG-CS</v>
      </c>
      <c r="F771" s="45">
        <v>157.22</v>
      </c>
      <c r="G771" s="45">
        <v>182.62</v>
      </c>
      <c r="H771" s="45">
        <v>209.6</v>
      </c>
      <c r="I771" s="45">
        <v>251</v>
      </c>
      <c r="J771" s="146">
        <f t="shared" si="626"/>
        <v>0.19611000000000001</v>
      </c>
      <c r="K771" s="146">
        <f t="shared" si="627"/>
        <v>16</v>
      </c>
      <c r="L771" s="146">
        <f t="shared" si="628"/>
        <v>22</v>
      </c>
      <c r="M771" s="143">
        <f t="shared" si="629"/>
        <v>1.38248E-2</v>
      </c>
      <c r="N771" s="143">
        <f t="shared" si="630"/>
        <v>2.3828927999999996E-2</v>
      </c>
      <c r="O771" s="143">
        <f t="shared" si="631"/>
        <v>4.3378904448000001E-2</v>
      </c>
      <c r="P771" s="143">
        <f t="shared" si="632"/>
        <v>0.10280800354175998</v>
      </c>
      <c r="Q771" s="143">
        <v>1</v>
      </c>
      <c r="R771" s="143">
        <f t="shared" si="633"/>
        <v>0.10280800354175998</v>
      </c>
      <c r="S771" s="143">
        <f t="shared" si="634"/>
        <v>4.3378904448000001E-2</v>
      </c>
      <c r="T771" s="156">
        <f t="shared" si="622"/>
        <v>35.982801239615995</v>
      </c>
      <c r="U771" s="155">
        <f t="shared" si="623"/>
        <v>21.689452224</v>
      </c>
      <c r="V771" s="143">
        <f t="shared" si="635"/>
        <v>0.45028014480000011</v>
      </c>
      <c r="W771" s="155">
        <v>62</v>
      </c>
      <c r="X771" s="143">
        <f t="shared" si="636"/>
        <v>0.20099756193600002</v>
      </c>
      <c r="Y771" s="211">
        <f t="shared" ref="Y771:Y779" si="640">X771*75*2</f>
        <v>30.149634290400002</v>
      </c>
      <c r="Z771" s="143">
        <f t="shared" si="637"/>
        <v>149.82188775401602</v>
      </c>
      <c r="AA771" s="170" t="str">
        <f t="shared" si="625"/>
        <v>6"300</v>
      </c>
    </row>
    <row r="772" spans="1:27" x14ac:dyDescent="0.3">
      <c r="A772" s="85">
        <v>300</v>
      </c>
      <c r="B772" s="45">
        <v>8</v>
      </c>
      <c r="C772" s="45">
        <f t="shared" si="639"/>
        <v>8</v>
      </c>
      <c r="D772" s="45" t="s">
        <v>618</v>
      </c>
      <c r="E772" s="45" t="str">
        <f t="shared" si="621"/>
        <v>8 300 CS-SS304/FG-CS</v>
      </c>
      <c r="F772" s="45">
        <v>215.9</v>
      </c>
      <c r="G772" s="45">
        <v>233.42</v>
      </c>
      <c r="H772" s="45">
        <v>263.7</v>
      </c>
      <c r="I772" s="45">
        <v>308.10000000000002</v>
      </c>
      <c r="J772" s="146">
        <f t="shared" si="626"/>
        <v>0.24856</v>
      </c>
      <c r="K772" s="146">
        <f t="shared" si="627"/>
        <v>18</v>
      </c>
      <c r="L772" s="146">
        <f t="shared" si="628"/>
        <v>24</v>
      </c>
      <c r="M772" s="143">
        <f t="shared" si="629"/>
        <v>1.38248E-2</v>
      </c>
      <c r="N772" s="143">
        <f t="shared" si="630"/>
        <v>2.3828927999999996E-2</v>
      </c>
      <c r="O772" s="143">
        <f t="shared" si="631"/>
        <v>6.1853261183999995E-2</v>
      </c>
      <c r="P772" s="143">
        <f t="shared" si="632"/>
        <v>0.14215004024831998</v>
      </c>
      <c r="Q772" s="143">
        <v>1</v>
      </c>
      <c r="R772" s="143">
        <f t="shared" si="633"/>
        <v>0.14215004024831998</v>
      </c>
      <c r="S772" s="143">
        <f t="shared" si="634"/>
        <v>6.1853261183999995E-2</v>
      </c>
      <c r="T772" s="156">
        <f t="shared" si="622"/>
        <v>49.752514086911994</v>
      </c>
      <c r="U772" s="155">
        <f t="shared" si="623"/>
        <v>30.926630591999999</v>
      </c>
      <c r="V772" s="143">
        <f t="shared" si="635"/>
        <v>0.59276616048000053</v>
      </c>
      <c r="W772" s="155">
        <v>76</v>
      </c>
      <c r="X772" s="143">
        <f t="shared" si="636"/>
        <v>0.17720701130879982</v>
      </c>
      <c r="Y772" s="211">
        <f t="shared" si="640"/>
        <v>26.581051696319971</v>
      </c>
      <c r="Z772" s="143">
        <f t="shared" si="637"/>
        <v>183.26019637523197</v>
      </c>
      <c r="AA772" s="170" t="str">
        <f t="shared" si="625"/>
        <v>8"300</v>
      </c>
    </row>
    <row r="773" spans="1:27" x14ac:dyDescent="0.3">
      <c r="A773" s="85">
        <v>300</v>
      </c>
      <c r="B773" s="45">
        <v>10</v>
      </c>
      <c r="C773" s="45">
        <f t="shared" si="639"/>
        <v>10</v>
      </c>
      <c r="D773" s="45" t="s">
        <v>618</v>
      </c>
      <c r="E773" s="45" t="str">
        <f t="shared" si="621"/>
        <v>10 300 CS-SS304/FG-CS</v>
      </c>
      <c r="F773" s="45">
        <v>268.22000000000003</v>
      </c>
      <c r="G773" s="45">
        <v>287.27</v>
      </c>
      <c r="H773" s="45">
        <v>317.5</v>
      </c>
      <c r="I773" s="45">
        <v>362</v>
      </c>
      <c r="J773" s="146">
        <f t="shared" si="626"/>
        <v>0.30238500000000001</v>
      </c>
      <c r="K773" s="146">
        <f t="shared" si="627"/>
        <v>18</v>
      </c>
      <c r="L773" s="146">
        <f t="shared" si="628"/>
        <v>24</v>
      </c>
      <c r="M773" s="143">
        <f t="shared" si="629"/>
        <v>1.38248E-2</v>
      </c>
      <c r="N773" s="143">
        <f t="shared" si="630"/>
        <v>2.3828927999999996E-2</v>
      </c>
      <c r="O773" s="143">
        <f t="shared" si="631"/>
        <v>7.5247418664000004E-2</v>
      </c>
      <c r="P773" s="143">
        <f t="shared" si="632"/>
        <v>0.17293224943871999</v>
      </c>
      <c r="Q773" s="143">
        <v>1</v>
      </c>
      <c r="R773" s="143">
        <f t="shared" si="633"/>
        <v>0.17293224943871999</v>
      </c>
      <c r="S773" s="143">
        <f t="shared" si="634"/>
        <v>7.5247418664000004E-2</v>
      </c>
      <c r="T773" s="156">
        <f t="shared" si="622"/>
        <v>60.526287303551996</v>
      </c>
      <c r="U773" s="155">
        <f t="shared" si="623"/>
        <v>37.623709332000004</v>
      </c>
      <c r="V773" s="143">
        <f t="shared" si="635"/>
        <v>0.69803518799999997</v>
      </c>
      <c r="W773" s="155">
        <v>85</v>
      </c>
      <c r="X773" s="143">
        <f t="shared" si="636"/>
        <v>0.23713408834199942</v>
      </c>
      <c r="Y773" s="211">
        <f t="shared" si="640"/>
        <v>35.570113251299915</v>
      </c>
      <c r="Z773" s="143">
        <f t="shared" si="637"/>
        <v>218.7201098868519</v>
      </c>
      <c r="AA773" s="170" t="str">
        <f t="shared" si="625"/>
        <v>10"300</v>
      </c>
    </row>
    <row r="774" spans="1:27" x14ac:dyDescent="0.3">
      <c r="A774" s="85">
        <v>300</v>
      </c>
      <c r="B774" s="45">
        <v>12</v>
      </c>
      <c r="C774" s="45">
        <f t="shared" si="639"/>
        <v>12</v>
      </c>
      <c r="D774" s="45" t="s">
        <v>618</v>
      </c>
      <c r="E774" s="45" t="str">
        <f t="shared" si="621"/>
        <v>12 300 CS-SS304/FG-CS</v>
      </c>
      <c r="F774" s="45">
        <v>317.5</v>
      </c>
      <c r="G774" s="45">
        <v>339.85</v>
      </c>
      <c r="H774" s="45">
        <v>374.7</v>
      </c>
      <c r="I774" s="45">
        <v>422.4</v>
      </c>
      <c r="J774" s="146">
        <f t="shared" si="626"/>
        <v>0.35727499999999995</v>
      </c>
      <c r="K774" s="146">
        <f t="shared" si="627"/>
        <v>21</v>
      </c>
      <c r="L774" s="146">
        <f t="shared" si="628"/>
        <v>27</v>
      </c>
      <c r="M774" s="143">
        <f t="shared" si="629"/>
        <v>1.38248E-2</v>
      </c>
      <c r="N774" s="143">
        <f t="shared" si="630"/>
        <v>2.3828927999999996E-2</v>
      </c>
      <c r="O774" s="143">
        <f t="shared" si="631"/>
        <v>0.10372436381999998</v>
      </c>
      <c r="P774" s="143">
        <f t="shared" si="632"/>
        <v>0.22986396678239993</v>
      </c>
      <c r="Q774" s="143">
        <v>1</v>
      </c>
      <c r="R774" s="143">
        <f t="shared" si="633"/>
        <v>0.22986396678239993</v>
      </c>
      <c r="S774" s="143">
        <f t="shared" si="634"/>
        <v>0.10372436381999998</v>
      </c>
      <c r="T774" s="156">
        <f t="shared" si="622"/>
        <v>80.45238837383998</v>
      </c>
      <c r="U774" s="155">
        <f t="shared" si="623"/>
        <v>51.86218190999999</v>
      </c>
      <c r="V774" s="143">
        <f t="shared" si="635"/>
        <v>0.87307393535999966</v>
      </c>
      <c r="W774" s="155">
        <v>103</v>
      </c>
      <c r="X774" s="143">
        <f t="shared" si="636"/>
        <v>0.32913459747000035</v>
      </c>
      <c r="Y774" s="211">
        <f t="shared" si="640"/>
        <v>49.370189620500049</v>
      </c>
      <c r="Z774" s="143">
        <f t="shared" si="637"/>
        <v>284.68475990434001</v>
      </c>
      <c r="AA774" s="170" t="str">
        <f t="shared" si="625"/>
        <v>12"300</v>
      </c>
    </row>
    <row r="775" spans="1:27" x14ac:dyDescent="0.3">
      <c r="A775" s="85">
        <v>300</v>
      </c>
      <c r="B775" s="45">
        <v>14</v>
      </c>
      <c r="C775" s="45">
        <f t="shared" si="639"/>
        <v>14</v>
      </c>
      <c r="D775" s="45" t="s">
        <v>618</v>
      </c>
      <c r="E775" s="45" t="str">
        <f t="shared" si="621"/>
        <v>14 300 CS-SS304/FG-CS</v>
      </c>
      <c r="F775" s="45">
        <v>349.25</v>
      </c>
      <c r="G775" s="45">
        <v>371.6</v>
      </c>
      <c r="H775" s="45">
        <v>406.4</v>
      </c>
      <c r="I775" s="45">
        <v>485.9</v>
      </c>
      <c r="J775" s="146">
        <f t="shared" si="626"/>
        <v>0.38900000000000001</v>
      </c>
      <c r="K775" s="146">
        <f t="shared" si="627"/>
        <v>21</v>
      </c>
      <c r="L775" s="146">
        <f t="shared" si="628"/>
        <v>27</v>
      </c>
      <c r="M775" s="143">
        <f t="shared" si="629"/>
        <v>1.38248E-2</v>
      </c>
      <c r="N775" s="143">
        <f t="shared" si="630"/>
        <v>2.3828927999999996E-2</v>
      </c>
      <c r="O775" s="143">
        <f t="shared" si="631"/>
        <v>0.11293479120000001</v>
      </c>
      <c r="P775" s="143">
        <f t="shared" si="632"/>
        <v>0.25027523078399994</v>
      </c>
      <c r="Q775" s="143">
        <v>1</v>
      </c>
      <c r="R775" s="143">
        <f t="shared" si="633"/>
        <v>0.25027523078399994</v>
      </c>
      <c r="S775" s="143">
        <f t="shared" si="634"/>
        <v>0.11293479120000001</v>
      </c>
      <c r="T775" s="156">
        <f t="shared" si="622"/>
        <v>87.596330774399974</v>
      </c>
      <c r="U775" s="155">
        <f t="shared" si="623"/>
        <v>56.467395600000003</v>
      </c>
      <c r="V775" s="143">
        <f t="shared" si="635"/>
        <v>1.6738739946000003</v>
      </c>
      <c r="W775" s="155">
        <v>178</v>
      </c>
      <c r="X775" s="143">
        <f t="shared" si="636"/>
        <v>0.35988352632000031</v>
      </c>
      <c r="Y775" s="211">
        <f t="shared" si="640"/>
        <v>53.982528948000045</v>
      </c>
      <c r="Z775" s="143">
        <f t="shared" si="637"/>
        <v>376.04625532239999</v>
      </c>
      <c r="AA775" s="170" t="str">
        <f t="shared" si="625"/>
        <v>14"300</v>
      </c>
    </row>
    <row r="776" spans="1:27" x14ac:dyDescent="0.3">
      <c r="A776" s="85">
        <v>300</v>
      </c>
      <c r="B776" s="45">
        <v>16</v>
      </c>
      <c r="C776" s="45">
        <f t="shared" si="639"/>
        <v>16</v>
      </c>
      <c r="D776" s="45" t="s">
        <v>618</v>
      </c>
      <c r="E776" s="45" t="str">
        <f t="shared" si="621"/>
        <v>16 300 CS-SS304/FG-CS</v>
      </c>
      <c r="F776" s="45">
        <v>400.05</v>
      </c>
      <c r="G776" s="45">
        <v>422.4</v>
      </c>
      <c r="H776" s="45">
        <v>463.6</v>
      </c>
      <c r="I776" s="45">
        <v>539.79999999999995</v>
      </c>
      <c r="J776" s="146">
        <f t="shared" si="626"/>
        <v>0.443</v>
      </c>
      <c r="K776" s="146">
        <f t="shared" si="627"/>
        <v>25</v>
      </c>
      <c r="L776" s="146">
        <f t="shared" si="628"/>
        <v>31</v>
      </c>
      <c r="M776" s="143">
        <f t="shared" si="629"/>
        <v>1.38248E-2</v>
      </c>
      <c r="N776" s="143">
        <f t="shared" si="630"/>
        <v>2.3828927999999996E-2</v>
      </c>
      <c r="O776" s="143">
        <f t="shared" si="631"/>
        <v>0.15310965999999998</v>
      </c>
      <c r="P776" s="143">
        <f t="shared" si="632"/>
        <v>0.32724266822399994</v>
      </c>
      <c r="Q776" s="143">
        <v>1</v>
      </c>
      <c r="R776" s="143">
        <f t="shared" si="633"/>
        <v>0.32724266822399994</v>
      </c>
      <c r="S776" s="143">
        <f t="shared" si="634"/>
        <v>0.15310965999999998</v>
      </c>
      <c r="T776" s="156">
        <f t="shared" si="622"/>
        <v>114.53493387839998</v>
      </c>
      <c r="U776" s="155">
        <f t="shared" si="623"/>
        <v>76.554829999999995</v>
      </c>
      <c r="V776" s="143">
        <f t="shared" si="635"/>
        <v>1.7823647563199985</v>
      </c>
      <c r="W776" s="155">
        <v>190</v>
      </c>
      <c r="X776" s="143">
        <f t="shared" si="636"/>
        <v>0.40908181247999942</v>
      </c>
      <c r="Y776" s="211">
        <f t="shared" si="640"/>
        <v>61.362271871999916</v>
      </c>
      <c r="Z776" s="143">
        <f t="shared" si="637"/>
        <v>442.45203575039989</v>
      </c>
      <c r="AA776" s="170" t="str">
        <f t="shared" si="625"/>
        <v>16"300</v>
      </c>
    </row>
    <row r="777" spans="1:27" x14ac:dyDescent="0.3">
      <c r="A777" s="85">
        <v>300</v>
      </c>
      <c r="B777" s="45">
        <v>18</v>
      </c>
      <c r="C777" s="45">
        <f t="shared" si="639"/>
        <v>18</v>
      </c>
      <c r="D777" s="45" t="s">
        <v>618</v>
      </c>
      <c r="E777" s="45" t="str">
        <f t="shared" si="621"/>
        <v>18 300 CS-SS304/FG-CS</v>
      </c>
      <c r="F777" s="45">
        <v>449.33</v>
      </c>
      <c r="G777" s="45">
        <v>474.72</v>
      </c>
      <c r="H777" s="45">
        <v>527.1</v>
      </c>
      <c r="I777" s="45">
        <v>596.9</v>
      </c>
      <c r="J777" s="146">
        <f t="shared" si="626"/>
        <v>0.50091000000000008</v>
      </c>
      <c r="K777" s="146">
        <f t="shared" si="627"/>
        <v>31</v>
      </c>
      <c r="L777" s="146">
        <f t="shared" si="628"/>
        <v>37</v>
      </c>
      <c r="M777" s="143">
        <f t="shared" si="629"/>
        <v>1.38248E-2</v>
      </c>
      <c r="N777" s="143">
        <f t="shared" si="630"/>
        <v>2.3828927999999996E-2</v>
      </c>
      <c r="O777" s="143">
        <f t="shared" si="631"/>
        <v>0.21467439760800006</v>
      </c>
      <c r="P777" s="143">
        <f t="shared" si="632"/>
        <v>0.44163748800576003</v>
      </c>
      <c r="Q777" s="143">
        <v>1</v>
      </c>
      <c r="R777" s="143">
        <f t="shared" si="633"/>
        <v>0.44163748800576003</v>
      </c>
      <c r="S777" s="143">
        <f t="shared" si="634"/>
        <v>0.21467439760800006</v>
      </c>
      <c r="T777" s="156">
        <f t="shared" si="622"/>
        <v>154.57312080201601</v>
      </c>
      <c r="U777" s="155">
        <f t="shared" si="623"/>
        <v>107.33719880400002</v>
      </c>
      <c r="V777" s="143">
        <f t="shared" si="635"/>
        <v>1.8053679818399988</v>
      </c>
      <c r="W777" s="155">
        <v>192</v>
      </c>
      <c r="X777" s="143">
        <f t="shared" si="636"/>
        <v>0.52228669714560094</v>
      </c>
      <c r="Y777" s="211">
        <f t="shared" si="640"/>
        <v>78.34300457184014</v>
      </c>
      <c r="Z777" s="143">
        <f t="shared" si="637"/>
        <v>532.25332417785614</v>
      </c>
      <c r="AA777" s="170" t="str">
        <f t="shared" si="625"/>
        <v>18"300</v>
      </c>
    </row>
    <row r="778" spans="1:27" x14ac:dyDescent="0.3">
      <c r="A778" s="85">
        <v>300</v>
      </c>
      <c r="B778" s="45">
        <v>20</v>
      </c>
      <c r="C778" s="45">
        <f t="shared" si="639"/>
        <v>20</v>
      </c>
      <c r="D778" s="45" t="s">
        <v>618</v>
      </c>
      <c r="E778" s="45" t="str">
        <f t="shared" si="621"/>
        <v>20 300 CS-SS304/FG-CS</v>
      </c>
      <c r="F778" s="45">
        <v>500.13</v>
      </c>
      <c r="G778" s="45">
        <v>525.52</v>
      </c>
      <c r="H778" s="45">
        <v>577.9</v>
      </c>
      <c r="I778" s="45">
        <v>654.1</v>
      </c>
      <c r="J778" s="146">
        <f t="shared" si="626"/>
        <v>0.55171000000000003</v>
      </c>
      <c r="K778" s="146">
        <f t="shared" si="627"/>
        <v>31</v>
      </c>
      <c r="L778" s="146">
        <f t="shared" si="628"/>
        <v>37</v>
      </c>
      <c r="M778" s="143">
        <f t="shared" si="629"/>
        <v>1.38248E-2</v>
      </c>
      <c r="N778" s="143">
        <f t="shared" si="630"/>
        <v>2.3828927999999996E-2</v>
      </c>
      <c r="O778" s="143">
        <f t="shared" si="631"/>
        <v>0.23644569264800003</v>
      </c>
      <c r="P778" s="143">
        <f t="shared" si="632"/>
        <v>0.48642634107455995</v>
      </c>
      <c r="Q778" s="143">
        <v>1</v>
      </c>
      <c r="R778" s="143">
        <f t="shared" si="633"/>
        <v>0.48642634107455995</v>
      </c>
      <c r="S778" s="143">
        <f t="shared" si="634"/>
        <v>0.23644569264800003</v>
      </c>
      <c r="T778" s="156">
        <f t="shared" si="622"/>
        <v>170.24921937609599</v>
      </c>
      <c r="U778" s="155">
        <f t="shared" si="623"/>
        <v>118.22284632400002</v>
      </c>
      <c r="V778" s="143">
        <f t="shared" si="635"/>
        <v>2.1597717434400012</v>
      </c>
      <c r="W778" s="155">
        <v>226</v>
      </c>
      <c r="X778" s="143">
        <f t="shared" si="636"/>
        <v>0.57817683072959958</v>
      </c>
      <c r="Y778" s="211">
        <f t="shared" si="640"/>
        <v>86.726524609439934</v>
      </c>
      <c r="Z778" s="143">
        <f t="shared" si="637"/>
        <v>601.19859030953592</v>
      </c>
      <c r="AA778" s="170" t="str">
        <f t="shared" si="625"/>
        <v>20"300</v>
      </c>
    </row>
    <row r="779" spans="1:27" x14ac:dyDescent="0.3">
      <c r="A779" s="85">
        <v>300</v>
      </c>
      <c r="B779" s="45">
        <v>24</v>
      </c>
      <c r="C779" s="45">
        <f t="shared" si="639"/>
        <v>24</v>
      </c>
      <c r="D779" s="45" t="s">
        <v>618</v>
      </c>
      <c r="E779" s="45" t="str">
        <f t="shared" si="621"/>
        <v>24 300 CS-SS304/FG-CS</v>
      </c>
      <c r="F779" s="45">
        <v>603.25</v>
      </c>
      <c r="G779" s="45">
        <v>628.65</v>
      </c>
      <c r="H779" s="45">
        <v>685.8</v>
      </c>
      <c r="I779" s="45">
        <v>774.7</v>
      </c>
      <c r="J779" s="146">
        <f t="shared" si="626"/>
        <v>0.65722499999999995</v>
      </c>
      <c r="K779" s="146">
        <f t="shared" si="627"/>
        <v>34</v>
      </c>
      <c r="L779" s="146">
        <f t="shared" si="628"/>
        <v>40</v>
      </c>
      <c r="M779" s="143">
        <f t="shared" si="629"/>
        <v>1.38248E-2</v>
      </c>
      <c r="N779" s="143">
        <f t="shared" si="630"/>
        <v>2.3828927999999996E-2</v>
      </c>
      <c r="O779" s="143">
        <f t="shared" si="631"/>
        <v>0.30892414211999997</v>
      </c>
      <c r="P779" s="143">
        <f t="shared" si="632"/>
        <v>0.62643868819199988</v>
      </c>
      <c r="Q779" s="143">
        <v>1</v>
      </c>
      <c r="R779" s="143">
        <f t="shared" si="633"/>
        <v>0.62643868819199988</v>
      </c>
      <c r="S779" s="143">
        <f t="shared" si="634"/>
        <v>0.30892414211999997</v>
      </c>
      <c r="T779" s="156">
        <f t="shared" si="622"/>
        <v>219.25354086719994</v>
      </c>
      <c r="U779" s="155">
        <f t="shared" si="623"/>
        <v>154.46207105999997</v>
      </c>
      <c r="V779" s="143">
        <f t="shared" si="635"/>
        <v>2.9843108055600034</v>
      </c>
      <c r="W779" s="155">
        <v>306</v>
      </c>
      <c r="X779" s="143">
        <f t="shared" si="636"/>
        <v>0.69191280971999936</v>
      </c>
      <c r="Y779" s="211">
        <f t="shared" si="640"/>
        <v>103.78692145799991</v>
      </c>
      <c r="Z779" s="143">
        <f t="shared" si="637"/>
        <v>783.50253338519985</v>
      </c>
      <c r="AA779" s="170" t="str">
        <f t="shared" si="625"/>
        <v>24"300</v>
      </c>
    </row>
    <row r="781" spans="1:27" x14ac:dyDescent="0.3">
      <c r="A781" s="45">
        <v>600</v>
      </c>
      <c r="B781" s="45">
        <v>0.5</v>
      </c>
      <c r="C781" s="45">
        <v>0.5</v>
      </c>
      <c r="D781" s="45" t="s">
        <v>618</v>
      </c>
      <c r="E781" s="45" t="str">
        <f t="shared" ref="E781:E799" si="641">CONCATENATE(C781," ",A781," ",D781)</f>
        <v>0.5 600 CS-SS304/FG-CS</v>
      </c>
      <c r="F781" s="45">
        <v>14.22</v>
      </c>
      <c r="G781" s="45">
        <v>19.05</v>
      </c>
      <c r="H781" s="145" t="s">
        <v>536</v>
      </c>
      <c r="I781" s="45" t="s">
        <v>538</v>
      </c>
      <c r="J781" s="146">
        <f>(H781+G781)/2/1000</f>
        <v>2.5425E-2</v>
      </c>
      <c r="K781" s="146">
        <f>ROUND((H781-G781)/2*1.2,)</f>
        <v>8</v>
      </c>
      <c r="L781" s="146">
        <f>K781+6</f>
        <v>14</v>
      </c>
      <c r="M781" s="143">
        <f>3.142*(0.0008*0.0055)*1000</f>
        <v>1.38248E-2</v>
      </c>
      <c r="N781" s="143">
        <f>3.142*(0.0002*0.0048)*7900</f>
        <v>2.3828927999999996E-2</v>
      </c>
      <c r="O781" s="143">
        <f>(J781*K781)*M781</f>
        <v>2.8119643200000002E-3</v>
      </c>
      <c r="P781" s="143">
        <f>J781*L781*N781</f>
        <v>8.4819069215999986E-3</v>
      </c>
      <c r="Q781" s="143">
        <v>1</v>
      </c>
      <c r="R781" s="143">
        <f>(P781*Q781)</f>
        <v>8.4819069215999986E-3</v>
      </c>
      <c r="S781" s="143">
        <f>(O781*Q781)</f>
        <v>2.8119643200000002E-3</v>
      </c>
      <c r="T781" s="156">
        <f t="shared" ref="T781:T799" si="642">R781*Q781*350</f>
        <v>2.9686674225599994</v>
      </c>
      <c r="U781" s="155">
        <f t="shared" ref="U781:U799" si="643">S781*Q781*500</f>
        <v>1.40598216</v>
      </c>
      <c r="V781" s="143">
        <f>((I781/1000)*3.14)*1.15*0.003*((I781-H781)/2/1000)*8000*Q781</f>
        <v>5.2277024759999999E-2</v>
      </c>
      <c r="W781" s="155">
        <v>12</v>
      </c>
      <c r="X781" s="143">
        <f>((G781/1000)*3.14)*1.15*0.003*((G781-F781)/2/1000)*8000*Q781</f>
        <v>3.9870423179999993E-3</v>
      </c>
      <c r="Y781" s="208">
        <f t="shared" ref="Y781:Y785" si="644">X781*75*5</f>
        <v>1.4951408692499999</v>
      </c>
      <c r="Z781" s="143">
        <f>Y781+W781+U781+T781</f>
        <v>17.869790451809997</v>
      </c>
      <c r="AA781" s="170" t="str">
        <f t="shared" ref="AA781:AA799" si="645">CONCATENATE(B781,"""",A781)</f>
        <v>0.5"600</v>
      </c>
    </row>
    <row r="782" spans="1:27" x14ac:dyDescent="0.3">
      <c r="A782" s="45">
        <v>600</v>
      </c>
      <c r="B782" s="45">
        <v>0.75</v>
      </c>
      <c r="C782" s="45">
        <v>0.75</v>
      </c>
      <c r="D782" s="45" t="s">
        <v>618</v>
      </c>
      <c r="E782" s="45" t="str">
        <f t="shared" si="641"/>
        <v>0.75 600 CS-SS304/FG-CS</v>
      </c>
      <c r="F782" s="45">
        <v>20.57</v>
      </c>
      <c r="G782" s="45">
        <v>25.4</v>
      </c>
      <c r="H782" s="145">
        <v>39.6</v>
      </c>
      <c r="I782" s="45">
        <v>66.8</v>
      </c>
      <c r="J782" s="146">
        <f t="shared" ref="J782:J799" si="646">(H782+G782)/2/1000</f>
        <v>3.2500000000000001E-2</v>
      </c>
      <c r="K782" s="146">
        <f t="shared" ref="K782:K799" si="647">ROUND((H782-G782)/2*1.2,)</f>
        <v>9</v>
      </c>
      <c r="L782" s="146">
        <f t="shared" ref="L782:L799" si="648">K782+6</f>
        <v>15</v>
      </c>
      <c r="M782" s="143">
        <f t="shared" ref="M782:M799" si="649">3.142*(0.0008*0.0055)*1000</f>
        <v>1.38248E-2</v>
      </c>
      <c r="N782" s="143">
        <f t="shared" ref="N782:N799" si="650">3.142*(0.0002*0.0048)*7900</f>
        <v>2.3828927999999996E-2</v>
      </c>
      <c r="O782" s="143">
        <f t="shared" ref="O782:O799" si="651">(J782*K782)*M782</f>
        <v>4.0437540000000001E-3</v>
      </c>
      <c r="P782" s="143">
        <f t="shared" ref="P782:P799" si="652">J782*L782*N782</f>
        <v>1.1616602399999999E-2</v>
      </c>
      <c r="Q782" s="143">
        <v>1</v>
      </c>
      <c r="R782" s="143">
        <f t="shared" ref="R782:R799" si="653">(P782*Q782)</f>
        <v>1.1616602399999999E-2</v>
      </c>
      <c r="S782" s="143">
        <f t="shared" ref="S782:S799" si="654">(O782*Q782)</f>
        <v>4.0437540000000001E-3</v>
      </c>
      <c r="T782" s="156">
        <f t="shared" si="642"/>
        <v>4.0658108399999993</v>
      </c>
      <c r="U782" s="155">
        <f t="shared" si="643"/>
        <v>2.0218769999999999</v>
      </c>
      <c r="V782" s="143">
        <f t="shared" ref="V782:V799" si="655">((I782/1000)*3.14)*1.15*0.003*((I782-H782)/2/1000)*8000*Q782</f>
        <v>7.8732510719999982E-2</v>
      </c>
      <c r="W782" s="155">
        <v>14</v>
      </c>
      <c r="X782" s="143">
        <f t="shared" ref="X782:X799" si="656">((G782/1000)*3.14)*1.15*0.003*((G782-F782)/2/1000)*8000*Q782</f>
        <v>5.316056423999997E-3</v>
      </c>
      <c r="Y782" s="208">
        <f t="shared" si="644"/>
        <v>1.9935211589999988</v>
      </c>
      <c r="Z782" s="143">
        <f t="shared" ref="Z782:Z790" si="657">Y782+W782+U782+T782</f>
        <v>22.081208998999998</v>
      </c>
      <c r="AA782" s="170" t="str">
        <f t="shared" si="645"/>
        <v>0.75"600</v>
      </c>
    </row>
    <row r="783" spans="1:27" x14ac:dyDescent="0.3">
      <c r="A783" s="45">
        <v>600</v>
      </c>
      <c r="B783" s="45">
        <v>1</v>
      </c>
      <c r="C783" s="45">
        <f>B783</f>
        <v>1</v>
      </c>
      <c r="D783" s="45" t="s">
        <v>618</v>
      </c>
      <c r="E783" s="45" t="str">
        <f t="shared" si="641"/>
        <v>1 600 CS-SS304/FG-CS</v>
      </c>
      <c r="F783" s="45">
        <v>26.92</v>
      </c>
      <c r="G783" s="45">
        <v>31.75</v>
      </c>
      <c r="H783" s="145">
        <v>47.8</v>
      </c>
      <c r="I783" s="45">
        <v>73.2</v>
      </c>
      <c r="J783" s="146">
        <f t="shared" si="646"/>
        <v>3.9774999999999998E-2</v>
      </c>
      <c r="K783" s="146">
        <f t="shared" si="647"/>
        <v>10</v>
      </c>
      <c r="L783" s="146">
        <f t="shared" si="648"/>
        <v>16</v>
      </c>
      <c r="M783" s="143">
        <f t="shared" si="649"/>
        <v>1.38248E-2</v>
      </c>
      <c r="N783" s="143">
        <f t="shared" si="650"/>
        <v>2.3828927999999996E-2</v>
      </c>
      <c r="O783" s="143">
        <f t="shared" si="651"/>
        <v>5.4988141999999995E-3</v>
      </c>
      <c r="P783" s="143">
        <f t="shared" si="652"/>
        <v>1.5164729779199996E-2</v>
      </c>
      <c r="Q783" s="143">
        <v>1</v>
      </c>
      <c r="R783" s="143">
        <f t="shared" si="653"/>
        <v>1.5164729779199996E-2</v>
      </c>
      <c r="S783" s="143">
        <f t="shared" si="654"/>
        <v>5.4988141999999995E-3</v>
      </c>
      <c r="T783" s="156">
        <f t="shared" si="642"/>
        <v>5.307655422719999</v>
      </c>
      <c r="U783" s="155">
        <f t="shared" si="643"/>
        <v>2.7494070999999995</v>
      </c>
      <c r="V783" s="143">
        <f t="shared" si="655"/>
        <v>8.0566320960000021E-2</v>
      </c>
      <c r="W783" s="158">
        <v>11</v>
      </c>
      <c r="X783" s="143">
        <f t="shared" si="656"/>
        <v>6.6450705299999973E-3</v>
      </c>
      <c r="Y783" s="208">
        <f t="shared" si="644"/>
        <v>2.4919014487499993</v>
      </c>
      <c r="Z783" s="143">
        <f t="shared" si="657"/>
        <v>21.548963971469998</v>
      </c>
      <c r="AA783" s="170" t="str">
        <f t="shared" si="645"/>
        <v>1"600</v>
      </c>
    </row>
    <row r="784" spans="1:27" x14ac:dyDescent="0.3">
      <c r="A784" s="45">
        <v>600</v>
      </c>
      <c r="B784" s="45" t="s">
        <v>6</v>
      </c>
      <c r="C784" s="45">
        <v>1.25</v>
      </c>
      <c r="D784" s="45" t="s">
        <v>618</v>
      </c>
      <c r="E784" s="45" t="str">
        <f t="shared" si="641"/>
        <v>1.25 600 CS-SS304/FG-CS</v>
      </c>
      <c r="F784" s="45">
        <v>38.1</v>
      </c>
      <c r="G784" s="45">
        <v>47.75</v>
      </c>
      <c r="H784" s="145">
        <v>60.5</v>
      </c>
      <c r="I784" s="45">
        <v>82.6</v>
      </c>
      <c r="J784" s="146">
        <f t="shared" si="646"/>
        <v>5.4125E-2</v>
      </c>
      <c r="K784" s="146">
        <f t="shared" si="647"/>
        <v>8</v>
      </c>
      <c r="L784" s="146">
        <f t="shared" si="648"/>
        <v>14</v>
      </c>
      <c r="M784" s="143">
        <f t="shared" si="649"/>
        <v>1.38248E-2</v>
      </c>
      <c r="N784" s="143">
        <f t="shared" si="650"/>
        <v>2.3828927999999996E-2</v>
      </c>
      <c r="O784" s="143">
        <f t="shared" si="651"/>
        <v>5.9861383999999995E-3</v>
      </c>
      <c r="P784" s="143">
        <f t="shared" si="652"/>
        <v>1.8056370191999998E-2</v>
      </c>
      <c r="Q784" s="143">
        <v>1</v>
      </c>
      <c r="R784" s="143">
        <f t="shared" si="653"/>
        <v>1.8056370191999998E-2</v>
      </c>
      <c r="S784" s="143">
        <f t="shared" si="654"/>
        <v>5.9861383999999995E-3</v>
      </c>
      <c r="T784" s="156">
        <f t="shared" si="642"/>
        <v>6.3197295671999996</v>
      </c>
      <c r="U784" s="155">
        <f t="shared" si="643"/>
        <v>2.9930691999999999</v>
      </c>
      <c r="V784" s="143">
        <f t="shared" si="655"/>
        <v>7.9100832719999972E-2</v>
      </c>
      <c r="W784" s="155">
        <v>25</v>
      </c>
      <c r="X784" s="143">
        <f t="shared" si="656"/>
        <v>1.9966843949999997E-2</v>
      </c>
      <c r="Y784" s="208">
        <f t="shared" si="644"/>
        <v>7.4875664812499991</v>
      </c>
      <c r="Z784" s="143">
        <f t="shared" si="657"/>
        <v>41.800365248449999</v>
      </c>
      <c r="AA784" s="170" t="str">
        <f t="shared" si="645"/>
        <v>1  1/4"600</v>
      </c>
    </row>
    <row r="785" spans="1:27" x14ac:dyDescent="0.3">
      <c r="A785" s="45">
        <v>600</v>
      </c>
      <c r="B785" s="45" t="s">
        <v>8</v>
      </c>
      <c r="C785" s="45">
        <v>1.5</v>
      </c>
      <c r="D785" s="45" t="s">
        <v>618</v>
      </c>
      <c r="E785" s="45" t="str">
        <f t="shared" si="641"/>
        <v>1.5 600 CS-SS304/FG-CS</v>
      </c>
      <c r="F785" s="45">
        <v>44.45</v>
      </c>
      <c r="G785" s="45">
        <v>54.1</v>
      </c>
      <c r="H785" s="145">
        <v>69.900000000000006</v>
      </c>
      <c r="I785" s="45">
        <v>95.3</v>
      </c>
      <c r="J785" s="146">
        <f t="shared" si="646"/>
        <v>6.2E-2</v>
      </c>
      <c r="K785" s="146">
        <f t="shared" si="647"/>
        <v>9</v>
      </c>
      <c r="L785" s="146">
        <f t="shared" si="648"/>
        <v>15</v>
      </c>
      <c r="M785" s="143">
        <f t="shared" si="649"/>
        <v>1.38248E-2</v>
      </c>
      <c r="N785" s="143">
        <f t="shared" si="650"/>
        <v>2.3828927999999996E-2</v>
      </c>
      <c r="O785" s="143">
        <f t="shared" si="651"/>
        <v>7.714238400000001E-3</v>
      </c>
      <c r="P785" s="143">
        <f t="shared" si="652"/>
        <v>2.2160903039999996E-2</v>
      </c>
      <c r="Q785" s="143">
        <v>1</v>
      </c>
      <c r="R785" s="143">
        <f t="shared" si="653"/>
        <v>2.2160903039999996E-2</v>
      </c>
      <c r="S785" s="143">
        <f t="shared" si="654"/>
        <v>7.714238400000001E-3</v>
      </c>
      <c r="T785" s="156">
        <f t="shared" si="642"/>
        <v>7.7563160639999982</v>
      </c>
      <c r="U785" s="155">
        <f t="shared" si="643"/>
        <v>3.8571192000000005</v>
      </c>
      <c r="V785" s="143">
        <f t="shared" si="655"/>
        <v>0.10489030583999996</v>
      </c>
      <c r="W785" s="155">
        <v>17</v>
      </c>
      <c r="X785" s="143">
        <f t="shared" si="656"/>
        <v>2.2622120579999995E-2</v>
      </c>
      <c r="Y785" s="208">
        <f>X785*75*4</f>
        <v>6.7866361739999981</v>
      </c>
      <c r="Z785" s="143">
        <f t="shared" si="657"/>
        <v>35.400071437999998</v>
      </c>
      <c r="AA785" s="170" t="str">
        <f t="shared" si="645"/>
        <v>1  1/2"600</v>
      </c>
    </row>
    <row r="786" spans="1:27" x14ac:dyDescent="0.3">
      <c r="A786" s="45">
        <v>600</v>
      </c>
      <c r="B786" s="45">
        <v>2</v>
      </c>
      <c r="C786" s="45">
        <f>B786</f>
        <v>2</v>
      </c>
      <c r="D786" s="45" t="s">
        <v>618</v>
      </c>
      <c r="E786" s="45" t="str">
        <f t="shared" si="641"/>
        <v>2 600 CS-SS304/FG-CS</v>
      </c>
      <c r="F786" s="45">
        <v>55.62</v>
      </c>
      <c r="G786" s="45">
        <v>69.849999999999994</v>
      </c>
      <c r="H786" s="145">
        <v>85.9</v>
      </c>
      <c r="I786" s="45">
        <v>111.3</v>
      </c>
      <c r="J786" s="146">
        <f t="shared" si="646"/>
        <v>7.7875E-2</v>
      </c>
      <c r="K786" s="146">
        <f t="shared" si="647"/>
        <v>10</v>
      </c>
      <c r="L786" s="146">
        <f t="shared" si="648"/>
        <v>16</v>
      </c>
      <c r="M786" s="143">
        <f t="shared" si="649"/>
        <v>1.38248E-2</v>
      </c>
      <c r="N786" s="143">
        <f t="shared" si="650"/>
        <v>2.3828927999999996E-2</v>
      </c>
      <c r="O786" s="143">
        <f t="shared" si="651"/>
        <v>1.0766063000000001E-2</v>
      </c>
      <c r="P786" s="143">
        <f t="shared" si="652"/>
        <v>2.9690844287999996E-2</v>
      </c>
      <c r="Q786" s="143">
        <v>1</v>
      </c>
      <c r="R786" s="143">
        <f t="shared" si="653"/>
        <v>2.9690844287999996E-2</v>
      </c>
      <c r="S786" s="143">
        <f t="shared" si="654"/>
        <v>1.0766063000000001E-2</v>
      </c>
      <c r="T786" s="156">
        <f t="shared" si="642"/>
        <v>10.391795500799999</v>
      </c>
      <c r="U786" s="155">
        <f t="shared" si="643"/>
        <v>5.3830315000000004</v>
      </c>
      <c r="V786" s="143">
        <f t="shared" si="655"/>
        <v>0.12250043063999995</v>
      </c>
      <c r="W786" s="155">
        <v>17</v>
      </c>
      <c r="X786" s="143">
        <f t="shared" si="656"/>
        <v>4.3070513045999993E-2</v>
      </c>
      <c r="Y786" s="210">
        <f>X786*75*3</f>
        <v>9.6908654353499983</v>
      </c>
      <c r="Z786" s="143">
        <f t="shared" si="657"/>
        <v>42.46569243615</v>
      </c>
      <c r="AA786" s="170" t="str">
        <f t="shared" si="645"/>
        <v>2"600</v>
      </c>
    </row>
    <row r="787" spans="1:27" x14ac:dyDescent="0.3">
      <c r="A787" s="45">
        <v>600</v>
      </c>
      <c r="B787" s="45" t="s">
        <v>11</v>
      </c>
      <c r="C787" s="45">
        <v>2.5</v>
      </c>
      <c r="D787" s="45" t="s">
        <v>618</v>
      </c>
      <c r="E787" s="45" t="str">
        <f t="shared" si="641"/>
        <v>2.5 600 CS-SS304/FG-CS</v>
      </c>
      <c r="F787" s="45">
        <v>66.540000000000006</v>
      </c>
      <c r="G787" s="45">
        <v>82.55</v>
      </c>
      <c r="H787" s="145">
        <v>98.6</v>
      </c>
      <c r="I787" s="45">
        <v>130.30000000000001</v>
      </c>
      <c r="J787" s="146">
        <f t="shared" si="646"/>
        <v>9.0574999999999989E-2</v>
      </c>
      <c r="K787" s="146">
        <f t="shared" si="647"/>
        <v>10</v>
      </c>
      <c r="L787" s="146">
        <f t="shared" si="648"/>
        <v>16</v>
      </c>
      <c r="M787" s="143">
        <f t="shared" si="649"/>
        <v>1.38248E-2</v>
      </c>
      <c r="N787" s="143">
        <f t="shared" si="650"/>
        <v>2.3828927999999996E-2</v>
      </c>
      <c r="O787" s="143">
        <f t="shared" si="651"/>
        <v>1.2521812599999998E-2</v>
      </c>
      <c r="P787" s="143">
        <f t="shared" si="652"/>
        <v>3.4532882457599987E-2</v>
      </c>
      <c r="Q787" s="143">
        <v>1</v>
      </c>
      <c r="R787" s="143">
        <f t="shared" si="653"/>
        <v>3.4532882457599987E-2</v>
      </c>
      <c r="S787" s="143">
        <f t="shared" si="654"/>
        <v>1.2521812599999998E-2</v>
      </c>
      <c r="T787" s="156">
        <f t="shared" si="642"/>
        <v>12.086508860159995</v>
      </c>
      <c r="U787" s="155">
        <f t="shared" si="643"/>
        <v>6.2609062999999985</v>
      </c>
      <c r="V787" s="143">
        <f t="shared" si="655"/>
        <v>0.17898325932000012</v>
      </c>
      <c r="W787" s="155">
        <v>40</v>
      </c>
      <c r="X787" s="143">
        <f t="shared" si="656"/>
        <v>5.7268676165999961E-2</v>
      </c>
      <c r="Y787" s="210">
        <f t="shared" ref="Y787:Y790" si="658">X787*75*3</f>
        <v>12.885452137349992</v>
      </c>
      <c r="Z787" s="143">
        <f t="shared" si="657"/>
        <v>71.232867297509983</v>
      </c>
      <c r="AA787" s="170" t="str">
        <f t="shared" si="645"/>
        <v>2  1/2"600</v>
      </c>
    </row>
    <row r="788" spans="1:27" x14ac:dyDescent="0.3">
      <c r="A788" s="45">
        <v>600</v>
      </c>
      <c r="B788" s="45">
        <v>3</v>
      </c>
      <c r="C788" s="45">
        <f t="shared" ref="C788:C799" si="659">B788</f>
        <v>3</v>
      </c>
      <c r="D788" s="45" t="s">
        <v>618</v>
      </c>
      <c r="E788" s="45" t="str">
        <f t="shared" si="641"/>
        <v>3 600 CS-SS304/FG-CS</v>
      </c>
      <c r="F788" s="147">
        <v>81</v>
      </c>
      <c r="G788" s="45">
        <v>101.6</v>
      </c>
      <c r="H788" s="145">
        <v>120.7</v>
      </c>
      <c r="I788" s="45">
        <v>149.4</v>
      </c>
      <c r="J788" s="146">
        <f t="shared" si="646"/>
        <v>0.11115</v>
      </c>
      <c r="K788" s="146">
        <f t="shared" si="647"/>
        <v>11</v>
      </c>
      <c r="L788" s="146">
        <f t="shared" si="648"/>
        <v>17</v>
      </c>
      <c r="M788" s="143">
        <f t="shared" si="649"/>
        <v>1.38248E-2</v>
      </c>
      <c r="N788" s="143">
        <f t="shared" si="650"/>
        <v>2.3828927999999996E-2</v>
      </c>
      <c r="O788" s="143">
        <f t="shared" si="651"/>
        <v>1.690289172E-2</v>
      </c>
      <c r="P788" s="143">
        <f t="shared" si="652"/>
        <v>4.502595090239999E-2</v>
      </c>
      <c r="Q788" s="143">
        <v>1</v>
      </c>
      <c r="R788" s="143">
        <f t="shared" si="653"/>
        <v>4.502595090239999E-2</v>
      </c>
      <c r="S788" s="143">
        <f t="shared" si="654"/>
        <v>1.690289172E-2</v>
      </c>
      <c r="T788" s="156">
        <f t="shared" si="642"/>
        <v>15.759082815839996</v>
      </c>
      <c r="U788" s="155">
        <f t="shared" si="643"/>
        <v>8.4514458599999998</v>
      </c>
      <c r="V788" s="143">
        <f t="shared" si="655"/>
        <v>0.18579808296</v>
      </c>
      <c r="W788" s="155">
        <v>25</v>
      </c>
      <c r="X788" s="143">
        <f t="shared" si="656"/>
        <v>9.0692142719999938E-2</v>
      </c>
      <c r="Y788" s="210">
        <f t="shared" si="658"/>
        <v>20.405732111999988</v>
      </c>
      <c r="Z788" s="143">
        <f t="shared" si="657"/>
        <v>69.616260787839991</v>
      </c>
      <c r="AA788" s="170" t="str">
        <f t="shared" si="645"/>
        <v>3"600</v>
      </c>
    </row>
    <row r="789" spans="1:27" x14ac:dyDescent="0.3">
      <c r="A789" s="45">
        <v>600</v>
      </c>
      <c r="B789" s="45">
        <v>4</v>
      </c>
      <c r="C789" s="45">
        <f t="shared" si="659"/>
        <v>4</v>
      </c>
      <c r="D789" s="45" t="s">
        <v>618</v>
      </c>
      <c r="E789" s="45" t="str">
        <f t="shared" si="641"/>
        <v>4 600 CS-SS304/FG-CS</v>
      </c>
      <c r="F789" s="45">
        <v>102.62</v>
      </c>
      <c r="G789" s="45">
        <v>120.65</v>
      </c>
      <c r="H789" s="145">
        <v>149.4</v>
      </c>
      <c r="I789" s="45">
        <v>193.8</v>
      </c>
      <c r="J789" s="146">
        <f t="shared" si="646"/>
        <v>0.13502500000000001</v>
      </c>
      <c r="K789" s="146">
        <f t="shared" si="647"/>
        <v>17</v>
      </c>
      <c r="L789" s="146">
        <f t="shared" si="648"/>
        <v>23</v>
      </c>
      <c r="M789" s="143">
        <f t="shared" si="649"/>
        <v>1.38248E-2</v>
      </c>
      <c r="N789" s="143">
        <f t="shared" si="650"/>
        <v>2.3828927999999996E-2</v>
      </c>
      <c r="O789" s="143">
        <f t="shared" si="651"/>
        <v>3.173379154E-2</v>
      </c>
      <c r="P789" s="143">
        <f t="shared" si="652"/>
        <v>7.4002523073599988E-2</v>
      </c>
      <c r="Q789" s="143">
        <v>1</v>
      </c>
      <c r="R789" s="143">
        <f t="shared" si="653"/>
        <v>7.4002523073599988E-2</v>
      </c>
      <c r="S789" s="143">
        <f t="shared" si="654"/>
        <v>3.173379154E-2</v>
      </c>
      <c r="T789" s="156">
        <f t="shared" si="642"/>
        <v>25.900883075759996</v>
      </c>
      <c r="U789" s="155">
        <f t="shared" si="643"/>
        <v>15.866895769999999</v>
      </c>
      <c r="V789" s="143">
        <f t="shared" si="655"/>
        <v>0.37285972704000003</v>
      </c>
      <c r="W789" s="155">
        <v>55</v>
      </c>
      <c r="X789" s="143">
        <f t="shared" si="656"/>
        <v>9.4260944574000013E-2</v>
      </c>
      <c r="Y789" s="210">
        <f t="shared" si="658"/>
        <v>21.208712529150002</v>
      </c>
      <c r="Z789" s="143">
        <f t="shared" si="657"/>
        <v>117.97649137491</v>
      </c>
      <c r="AA789" s="170" t="str">
        <f t="shared" si="645"/>
        <v>4"600</v>
      </c>
    </row>
    <row r="790" spans="1:27" x14ac:dyDescent="0.3">
      <c r="A790" s="45">
        <v>600</v>
      </c>
      <c r="B790" s="45">
        <v>5</v>
      </c>
      <c r="C790" s="45">
        <f t="shared" si="659"/>
        <v>5</v>
      </c>
      <c r="D790" s="45" t="s">
        <v>618</v>
      </c>
      <c r="E790" s="45" t="str">
        <f t="shared" si="641"/>
        <v>5 600 CS-SS304/FG-CS</v>
      </c>
      <c r="F790" s="45">
        <v>128.27000000000001</v>
      </c>
      <c r="G790" s="45">
        <v>147.57</v>
      </c>
      <c r="H790" s="145">
        <v>177.8</v>
      </c>
      <c r="I790" s="45">
        <v>241.3</v>
      </c>
      <c r="J790" s="146">
        <f t="shared" si="646"/>
        <v>0.162685</v>
      </c>
      <c r="K790" s="146">
        <f t="shared" si="647"/>
        <v>18</v>
      </c>
      <c r="L790" s="146">
        <f t="shared" si="648"/>
        <v>24</v>
      </c>
      <c r="M790" s="143">
        <f t="shared" si="649"/>
        <v>1.38248E-2</v>
      </c>
      <c r="N790" s="143">
        <f t="shared" si="650"/>
        <v>2.3828927999999996E-2</v>
      </c>
      <c r="O790" s="143">
        <f t="shared" si="651"/>
        <v>4.0483576584000001E-2</v>
      </c>
      <c r="P790" s="143">
        <f t="shared" si="652"/>
        <v>9.3038619640319981E-2</v>
      </c>
      <c r="Q790" s="143">
        <v>1</v>
      </c>
      <c r="R790" s="143">
        <f t="shared" si="653"/>
        <v>9.3038619640319981E-2</v>
      </c>
      <c r="S790" s="143">
        <f t="shared" si="654"/>
        <v>4.0483576584000001E-2</v>
      </c>
      <c r="T790" s="156">
        <f t="shared" si="642"/>
        <v>32.56351687411199</v>
      </c>
      <c r="U790" s="155">
        <f t="shared" si="643"/>
        <v>20.241788291999999</v>
      </c>
      <c r="V790" s="143">
        <f t="shared" si="655"/>
        <v>0.66395673659999999</v>
      </c>
      <c r="W790" s="155">
        <v>89.760427248213318</v>
      </c>
      <c r="X790" s="143">
        <f t="shared" si="656"/>
        <v>0.12341391253199989</v>
      </c>
      <c r="Y790" s="210">
        <f t="shared" si="658"/>
        <v>27.768130319699978</v>
      </c>
      <c r="Z790" s="143">
        <f t="shared" si="657"/>
        <v>170.3338627340253</v>
      </c>
      <c r="AA790" s="170" t="str">
        <f t="shared" si="645"/>
        <v>5"600</v>
      </c>
    </row>
    <row r="791" spans="1:27" x14ac:dyDescent="0.3">
      <c r="A791" s="45">
        <v>600</v>
      </c>
      <c r="B791" s="45">
        <v>6</v>
      </c>
      <c r="C791" s="45">
        <f t="shared" si="659"/>
        <v>6</v>
      </c>
      <c r="D791" s="45" t="s">
        <v>618</v>
      </c>
      <c r="E791" s="45" t="str">
        <f t="shared" si="641"/>
        <v>6 600 CS-SS304/FG-CS</v>
      </c>
      <c r="F791" s="45">
        <v>154.94</v>
      </c>
      <c r="G791" s="45">
        <v>174.75</v>
      </c>
      <c r="H791" s="145">
        <v>209.6</v>
      </c>
      <c r="I791" s="45">
        <v>266.7</v>
      </c>
      <c r="J791" s="146">
        <f t="shared" si="646"/>
        <v>0.19217500000000001</v>
      </c>
      <c r="K791" s="146">
        <f t="shared" si="647"/>
        <v>21</v>
      </c>
      <c r="L791" s="146">
        <f t="shared" si="648"/>
        <v>27</v>
      </c>
      <c r="M791" s="143">
        <f t="shared" si="649"/>
        <v>1.38248E-2</v>
      </c>
      <c r="N791" s="143">
        <f t="shared" si="650"/>
        <v>2.3828927999999996E-2</v>
      </c>
      <c r="O791" s="143">
        <f t="shared" si="651"/>
        <v>5.5792399740000005E-2</v>
      </c>
      <c r="P791" s="143">
        <f t="shared" si="652"/>
        <v>0.12364175443679999</v>
      </c>
      <c r="Q791" s="143">
        <v>1</v>
      </c>
      <c r="R791" s="143">
        <f t="shared" si="653"/>
        <v>0.12364175443679999</v>
      </c>
      <c r="S791" s="143">
        <f t="shared" si="654"/>
        <v>5.5792399740000005E-2</v>
      </c>
      <c r="T791" s="156">
        <f t="shared" si="642"/>
        <v>43.274614052879997</v>
      </c>
      <c r="U791" s="155">
        <f t="shared" si="643"/>
        <v>27.896199870000004</v>
      </c>
      <c r="V791" s="143">
        <f t="shared" si="655"/>
        <v>0.65988439523999998</v>
      </c>
      <c r="W791" s="155">
        <v>81</v>
      </c>
      <c r="X791" s="143">
        <f t="shared" si="656"/>
        <v>0.15000660926999998</v>
      </c>
      <c r="Y791" s="211">
        <f t="shared" ref="Y791:Y799" si="660">X791*75*2</f>
        <v>22.500991390499998</v>
      </c>
      <c r="Z791" s="143">
        <f>Y791+W791+U791+T791</f>
        <v>174.67180531337999</v>
      </c>
      <c r="AA791" s="170" t="str">
        <f t="shared" si="645"/>
        <v>6"600</v>
      </c>
    </row>
    <row r="792" spans="1:27" x14ac:dyDescent="0.3">
      <c r="A792" s="45">
        <v>600</v>
      </c>
      <c r="B792" s="45">
        <v>8</v>
      </c>
      <c r="C792" s="45">
        <f t="shared" si="659"/>
        <v>8</v>
      </c>
      <c r="D792" s="45" t="s">
        <v>618</v>
      </c>
      <c r="E792" s="45" t="str">
        <f t="shared" si="641"/>
        <v>8 600 CS-SS304/FG-CS</v>
      </c>
      <c r="F792" s="45">
        <v>205.74</v>
      </c>
      <c r="G792" s="45">
        <v>225.55</v>
      </c>
      <c r="H792" s="145">
        <v>263.7</v>
      </c>
      <c r="I792" s="45">
        <v>320.8</v>
      </c>
      <c r="J792" s="146">
        <f t="shared" si="646"/>
        <v>0.24462500000000001</v>
      </c>
      <c r="K792" s="146">
        <f t="shared" si="647"/>
        <v>23</v>
      </c>
      <c r="L792" s="146">
        <f t="shared" si="648"/>
        <v>29</v>
      </c>
      <c r="M792" s="143">
        <f t="shared" si="649"/>
        <v>1.38248E-2</v>
      </c>
      <c r="N792" s="143">
        <f t="shared" si="650"/>
        <v>2.3828927999999996E-2</v>
      </c>
      <c r="O792" s="143">
        <f t="shared" si="651"/>
        <v>7.7783509100000009E-2</v>
      </c>
      <c r="P792" s="143">
        <f t="shared" si="652"/>
        <v>0.16904539384799996</v>
      </c>
      <c r="Q792" s="143">
        <v>1</v>
      </c>
      <c r="R792" s="143">
        <f t="shared" si="653"/>
        <v>0.16904539384799996</v>
      </c>
      <c r="S792" s="143">
        <f t="shared" si="654"/>
        <v>7.7783509100000009E-2</v>
      </c>
      <c r="T792" s="156">
        <f t="shared" si="642"/>
        <v>59.16588784679999</v>
      </c>
      <c r="U792" s="155">
        <f t="shared" si="643"/>
        <v>38.891754550000002</v>
      </c>
      <c r="V792" s="143">
        <f t="shared" si="655"/>
        <v>0.79374170976000047</v>
      </c>
      <c r="W792" s="155">
        <v>93</v>
      </c>
      <c r="X792" s="143">
        <f t="shared" si="656"/>
        <v>0.19361368080600003</v>
      </c>
      <c r="Y792" s="211">
        <f t="shared" si="660"/>
        <v>29.042052120900003</v>
      </c>
      <c r="Z792" s="143">
        <f t="shared" ref="Z792:Z799" si="661">Y792+W792+U792+T792</f>
        <v>220.09969451769999</v>
      </c>
      <c r="AA792" s="170" t="str">
        <f t="shared" si="645"/>
        <v>8"600</v>
      </c>
    </row>
    <row r="793" spans="1:27" x14ac:dyDescent="0.3">
      <c r="A793" s="45">
        <v>600</v>
      </c>
      <c r="B793" s="45">
        <v>10</v>
      </c>
      <c r="C793" s="45">
        <f t="shared" si="659"/>
        <v>10</v>
      </c>
      <c r="D793" s="45" t="s">
        <v>618</v>
      </c>
      <c r="E793" s="45" t="str">
        <f t="shared" si="641"/>
        <v>10 600 CS-SS304/FG-CS</v>
      </c>
      <c r="F793" s="45">
        <v>255.27</v>
      </c>
      <c r="G793" s="45">
        <v>274.57</v>
      </c>
      <c r="H793" s="145">
        <v>317.5</v>
      </c>
      <c r="I793" s="45">
        <v>400.1</v>
      </c>
      <c r="J793" s="146">
        <f t="shared" si="646"/>
        <v>0.29603499999999999</v>
      </c>
      <c r="K793" s="146">
        <f t="shared" si="647"/>
        <v>26</v>
      </c>
      <c r="L793" s="146">
        <f t="shared" si="648"/>
        <v>32</v>
      </c>
      <c r="M793" s="143">
        <f t="shared" si="649"/>
        <v>1.38248E-2</v>
      </c>
      <c r="N793" s="143">
        <f t="shared" si="650"/>
        <v>2.3828927999999996E-2</v>
      </c>
      <c r="O793" s="143">
        <f t="shared" si="651"/>
        <v>0.10640824136799999</v>
      </c>
      <c r="P793" s="143">
        <f t="shared" si="652"/>
        <v>0.22573429441535994</v>
      </c>
      <c r="Q793" s="143">
        <v>1</v>
      </c>
      <c r="R793" s="143">
        <f t="shared" si="653"/>
        <v>0.22573429441535994</v>
      </c>
      <c r="S793" s="143">
        <f t="shared" si="654"/>
        <v>0.10640824136799999</v>
      </c>
      <c r="T793" s="156">
        <f t="shared" si="642"/>
        <v>79.007003045375981</v>
      </c>
      <c r="U793" s="155">
        <f t="shared" si="643"/>
        <v>53.204120683999996</v>
      </c>
      <c r="V793" s="143">
        <f t="shared" si="655"/>
        <v>1.4320472023200004</v>
      </c>
      <c r="W793" s="155">
        <v>154</v>
      </c>
      <c r="X793" s="143">
        <f t="shared" si="656"/>
        <v>0.2296249777319998</v>
      </c>
      <c r="Y793" s="211">
        <f t="shared" si="660"/>
        <v>34.44374665979997</v>
      </c>
      <c r="Z793" s="143">
        <f t="shared" si="661"/>
        <v>320.65487038917593</v>
      </c>
      <c r="AA793" s="170" t="str">
        <f t="shared" si="645"/>
        <v>10"600</v>
      </c>
    </row>
    <row r="794" spans="1:27" x14ac:dyDescent="0.3">
      <c r="A794" s="45">
        <v>600</v>
      </c>
      <c r="B794" s="45">
        <v>12</v>
      </c>
      <c r="C794" s="45">
        <f t="shared" si="659"/>
        <v>12</v>
      </c>
      <c r="D794" s="45" t="s">
        <v>618</v>
      </c>
      <c r="E794" s="45" t="str">
        <f t="shared" si="641"/>
        <v>12 600 CS-SS304/FG-CS</v>
      </c>
      <c r="F794" s="45">
        <v>307.33999999999997</v>
      </c>
      <c r="G794" s="45">
        <v>327.14999999999998</v>
      </c>
      <c r="H794" s="145">
        <v>374.7</v>
      </c>
      <c r="I794" s="45">
        <v>457.2</v>
      </c>
      <c r="J794" s="146">
        <f t="shared" si="646"/>
        <v>0.35092499999999993</v>
      </c>
      <c r="K794" s="146">
        <f t="shared" si="647"/>
        <v>29</v>
      </c>
      <c r="L794" s="146">
        <f t="shared" si="648"/>
        <v>35</v>
      </c>
      <c r="M794" s="143">
        <f t="shared" si="649"/>
        <v>1.38248E-2</v>
      </c>
      <c r="N794" s="143">
        <f t="shared" si="650"/>
        <v>2.3828927999999996E-2</v>
      </c>
      <c r="O794" s="143">
        <f t="shared" si="651"/>
        <v>0.14069257025999996</v>
      </c>
      <c r="P794" s="143">
        <f t="shared" si="652"/>
        <v>0.2926758295439999</v>
      </c>
      <c r="Q794" s="143">
        <v>1</v>
      </c>
      <c r="R794" s="143">
        <f t="shared" si="653"/>
        <v>0.2926758295439999</v>
      </c>
      <c r="S794" s="143">
        <f t="shared" si="654"/>
        <v>0.14069257025999996</v>
      </c>
      <c r="T794" s="156">
        <f t="shared" si="642"/>
        <v>102.43654034039996</v>
      </c>
      <c r="U794" s="155">
        <f t="shared" si="643"/>
        <v>70.346285129999984</v>
      </c>
      <c r="V794" s="143">
        <v>173</v>
      </c>
      <c r="W794" s="155">
        <v>191.82263934485334</v>
      </c>
      <c r="X794" s="143">
        <f t="shared" si="656"/>
        <v>0.28082782387800004</v>
      </c>
      <c r="Y794" s="211">
        <f t="shared" si="660"/>
        <v>42.124173581700006</v>
      </c>
      <c r="Z794" s="143">
        <f t="shared" si="661"/>
        <v>406.72963839695331</v>
      </c>
      <c r="AA794" s="170" t="str">
        <f t="shared" si="645"/>
        <v>12"600</v>
      </c>
    </row>
    <row r="795" spans="1:27" x14ac:dyDescent="0.3">
      <c r="A795" s="45">
        <v>600</v>
      </c>
      <c r="B795" s="45">
        <v>14</v>
      </c>
      <c r="C795" s="45">
        <f t="shared" si="659"/>
        <v>14</v>
      </c>
      <c r="D795" s="45" t="s">
        <v>618</v>
      </c>
      <c r="E795" s="45" t="str">
        <f t="shared" si="641"/>
        <v>14 600 CS-SS304/FG-CS</v>
      </c>
      <c r="F795" s="45">
        <v>342.9</v>
      </c>
      <c r="G795" s="45">
        <v>361.95</v>
      </c>
      <c r="H795" s="145">
        <v>406.4</v>
      </c>
      <c r="I795" s="45">
        <v>492.3</v>
      </c>
      <c r="J795" s="146">
        <f t="shared" si="646"/>
        <v>0.38417499999999993</v>
      </c>
      <c r="K795" s="146">
        <f t="shared" si="647"/>
        <v>27</v>
      </c>
      <c r="L795" s="146">
        <f t="shared" si="648"/>
        <v>33</v>
      </c>
      <c r="M795" s="143">
        <f t="shared" si="649"/>
        <v>1.38248E-2</v>
      </c>
      <c r="N795" s="143">
        <f t="shared" si="650"/>
        <v>2.3828927999999996E-2</v>
      </c>
      <c r="O795" s="143">
        <f t="shared" si="651"/>
        <v>0.14340084857999999</v>
      </c>
      <c r="P795" s="143">
        <f t="shared" si="652"/>
        <v>0.30209778767519985</v>
      </c>
      <c r="Q795" s="143">
        <v>1</v>
      </c>
      <c r="R795" s="143">
        <f t="shared" si="653"/>
        <v>0.30209778767519985</v>
      </c>
      <c r="S795" s="143">
        <f t="shared" si="654"/>
        <v>0.14340084857999999</v>
      </c>
      <c r="T795" s="156">
        <f t="shared" si="642"/>
        <v>105.73422568631995</v>
      </c>
      <c r="U795" s="155">
        <f t="shared" si="643"/>
        <v>71.700424290000001</v>
      </c>
      <c r="V795" s="143">
        <f t="shared" ref="V795:V799" si="662">((I795/1000)*3.14)*1.15*0.003*((I795-H795)/2/1000)*8000*Q795</f>
        <v>1.8324483152400008</v>
      </c>
      <c r="W795" s="155">
        <v>190</v>
      </c>
      <c r="X795" s="143">
        <f t="shared" si="656"/>
        <v>0.29878053147000011</v>
      </c>
      <c r="Y795" s="211">
        <f t="shared" si="660"/>
        <v>44.817079720500018</v>
      </c>
      <c r="Z795" s="143">
        <f t="shared" si="661"/>
        <v>412.25172969682001</v>
      </c>
      <c r="AA795" s="170" t="str">
        <f t="shared" si="645"/>
        <v>14"600</v>
      </c>
    </row>
    <row r="796" spans="1:27" x14ac:dyDescent="0.3">
      <c r="A796" s="45">
        <v>600</v>
      </c>
      <c r="B796" s="45">
        <v>16</v>
      </c>
      <c r="C796" s="45">
        <f t="shared" si="659"/>
        <v>16</v>
      </c>
      <c r="D796" s="45" t="s">
        <v>618</v>
      </c>
      <c r="E796" s="45" t="str">
        <f t="shared" si="641"/>
        <v>16 600 CS-SS304/FG-CS</v>
      </c>
      <c r="F796" s="45">
        <v>389.89</v>
      </c>
      <c r="G796" s="45">
        <v>412.75</v>
      </c>
      <c r="H796" s="145">
        <v>463.6</v>
      </c>
      <c r="I796" s="45">
        <v>565.20000000000005</v>
      </c>
      <c r="J796" s="146">
        <f t="shared" si="646"/>
        <v>0.43817500000000004</v>
      </c>
      <c r="K796" s="146">
        <f t="shared" si="647"/>
        <v>31</v>
      </c>
      <c r="L796" s="146">
        <f t="shared" si="648"/>
        <v>37</v>
      </c>
      <c r="M796" s="143">
        <f t="shared" si="649"/>
        <v>1.38248E-2</v>
      </c>
      <c r="N796" s="143">
        <f t="shared" si="650"/>
        <v>2.3828927999999996E-2</v>
      </c>
      <c r="O796" s="143">
        <f t="shared" si="651"/>
        <v>0.18778813394000002</v>
      </c>
      <c r="P796" s="143">
        <f t="shared" si="652"/>
        <v>0.38632589947679996</v>
      </c>
      <c r="Q796" s="143">
        <v>1</v>
      </c>
      <c r="R796" s="143">
        <f t="shared" si="653"/>
        <v>0.38632589947679996</v>
      </c>
      <c r="S796" s="143">
        <f t="shared" si="654"/>
        <v>0.18778813394000002</v>
      </c>
      <c r="T796" s="156">
        <f t="shared" si="642"/>
        <v>135.21406481687998</v>
      </c>
      <c r="U796" s="155">
        <f t="shared" si="643"/>
        <v>93.894066970000011</v>
      </c>
      <c r="V796" s="143">
        <f t="shared" si="662"/>
        <v>2.4883106342400008</v>
      </c>
      <c r="W796" s="155">
        <v>252</v>
      </c>
      <c r="X796" s="143">
        <f t="shared" si="656"/>
        <v>0.40885756938000029</v>
      </c>
      <c r="Y796" s="211">
        <f t="shared" si="660"/>
        <v>61.328635407000043</v>
      </c>
      <c r="Z796" s="143">
        <f t="shared" si="661"/>
        <v>542.43676719387997</v>
      </c>
      <c r="AA796" s="170" t="str">
        <f t="shared" si="645"/>
        <v>16"600</v>
      </c>
    </row>
    <row r="797" spans="1:27" x14ac:dyDescent="0.3">
      <c r="A797" s="45">
        <v>600</v>
      </c>
      <c r="B797" s="45">
        <v>18</v>
      </c>
      <c r="C797" s="45">
        <f t="shared" si="659"/>
        <v>18</v>
      </c>
      <c r="D797" s="45" t="s">
        <v>618</v>
      </c>
      <c r="E797" s="45" t="str">
        <f t="shared" si="641"/>
        <v>18 600 CS-SS304/FG-CS</v>
      </c>
      <c r="F797" s="45">
        <v>438.15</v>
      </c>
      <c r="G797" s="45">
        <v>469.9</v>
      </c>
      <c r="H797" s="145">
        <v>527.1</v>
      </c>
      <c r="I797" s="45">
        <v>612.9</v>
      </c>
      <c r="J797" s="146">
        <f t="shared" si="646"/>
        <v>0.4985</v>
      </c>
      <c r="K797" s="146">
        <f t="shared" si="647"/>
        <v>34</v>
      </c>
      <c r="L797" s="146">
        <f t="shared" si="648"/>
        <v>40</v>
      </c>
      <c r="M797" s="143">
        <f t="shared" si="649"/>
        <v>1.38248E-2</v>
      </c>
      <c r="N797" s="143">
        <f t="shared" si="650"/>
        <v>2.3828927999999996E-2</v>
      </c>
      <c r="O797" s="143">
        <f t="shared" si="651"/>
        <v>0.23431653520000001</v>
      </c>
      <c r="P797" s="143">
        <f t="shared" si="652"/>
        <v>0.47514882431999994</v>
      </c>
      <c r="Q797" s="143">
        <v>1</v>
      </c>
      <c r="R797" s="143">
        <f t="shared" si="653"/>
        <v>0.47514882431999994</v>
      </c>
      <c r="S797" s="143">
        <f t="shared" si="654"/>
        <v>0.23431653520000001</v>
      </c>
      <c r="T797" s="156">
        <f t="shared" si="642"/>
        <v>166.30208851199998</v>
      </c>
      <c r="U797" s="155">
        <f t="shared" si="643"/>
        <v>117.1582676</v>
      </c>
      <c r="V797" s="143">
        <f t="shared" si="662"/>
        <v>2.2786920842399989</v>
      </c>
      <c r="W797" s="155">
        <v>233</v>
      </c>
      <c r="X797" s="143">
        <f t="shared" si="656"/>
        <v>0.64648419089999998</v>
      </c>
      <c r="Y797" s="211">
        <f t="shared" si="660"/>
        <v>96.972628634999992</v>
      </c>
      <c r="Z797" s="143">
        <f t="shared" si="661"/>
        <v>613.43298474699998</v>
      </c>
      <c r="AA797" s="170" t="str">
        <f t="shared" si="645"/>
        <v>18"600</v>
      </c>
    </row>
    <row r="798" spans="1:27" x14ac:dyDescent="0.3">
      <c r="A798" s="45">
        <v>600</v>
      </c>
      <c r="B798" s="45">
        <v>20</v>
      </c>
      <c r="C798" s="45">
        <f t="shared" si="659"/>
        <v>20</v>
      </c>
      <c r="D798" s="45" t="s">
        <v>618</v>
      </c>
      <c r="E798" s="45" t="str">
        <f t="shared" si="641"/>
        <v>20 600 CS-SS304/FG-CS</v>
      </c>
      <c r="F798" s="45">
        <v>488.95</v>
      </c>
      <c r="G798" s="45">
        <v>520.70000000000005</v>
      </c>
      <c r="H798" s="145">
        <v>577.9</v>
      </c>
      <c r="I798" s="45">
        <v>682.8</v>
      </c>
      <c r="J798" s="146">
        <f t="shared" si="646"/>
        <v>0.5492999999999999</v>
      </c>
      <c r="K798" s="146">
        <f t="shared" si="647"/>
        <v>34</v>
      </c>
      <c r="L798" s="146">
        <f t="shared" si="648"/>
        <v>40</v>
      </c>
      <c r="M798" s="143">
        <f t="shared" si="649"/>
        <v>1.38248E-2</v>
      </c>
      <c r="N798" s="143">
        <f t="shared" si="650"/>
        <v>2.3828927999999996E-2</v>
      </c>
      <c r="O798" s="143">
        <f t="shared" si="651"/>
        <v>0.25819472975999996</v>
      </c>
      <c r="P798" s="143">
        <f t="shared" si="652"/>
        <v>0.52356920601599977</v>
      </c>
      <c r="Q798" s="143">
        <v>1</v>
      </c>
      <c r="R798" s="143">
        <f t="shared" si="653"/>
        <v>0.52356920601599977</v>
      </c>
      <c r="S798" s="143">
        <f t="shared" si="654"/>
        <v>0.25819472975999996</v>
      </c>
      <c r="T798" s="156">
        <f t="shared" si="642"/>
        <v>183.24922210559993</v>
      </c>
      <c r="U798" s="155">
        <f t="shared" si="643"/>
        <v>129.09736487999999</v>
      </c>
      <c r="V798" s="143">
        <f t="shared" si="662"/>
        <v>3.1036856990399992</v>
      </c>
      <c r="W798" s="155">
        <v>313</v>
      </c>
      <c r="X798" s="143">
        <f t="shared" si="656"/>
        <v>0.71637437370000123</v>
      </c>
      <c r="Y798" s="211">
        <f t="shared" si="660"/>
        <v>107.45615605500018</v>
      </c>
      <c r="Z798" s="143">
        <f t="shared" si="661"/>
        <v>732.80274304060003</v>
      </c>
      <c r="AA798" s="170" t="str">
        <f t="shared" si="645"/>
        <v>20"600</v>
      </c>
    </row>
    <row r="799" spans="1:27" x14ac:dyDescent="0.3">
      <c r="A799" s="45">
        <v>600</v>
      </c>
      <c r="B799" s="45">
        <v>24</v>
      </c>
      <c r="C799" s="45">
        <f t="shared" si="659"/>
        <v>24</v>
      </c>
      <c r="D799" s="45" t="s">
        <v>618</v>
      </c>
      <c r="E799" s="45" t="str">
        <f t="shared" si="641"/>
        <v>24 600 CS-SS304/FG-CS</v>
      </c>
      <c r="F799" s="45">
        <v>590.54999999999995</v>
      </c>
      <c r="G799" s="45">
        <v>628.65</v>
      </c>
      <c r="H799" s="145">
        <v>685.8</v>
      </c>
      <c r="I799" s="45">
        <v>790.7</v>
      </c>
      <c r="J799" s="146">
        <f t="shared" si="646"/>
        <v>0.65722499999999995</v>
      </c>
      <c r="K799" s="146">
        <f t="shared" si="647"/>
        <v>34</v>
      </c>
      <c r="L799" s="146">
        <f t="shared" si="648"/>
        <v>40</v>
      </c>
      <c r="M799" s="143">
        <f t="shared" si="649"/>
        <v>1.38248E-2</v>
      </c>
      <c r="N799" s="143">
        <f t="shared" si="650"/>
        <v>2.3828927999999996E-2</v>
      </c>
      <c r="O799" s="143">
        <f t="shared" si="651"/>
        <v>0.30892414211999997</v>
      </c>
      <c r="P799" s="143">
        <f t="shared" si="652"/>
        <v>0.62643868819199988</v>
      </c>
      <c r="Q799" s="143">
        <v>1</v>
      </c>
      <c r="R799" s="143">
        <f t="shared" si="653"/>
        <v>0.62643868819199988</v>
      </c>
      <c r="S799" s="143">
        <f t="shared" si="654"/>
        <v>0.30892414211999997</v>
      </c>
      <c r="T799" s="156">
        <f t="shared" si="642"/>
        <v>219.25354086719994</v>
      </c>
      <c r="U799" s="155">
        <f t="shared" si="643"/>
        <v>154.46207105999997</v>
      </c>
      <c r="V799" s="143">
        <f t="shared" si="662"/>
        <v>3.5941480407600035</v>
      </c>
      <c r="W799" s="155">
        <v>358</v>
      </c>
      <c r="X799" s="143">
        <f t="shared" si="656"/>
        <v>1.0378692145800006</v>
      </c>
      <c r="Y799" s="211">
        <f t="shared" si="660"/>
        <v>155.68038218700008</v>
      </c>
      <c r="Z799" s="143">
        <f t="shared" si="661"/>
        <v>887.39599411419999</v>
      </c>
      <c r="AA799" s="170" t="str">
        <f t="shared" si="645"/>
        <v>24"600</v>
      </c>
    </row>
    <row r="801" spans="1:27" x14ac:dyDescent="0.3">
      <c r="A801" s="45">
        <v>900</v>
      </c>
      <c r="B801" s="45">
        <v>0.5</v>
      </c>
      <c r="C801" s="45">
        <v>0.5</v>
      </c>
      <c r="D801" s="45" t="s">
        <v>618</v>
      </c>
      <c r="E801" s="45" t="str">
        <f t="shared" ref="E801:E819" si="663">CONCATENATE(C801," ",A801," ",D801)</f>
        <v>0.5 900 CS-SS304/FG-CS</v>
      </c>
      <c r="F801" s="45">
        <v>14.22</v>
      </c>
      <c r="G801" s="45">
        <v>19.05</v>
      </c>
      <c r="H801" s="145">
        <v>31.8</v>
      </c>
      <c r="I801" s="45">
        <v>63.5</v>
      </c>
      <c r="J801" s="146">
        <f>(H801+G801)/2/1000</f>
        <v>2.5425E-2</v>
      </c>
      <c r="K801" s="146">
        <f>ROUND((H801-G801)/2*1.2,)</f>
        <v>8</v>
      </c>
      <c r="L801" s="146">
        <f>K801+6</f>
        <v>14</v>
      </c>
      <c r="M801" s="143">
        <f>3.142*(0.0008*0.0055)*1000</f>
        <v>1.38248E-2</v>
      </c>
      <c r="N801" s="143">
        <f>3.142*(0.0002*0.0048)*7900</f>
        <v>2.3828927999999996E-2</v>
      </c>
      <c r="O801" s="143">
        <f>(J801*K801)*M801</f>
        <v>2.8119643200000002E-3</v>
      </c>
      <c r="P801" s="143">
        <f>J801*L801*N801</f>
        <v>8.4819069215999986E-3</v>
      </c>
      <c r="Q801" s="143">
        <v>1</v>
      </c>
      <c r="R801" s="143">
        <f>(P801*Q801)</f>
        <v>8.4819069215999986E-3</v>
      </c>
      <c r="S801" s="143">
        <f>(O801*Q801)</f>
        <v>2.8119643200000002E-3</v>
      </c>
      <c r="T801" s="156">
        <f t="shared" ref="T801:T819" si="664">R801*Q801*350</f>
        <v>2.9686674225599994</v>
      </c>
      <c r="U801" s="155">
        <f t="shared" ref="U801:U819" si="665">S801*Q801*500</f>
        <v>1.40598216</v>
      </c>
      <c r="V801" s="143">
        <f>((I801/1000)*3.14)*1.15*0.003*((I801-H801)/2/1000)*8000*Q801</f>
        <v>8.7225149399999979E-2</v>
      </c>
      <c r="W801" s="155">
        <f>V801*70*5</f>
        <v>30.528802289999994</v>
      </c>
      <c r="X801" s="143">
        <f>((G801/1000)*3.14)*1.15*0.003*((G801-F801)/2/1000)*8000*Q801</f>
        <v>3.9870423179999993E-3</v>
      </c>
      <c r="Y801" s="208">
        <f t="shared" ref="Y801:Y805" si="666">X801*75*5</f>
        <v>1.4951408692499999</v>
      </c>
      <c r="Z801" s="143">
        <f>Y801+W801+U801+T801</f>
        <v>36.398592741809992</v>
      </c>
      <c r="AA801" s="170" t="str">
        <f t="shared" ref="AA801:AA819" si="667">CONCATENATE(B801,"""",A801)</f>
        <v>0.5"900</v>
      </c>
    </row>
    <row r="802" spans="1:27" x14ac:dyDescent="0.3">
      <c r="A802" s="45">
        <v>900</v>
      </c>
      <c r="B802" s="45">
        <v>0.75</v>
      </c>
      <c r="C802" s="45">
        <v>0.75</v>
      </c>
      <c r="D802" s="45" t="s">
        <v>618</v>
      </c>
      <c r="E802" s="45" t="str">
        <f t="shared" si="663"/>
        <v>0.75 900 CS-SS304/FG-CS</v>
      </c>
      <c r="F802" s="45">
        <v>20.57</v>
      </c>
      <c r="G802" s="45">
        <v>25.4</v>
      </c>
      <c r="H802" s="145">
        <v>39.6</v>
      </c>
      <c r="I802" s="45">
        <v>69.900000000000006</v>
      </c>
      <c r="J802" s="146">
        <f t="shared" ref="J802:J819" si="668">(H802+G802)/2/1000</f>
        <v>3.2500000000000001E-2</v>
      </c>
      <c r="K802" s="146">
        <f t="shared" ref="K802:K819" si="669">ROUND((H802-G802)/2*1.2,)</f>
        <v>9</v>
      </c>
      <c r="L802" s="146">
        <f t="shared" ref="L802:L819" si="670">K802+6</f>
        <v>15</v>
      </c>
      <c r="M802" s="143">
        <f t="shared" ref="M802:M819" si="671">3.142*(0.0008*0.0055)*1000</f>
        <v>1.38248E-2</v>
      </c>
      <c r="N802" s="143">
        <f t="shared" ref="N802:N819" si="672">3.142*(0.0002*0.0048)*7900</f>
        <v>2.3828927999999996E-2</v>
      </c>
      <c r="O802" s="143">
        <f t="shared" ref="O802:O819" si="673">(J802*K802)*M802</f>
        <v>4.0437540000000001E-3</v>
      </c>
      <c r="P802" s="143">
        <f t="shared" ref="P802:P819" si="674">J802*L802*N802</f>
        <v>1.1616602399999999E-2</v>
      </c>
      <c r="Q802" s="143">
        <v>1</v>
      </c>
      <c r="R802" s="143">
        <f t="shared" ref="R802:R819" si="675">(P802*Q802)</f>
        <v>1.1616602399999999E-2</v>
      </c>
      <c r="S802" s="143">
        <f t="shared" ref="S802:S819" si="676">(O802*Q802)</f>
        <v>4.0437540000000001E-3</v>
      </c>
      <c r="T802" s="156">
        <f t="shared" si="664"/>
        <v>4.0658108399999993</v>
      </c>
      <c r="U802" s="155">
        <f t="shared" si="665"/>
        <v>2.0218769999999999</v>
      </c>
      <c r="V802" s="143">
        <f t="shared" ref="V802:V819" si="677">((I802/1000)*3.14)*1.15*0.003*((I802-H802)/2/1000)*8000*Q802</f>
        <v>9.177587604000001E-2</v>
      </c>
      <c r="W802" s="155">
        <f t="shared" ref="W802:W819" si="678">V802*70*5</f>
        <v>32.121556613999999</v>
      </c>
      <c r="X802" s="143">
        <f t="shared" ref="X802:X819" si="679">((G802/1000)*3.14)*1.15*0.003*((G802-F802)/2/1000)*8000*Q802</f>
        <v>5.316056423999997E-3</v>
      </c>
      <c r="Y802" s="208">
        <f t="shared" si="666"/>
        <v>1.9935211589999988</v>
      </c>
      <c r="Z802" s="143">
        <f t="shared" ref="Z802:Z810" si="680">Y802+W802+U802+T802</f>
        <v>40.202765612999997</v>
      </c>
      <c r="AA802" s="170" t="str">
        <f t="shared" si="667"/>
        <v>0.75"900</v>
      </c>
    </row>
    <row r="803" spans="1:27" x14ac:dyDescent="0.3">
      <c r="A803" s="45">
        <v>900</v>
      </c>
      <c r="B803" s="45">
        <v>1</v>
      </c>
      <c r="C803" s="45">
        <f>B803</f>
        <v>1</v>
      </c>
      <c r="D803" s="45" t="s">
        <v>618</v>
      </c>
      <c r="E803" s="45" t="str">
        <f t="shared" si="663"/>
        <v>1 900 CS-SS304/FG-CS</v>
      </c>
      <c r="F803" s="45">
        <v>26.92</v>
      </c>
      <c r="G803" s="45">
        <v>31.75</v>
      </c>
      <c r="H803" s="145">
        <v>47.8</v>
      </c>
      <c r="I803" s="45">
        <v>79.5</v>
      </c>
      <c r="J803" s="146">
        <f t="shared" si="668"/>
        <v>3.9774999999999998E-2</v>
      </c>
      <c r="K803" s="146">
        <f t="shared" si="669"/>
        <v>10</v>
      </c>
      <c r="L803" s="146">
        <f t="shared" si="670"/>
        <v>16</v>
      </c>
      <c r="M803" s="143">
        <f t="shared" si="671"/>
        <v>1.38248E-2</v>
      </c>
      <c r="N803" s="143">
        <f t="shared" si="672"/>
        <v>2.3828927999999996E-2</v>
      </c>
      <c r="O803" s="143">
        <f t="shared" si="673"/>
        <v>5.4988141999999995E-3</v>
      </c>
      <c r="P803" s="143">
        <f t="shared" si="674"/>
        <v>1.5164729779199996E-2</v>
      </c>
      <c r="Q803" s="143">
        <v>1</v>
      </c>
      <c r="R803" s="143">
        <f t="shared" si="675"/>
        <v>1.5164729779199996E-2</v>
      </c>
      <c r="S803" s="143">
        <f t="shared" si="676"/>
        <v>5.4988141999999995E-3</v>
      </c>
      <c r="T803" s="156">
        <f t="shared" si="664"/>
        <v>5.307655422719999</v>
      </c>
      <c r="U803" s="155">
        <f t="shared" si="665"/>
        <v>2.7494070999999995</v>
      </c>
      <c r="V803" s="143">
        <f t="shared" si="677"/>
        <v>0.10920313980000002</v>
      </c>
      <c r="W803" s="155">
        <f t="shared" si="678"/>
        <v>38.221098930000004</v>
      </c>
      <c r="X803" s="143">
        <f t="shared" si="679"/>
        <v>6.6450705299999973E-3</v>
      </c>
      <c r="Y803" s="208">
        <f t="shared" si="666"/>
        <v>2.4919014487499993</v>
      </c>
      <c r="Z803" s="143">
        <f t="shared" si="680"/>
        <v>48.770062901469998</v>
      </c>
      <c r="AA803" s="170" t="str">
        <f t="shared" si="667"/>
        <v>1"900</v>
      </c>
    </row>
    <row r="804" spans="1:27" x14ac:dyDescent="0.3">
      <c r="A804" s="45">
        <v>900</v>
      </c>
      <c r="B804" s="45" t="s">
        <v>6</v>
      </c>
      <c r="C804" s="45">
        <v>1.25</v>
      </c>
      <c r="D804" s="45" t="s">
        <v>618</v>
      </c>
      <c r="E804" s="45" t="str">
        <f t="shared" si="663"/>
        <v>1.25 900 CS-SS304/FG-CS</v>
      </c>
      <c r="F804" s="45">
        <v>33.270000000000003</v>
      </c>
      <c r="G804" s="45">
        <v>39.619999999999997</v>
      </c>
      <c r="H804" s="145">
        <v>60.5</v>
      </c>
      <c r="I804" s="45">
        <v>88.9</v>
      </c>
      <c r="J804" s="146">
        <f t="shared" si="668"/>
        <v>5.006E-2</v>
      </c>
      <c r="K804" s="146">
        <f t="shared" si="669"/>
        <v>13</v>
      </c>
      <c r="L804" s="146">
        <f t="shared" si="670"/>
        <v>19</v>
      </c>
      <c r="M804" s="143">
        <f t="shared" si="671"/>
        <v>1.38248E-2</v>
      </c>
      <c r="N804" s="143">
        <f t="shared" si="672"/>
        <v>2.3828927999999996E-2</v>
      </c>
      <c r="O804" s="143">
        <f t="shared" si="673"/>
        <v>8.9969033440000009E-3</v>
      </c>
      <c r="P804" s="143">
        <f t="shared" si="674"/>
        <v>2.2664646577919997E-2</v>
      </c>
      <c r="Q804" s="143">
        <v>1</v>
      </c>
      <c r="R804" s="143">
        <f t="shared" si="675"/>
        <v>2.2664646577919997E-2</v>
      </c>
      <c r="S804" s="143">
        <f t="shared" si="676"/>
        <v>8.9969033440000009E-3</v>
      </c>
      <c r="T804" s="156">
        <f t="shared" si="664"/>
        <v>7.9326263022719985</v>
      </c>
      <c r="U804" s="155">
        <f t="shared" si="665"/>
        <v>4.4984516720000007</v>
      </c>
      <c r="V804" s="143">
        <f t="shared" si="677"/>
        <v>0.10940290032000001</v>
      </c>
      <c r="W804" s="155">
        <f t="shared" si="678"/>
        <v>38.291015112000004</v>
      </c>
      <c r="X804" s="143">
        <f t="shared" si="679"/>
        <v>1.0901767883999991E-2</v>
      </c>
      <c r="Y804" s="208">
        <f t="shared" si="666"/>
        <v>4.0881629564999962</v>
      </c>
      <c r="Z804" s="143">
        <f t="shared" si="680"/>
        <v>54.810256042771996</v>
      </c>
      <c r="AA804" s="170" t="str">
        <f t="shared" si="667"/>
        <v>1  1/4"900</v>
      </c>
    </row>
    <row r="805" spans="1:27" x14ac:dyDescent="0.3">
      <c r="A805" s="45">
        <v>900</v>
      </c>
      <c r="B805" s="45" t="s">
        <v>8</v>
      </c>
      <c r="C805" s="45">
        <v>1.5</v>
      </c>
      <c r="D805" s="45" t="s">
        <v>618</v>
      </c>
      <c r="E805" s="45" t="str">
        <f t="shared" si="663"/>
        <v>1.5 900 CS-SS304/FG-CS</v>
      </c>
      <c r="F805" s="45">
        <v>41.4</v>
      </c>
      <c r="G805" s="45">
        <v>47.75</v>
      </c>
      <c r="H805" s="145">
        <v>69.900000000000006</v>
      </c>
      <c r="I805" s="45">
        <v>98.6</v>
      </c>
      <c r="J805" s="146">
        <f t="shared" si="668"/>
        <v>5.8825000000000002E-2</v>
      </c>
      <c r="K805" s="146">
        <f t="shared" si="669"/>
        <v>13</v>
      </c>
      <c r="L805" s="146">
        <f t="shared" si="670"/>
        <v>19</v>
      </c>
      <c r="M805" s="143">
        <f t="shared" si="671"/>
        <v>1.38248E-2</v>
      </c>
      <c r="N805" s="143">
        <f t="shared" si="672"/>
        <v>2.3828927999999996E-2</v>
      </c>
      <c r="O805" s="143">
        <f t="shared" si="673"/>
        <v>1.057217018E-2</v>
      </c>
      <c r="P805" s="143">
        <f t="shared" si="674"/>
        <v>2.6632997102399993E-2</v>
      </c>
      <c r="Q805" s="143">
        <v>1</v>
      </c>
      <c r="R805" s="143">
        <f t="shared" si="675"/>
        <v>2.6632997102399993E-2</v>
      </c>
      <c r="S805" s="143">
        <f t="shared" si="676"/>
        <v>1.057217018E-2</v>
      </c>
      <c r="T805" s="156">
        <f t="shared" si="664"/>
        <v>9.321548985839998</v>
      </c>
      <c r="U805" s="155">
        <f t="shared" si="665"/>
        <v>5.2860850900000003</v>
      </c>
      <c r="V805" s="143">
        <f t="shared" si="677"/>
        <v>0.12262176023999997</v>
      </c>
      <c r="W805" s="155">
        <f t="shared" si="678"/>
        <v>42.917616083999988</v>
      </c>
      <c r="X805" s="143">
        <f t="shared" si="679"/>
        <v>1.3138804050000005E-2</v>
      </c>
      <c r="Y805" s="208">
        <f>X805*75*5</f>
        <v>4.9270515187500017</v>
      </c>
      <c r="Z805" s="143">
        <f t="shared" si="680"/>
        <v>62.45230167858999</v>
      </c>
      <c r="AA805" s="170" t="str">
        <f t="shared" si="667"/>
        <v>1  1/2"900</v>
      </c>
    </row>
    <row r="806" spans="1:27" x14ac:dyDescent="0.3">
      <c r="A806" s="45">
        <v>900</v>
      </c>
      <c r="B806" s="45">
        <v>2</v>
      </c>
      <c r="C806" s="45">
        <f>B806</f>
        <v>2</v>
      </c>
      <c r="D806" s="45" t="s">
        <v>618</v>
      </c>
      <c r="E806" s="45" t="str">
        <f t="shared" si="663"/>
        <v>2 900 CS-SS304/FG-CS</v>
      </c>
      <c r="F806" s="45">
        <v>52.32</v>
      </c>
      <c r="G806" s="45">
        <v>58.67</v>
      </c>
      <c r="H806" s="145">
        <v>85.9</v>
      </c>
      <c r="I806" s="45">
        <v>143</v>
      </c>
      <c r="J806" s="146">
        <f t="shared" si="668"/>
        <v>7.2285000000000002E-2</v>
      </c>
      <c r="K806" s="146">
        <f t="shared" si="669"/>
        <v>16</v>
      </c>
      <c r="L806" s="146">
        <f t="shared" si="670"/>
        <v>22</v>
      </c>
      <c r="M806" s="143">
        <f t="shared" si="671"/>
        <v>1.38248E-2</v>
      </c>
      <c r="N806" s="143">
        <f t="shared" si="672"/>
        <v>2.3828927999999996E-2</v>
      </c>
      <c r="O806" s="143">
        <f t="shared" si="673"/>
        <v>1.5989210688000001E-2</v>
      </c>
      <c r="P806" s="143">
        <f t="shared" si="674"/>
        <v>3.7894429330559996E-2</v>
      </c>
      <c r="Q806" s="143">
        <v>1</v>
      </c>
      <c r="R806" s="143">
        <f t="shared" si="675"/>
        <v>3.7894429330559996E-2</v>
      </c>
      <c r="S806" s="143">
        <f t="shared" si="676"/>
        <v>1.5989210688000001E-2</v>
      </c>
      <c r="T806" s="156">
        <f t="shared" si="664"/>
        <v>13.263050265695998</v>
      </c>
      <c r="U806" s="155">
        <f t="shared" si="665"/>
        <v>7.9946053440000009</v>
      </c>
      <c r="V806" s="143">
        <f t="shared" si="677"/>
        <v>0.35381877959999991</v>
      </c>
      <c r="W806" s="155">
        <f t="shared" si="678"/>
        <v>123.83657285999996</v>
      </c>
      <c r="X806" s="143">
        <f t="shared" si="679"/>
        <v>1.6143531594000005E-2</v>
      </c>
      <c r="Y806" s="210">
        <f>X806*75*3</f>
        <v>3.6322946086500014</v>
      </c>
      <c r="Z806" s="143">
        <f t="shared" si="680"/>
        <v>148.72652307834596</v>
      </c>
      <c r="AA806" s="170" t="str">
        <f t="shared" si="667"/>
        <v>2"900</v>
      </c>
    </row>
    <row r="807" spans="1:27" x14ac:dyDescent="0.3">
      <c r="A807" s="45">
        <v>900</v>
      </c>
      <c r="B807" s="45" t="s">
        <v>11</v>
      </c>
      <c r="C807" s="45">
        <v>2.5</v>
      </c>
      <c r="D807" s="45" t="s">
        <v>618</v>
      </c>
      <c r="E807" s="45" t="str">
        <f t="shared" si="663"/>
        <v>2.5 900 CS-SS304/FG-CS</v>
      </c>
      <c r="F807" s="45">
        <v>63.5</v>
      </c>
      <c r="G807" s="45">
        <v>69.849999999999994</v>
      </c>
      <c r="H807" s="145">
        <v>98.6</v>
      </c>
      <c r="I807" s="45">
        <v>165.1</v>
      </c>
      <c r="J807" s="146">
        <f t="shared" si="668"/>
        <v>8.4224999999999994E-2</v>
      </c>
      <c r="K807" s="146">
        <f t="shared" si="669"/>
        <v>17</v>
      </c>
      <c r="L807" s="146">
        <f t="shared" si="670"/>
        <v>23</v>
      </c>
      <c r="M807" s="143">
        <f t="shared" si="671"/>
        <v>1.38248E-2</v>
      </c>
      <c r="N807" s="143">
        <f t="shared" si="672"/>
        <v>2.3828927999999996E-2</v>
      </c>
      <c r="O807" s="143">
        <f t="shared" si="673"/>
        <v>1.9794694259999999E-2</v>
      </c>
      <c r="P807" s="143">
        <f t="shared" si="674"/>
        <v>4.616080359839999E-2</v>
      </c>
      <c r="Q807" s="143">
        <v>1</v>
      </c>
      <c r="R807" s="143">
        <f t="shared" si="675"/>
        <v>4.616080359839999E-2</v>
      </c>
      <c r="S807" s="143">
        <f t="shared" si="676"/>
        <v>1.9794694259999999E-2</v>
      </c>
      <c r="T807" s="156">
        <f t="shared" si="664"/>
        <v>16.156281259439996</v>
      </c>
      <c r="U807" s="155">
        <f t="shared" si="665"/>
        <v>9.89734713</v>
      </c>
      <c r="V807" s="143">
        <f t="shared" si="677"/>
        <v>0.47574852780000004</v>
      </c>
      <c r="W807" s="155">
        <f t="shared" si="678"/>
        <v>166.51198472999999</v>
      </c>
      <c r="X807" s="143">
        <f t="shared" si="679"/>
        <v>1.9219800269999983E-2</v>
      </c>
      <c r="Y807" s="210">
        <f t="shared" ref="Y807:Y810" si="681">X807*75*3</f>
        <v>4.3244550607499956</v>
      </c>
      <c r="Z807" s="143">
        <f t="shared" si="680"/>
        <v>196.89006818018999</v>
      </c>
      <c r="AA807" s="170" t="str">
        <f t="shared" si="667"/>
        <v>2  1/2"900</v>
      </c>
    </row>
    <row r="808" spans="1:27" x14ac:dyDescent="0.3">
      <c r="A808" s="45">
        <v>900</v>
      </c>
      <c r="B808" s="45">
        <v>3</v>
      </c>
      <c r="C808" s="45">
        <f t="shared" ref="C808:C819" si="682">B808</f>
        <v>3</v>
      </c>
      <c r="D808" s="45" t="s">
        <v>618</v>
      </c>
      <c r="E808" s="45" t="str">
        <f t="shared" si="663"/>
        <v>3 900 CS-SS304/FG-CS</v>
      </c>
      <c r="F808" s="147">
        <v>78.739999999999995</v>
      </c>
      <c r="G808" s="45">
        <v>95.25</v>
      </c>
      <c r="H808" s="145">
        <v>120.7</v>
      </c>
      <c r="I808" s="45">
        <v>168.4</v>
      </c>
      <c r="J808" s="146">
        <f t="shared" si="668"/>
        <v>0.10797499999999999</v>
      </c>
      <c r="K808" s="146">
        <f t="shared" si="669"/>
        <v>15</v>
      </c>
      <c r="L808" s="146">
        <f t="shared" si="670"/>
        <v>21</v>
      </c>
      <c r="M808" s="143">
        <f t="shared" si="671"/>
        <v>1.38248E-2</v>
      </c>
      <c r="N808" s="143">
        <f t="shared" si="672"/>
        <v>2.3828927999999996E-2</v>
      </c>
      <c r="O808" s="143">
        <f t="shared" si="673"/>
        <v>2.2390991699999998E-2</v>
      </c>
      <c r="P808" s="143">
        <f t="shared" si="674"/>
        <v>5.4031498516799982E-2</v>
      </c>
      <c r="Q808" s="143">
        <v>1</v>
      </c>
      <c r="R808" s="143">
        <f t="shared" si="675"/>
        <v>5.4031498516799982E-2</v>
      </c>
      <c r="S808" s="143">
        <f t="shared" si="676"/>
        <v>2.2390991699999998E-2</v>
      </c>
      <c r="T808" s="156">
        <f t="shared" si="664"/>
        <v>18.911024480879995</v>
      </c>
      <c r="U808" s="155">
        <f t="shared" si="665"/>
        <v>11.195495849999999</v>
      </c>
      <c r="V808" s="143">
        <f t="shared" si="677"/>
        <v>0.34807208975999998</v>
      </c>
      <c r="W808" s="155">
        <f t="shared" si="678"/>
        <v>121.82523141599999</v>
      </c>
      <c r="X808" s="143">
        <f t="shared" si="679"/>
        <v>6.8142928230000011E-2</v>
      </c>
      <c r="Y808" s="210">
        <f t="shared" si="681"/>
        <v>15.332158851750002</v>
      </c>
      <c r="Z808" s="143">
        <f t="shared" si="680"/>
        <v>167.26391059862999</v>
      </c>
      <c r="AA808" s="170" t="str">
        <f t="shared" si="667"/>
        <v>3"900</v>
      </c>
    </row>
    <row r="809" spans="1:27" x14ac:dyDescent="0.3">
      <c r="A809" s="45">
        <v>900</v>
      </c>
      <c r="B809" s="45">
        <v>4</v>
      </c>
      <c r="C809" s="45">
        <f t="shared" si="682"/>
        <v>4</v>
      </c>
      <c r="D809" s="45" t="s">
        <v>618</v>
      </c>
      <c r="E809" s="45" t="str">
        <f t="shared" si="663"/>
        <v>4 900 CS-SS304/FG-CS</v>
      </c>
      <c r="F809" s="45">
        <v>102.62</v>
      </c>
      <c r="G809" s="45">
        <v>120.65</v>
      </c>
      <c r="H809" s="145">
        <v>149.4</v>
      </c>
      <c r="I809" s="45">
        <v>206.5</v>
      </c>
      <c r="J809" s="146">
        <f t="shared" si="668"/>
        <v>0.13502500000000001</v>
      </c>
      <c r="K809" s="146">
        <f t="shared" si="669"/>
        <v>17</v>
      </c>
      <c r="L809" s="146">
        <f t="shared" si="670"/>
        <v>23</v>
      </c>
      <c r="M809" s="143">
        <f t="shared" si="671"/>
        <v>1.38248E-2</v>
      </c>
      <c r="N809" s="143">
        <f t="shared" si="672"/>
        <v>2.3828927999999996E-2</v>
      </c>
      <c r="O809" s="143">
        <f t="shared" si="673"/>
        <v>3.173379154E-2</v>
      </c>
      <c r="P809" s="143">
        <f t="shared" si="674"/>
        <v>7.4002523073599988E-2</v>
      </c>
      <c r="Q809" s="143">
        <v>1</v>
      </c>
      <c r="R809" s="143">
        <f t="shared" si="675"/>
        <v>7.4002523073599988E-2</v>
      </c>
      <c r="S809" s="143">
        <f t="shared" si="676"/>
        <v>3.173379154E-2</v>
      </c>
      <c r="T809" s="156">
        <f t="shared" si="664"/>
        <v>25.900883075759996</v>
      </c>
      <c r="U809" s="155">
        <f t="shared" si="665"/>
        <v>15.866895769999999</v>
      </c>
      <c r="V809" s="143">
        <f t="shared" si="677"/>
        <v>0.51093411179999992</v>
      </c>
      <c r="W809" s="155">
        <f t="shared" si="678"/>
        <v>178.82693912999997</v>
      </c>
      <c r="X809" s="143">
        <f t="shared" si="679"/>
        <v>9.4260944574000013E-2</v>
      </c>
      <c r="Y809" s="210">
        <f t="shared" si="681"/>
        <v>21.208712529150002</v>
      </c>
      <c r="Z809" s="143">
        <f t="shared" si="680"/>
        <v>241.80343050490998</v>
      </c>
      <c r="AA809" s="170" t="str">
        <f t="shared" si="667"/>
        <v>4"900</v>
      </c>
    </row>
    <row r="810" spans="1:27" x14ac:dyDescent="0.3">
      <c r="A810" s="45">
        <v>900</v>
      </c>
      <c r="B810" s="45">
        <v>5</v>
      </c>
      <c r="C810" s="45">
        <f t="shared" si="682"/>
        <v>5</v>
      </c>
      <c r="D810" s="45" t="s">
        <v>618</v>
      </c>
      <c r="E810" s="45" t="str">
        <f t="shared" si="663"/>
        <v>5 900 CS-SS304/FG-CS</v>
      </c>
      <c r="F810" s="45">
        <v>128.27000000000001</v>
      </c>
      <c r="G810" s="45">
        <v>147.57</v>
      </c>
      <c r="H810" s="145">
        <v>177.8</v>
      </c>
      <c r="I810" s="45">
        <v>247.7</v>
      </c>
      <c r="J810" s="146">
        <f t="shared" si="668"/>
        <v>0.162685</v>
      </c>
      <c r="K810" s="146">
        <f t="shared" si="669"/>
        <v>18</v>
      </c>
      <c r="L810" s="146">
        <f t="shared" si="670"/>
        <v>24</v>
      </c>
      <c r="M810" s="143">
        <f t="shared" si="671"/>
        <v>1.38248E-2</v>
      </c>
      <c r="N810" s="143">
        <f t="shared" si="672"/>
        <v>2.3828927999999996E-2</v>
      </c>
      <c r="O810" s="143">
        <f t="shared" si="673"/>
        <v>4.0483576584000001E-2</v>
      </c>
      <c r="P810" s="143">
        <f t="shared" si="674"/>
        <v>9.3038619640319981E-2</v>
      </c>
      <c r="Q810" s="143">
        <v>1</v>
      </c>
      <c r="R810" s="143">
        <f t="shared" si="675"/>
        <v>9.3038619640319981E-2</v>
      </c>
      <c r="S810" s="143">
        <f t="shared" si="676"/>
        <v>4.0483576584000001E-2</v>
      </c>
      <c r="T810" s="156">
        <f t="shared" si="664"/>
        <v>32.56351687411199</v>
      </c>
      <c r="U810" s="155">
        <f t="shared" si="665"/>
        <v>20.241788291999999</v>
      </c>
      <c r="V810" s="143">
        <f t="shared" si="677"/>
        <v>0.75026021435999957</v>
      </c>
      <c r="W810" s="155">
        <f t="shared" si="678"/>
        <v>262.59107502599983</v>
      </c>
      <c r="X810" s="143">
        <f t="shared" si="679"/>
        <v>0.12341391253199989</v>
      </c>
      <c r="Y810" s="210">
        <f t="shared" si="681"/>
        <v>27.768130319699978</v>
      </c>
      <c r="Z810" s="143">
        <f t="shared" si="680"/>
        <v>343.16451051181184</v>
      </c>
      <c r="AA810" s="170" t="str">
        <f t="shared" si="667"/>
        <v>5"900</v>
      </c>
    </row>
    <row r="811" spans="1:27" x14ac:dyDescent="0.3">
      <c r="A811" s="45">
        <v>900</v>
      </c>
      <c r="B811" s="45">
        <v>6</v>
      </c>
      <c r="C811" s="45">
        <f t="shared" si="682"/>
        <v>6</v>
      </c>
      <c r="D811" s="45" t="s">
        <v>618</v>
      </c>
      <c r="E811" s="45" t="str">
        <f t="shared" si="663"/>
        <v>6 900 CS-SS304/FG-CS</v>
      </c>
      <c r="F811" s="45">
        <v>154.94</v>
      </c>
      <c r="G811" s="45">
        <v>174.75</v>
      </c>
      <c r="H811" s="145">
        <v>209.6</v>
      </c>
      <c r="I811" s="45">
        <v>289.10000000000002</v>
      </c>
      <c r="J811" s="146">
        <f t="shared" si="668"/>
        <v>0.19217500000000001</v>
      </c>
      <c r="K811" s="146">
        <f t="shared" si="669"/>
        <v>21</v>
      </c>
      <c r="L811" s="146">
        <f t="shared" si="670"/>
        <v>27</v>
      </c>
      <c r="M811" s="143">
        <f t="shared" si="671"/>
        <v>1.38248E-2</v>
      </c>
      <c r="N811" s="143">
        <f t="shared" si="672"/>
        <v>2.3828927999999996E-2</v>
      </c>
      <c r="O811" s="143">
        <f t="shared" si="673"/>
        <v>5.5792399740000005E-2</v>
      </c>
      <c r="P811" s="143">
        <f t="shared" si="674"/>
        <v>0.12364175443679999</v>
      </c>
      <c r="Q811" s="143">
        <v>1</v>
      </c>
      <c r="R811" s="143">
        <f t="shared" si="675"/>
        <v>0.12364175443679999</v>
      </c>
      <c r="S811" s="143">
        <f t="shared" si="676"/>
        <v>5.5792399740000005E-2</v>
      </c>
      <c r="T811" s="156">
        <f t="shared" si="664"/>
        <v>43.274614052879997</v>
      </c>
      <c r="U811" s="155">
        <f t="shared" si="665"/>
        <v>27.896199870000004</v>
      </c>
      <c r="V811" s="143">
        <f t="shared" si="677"/>
        <v>0.99591885540000036</v>
      </c>
      <c r="W811" s="155">
        <f t="shared" si="678"/>
        <v>348.57159939000013</v>
      </c>
      <c r="X811" s="143">
        <f t="shared" si="679"/>
        <v>0.15000660926999998</v>
      </c>
      <c r="Y811" s="211">
        <f t="shared" ref="Y811:Y819" si="683">X811*75*2</f>
        <v>22.500991390499998</v>
      </c>
      <c r="Z811" s="143">
        <f>Y811+W811+U811+T811</f>
        <v>442.24340470338018</v>
      </c>
      <c r="AA811" s="170" t="str">
        <f t="shared" si="667"/>
        <v>6"900</v>
      </c>
    </row>
    <row r="812" spans="1:27" x14ac:dyDescent="0.3">
      <c r="A812" s="45">
        <v>900</v>
      </c>
      <c r="B812" s="45">
        <v>8</v>
      </c>
      <c r="C812" s="45">
        <f t="shared" si="682"/>
        <v>8</v>
      </c>
      <c r="D812" s="45" t="s">
        <v>618</v>
      </c>
      <c r="E812" s="45" t="str">
        <f t="shared" si="663"/>
        <v>8 900 CS-SS304/FG-CS</v>
      </c>
      <c r="F812" s="45">
        <v>196.85</v>
      </c>
      <c r="G812" s="45">
        <v>222.25</v>
      </c>
      <c r="H812" s="145">
        <v>257.3</v>
      </c>
      <c r="I812" s="45">
        <v>358.9</v>
      </c>
      <c r="J812" s="146">
        <f t="shared" si="668"/>
        <v>0.23977500000000002</v>
      </c>
      <c r="K812" s="146">
        <f t="shared" si="669"/>
        <v>21</v>
      </c>
      <c r="L812" s="146">
        <f t="shared" si="670"/>
        <v>27</v>
      </c>
      <c r="M812" s="143">
        <f t="shared" si="671"/>
        <v>1.38248E-2</v>
      </c>
      <c r="N812" s="143">
        <f t="shared" si="672"/>
        <v>2.3828927999999996E-2</v>
      </c>
      <c r="O812" s="143">
        <f t="shared" si="673"/>
        <v>6.9611669819999999E-2</v>
      </c>
      <c r="P812" s="143">
        <f t="shared" si="674"/>
        <v>0.15426669270239998</v>
      </c>
      <c r="Q812" s="143">
        <v>1</v>
      </c>
      <c r="R812" s="143">
        <f t="shared" si="675"/>
        <v>0.15426669270239998</v>
      </c>
      <c r="S812" s="143">
        <f t="shared" si="676"/>
        <v>6.9611669819999999E-2</v>
      </c>
      <c r="T812" s="156">
        <f t="shared" si="664"/>
        <v>53.993342445839993</v>
      </c>
      <c r="U812" s="155">
        <f t="shared" si="665"/>
        <v>34.805834910000002</v>
      </c>
      <c r="V812" s="143">
        <f t="shared" si="677"/>
        <v>1.5800684476799993</v>
      </c>
      <c r="W812" s="155">
        <f t="shared" si="678"/>
        <v>553.02395668799977</v>
      </c>
      <c r="X812" s="143">
        <f t="shared" si="679"/>
        <v>0.24461563980000003</v>
      </c>
      <c r="Y812" s="211">
        <f t="shared" si="683"/>
        <v>36.692345970000005</v>
      </c>
      <c r="Z812" s="143">
        <f t="shared" ref="Z812:Z819" si="684">Y812+W812+U812+T812</f>
        <v>678.51548001383981</v>
      </c>
      <c r="AA812" s="170" t="str">
        <f t="shared" si="667"/>
        <v>8"900</v>
      </c>
    </row>
    <row r="813" spans="1:27" x14ac:dyDescent="0.3">
      <c r="A813" s="45">
        <v>900</v>
      </c>
      <c r="B813" s="45">
        <v>10</v>
      </c>
      <c r="C813" s="45">
        <f t="shared" si="682"/>
        <v>10</v>
      </c>
      <c r="D813" s="45" t="s">
        <v>618</v>
      </c>
      <c r="E813" s="45" t="str">
        <f t="shared" si="663"/>
        <v>10 900 CS-SS304/FG-CS</v>
      </c>
      <c r="F813" s="45">
        <v>246.13</v>
      </c>
      <c r="G813" s="45">
        <v>276.35000000000002</v>
      </c>
      <c r="H813" s="145">
        <v>311.2</v>
      </c>
      <c r="I813" s="45">
        <v>435.1</v>
      </c>
      <c r="J813" s="146">
        <f t="shared" si="668"/>
        <v>0.29377499999999995</v>
      </c>
      <c r="K813" s="146">
        <f t="shared" si="669"/>
        <v>21</v>
      </c>
      <c r="L813" s="146">
        <f t="shared" si="670"/>
        <v>27</v>
      </c>
      <c r="M813" s="143">
        <f t="shared" si="671"/>
        <v>1.38248E-2</v>
      </c>
      <c r="N813" s="143">
        <f t="shared" si="672"/>
        <v>2.3828927999999996E-2</v>
      </c>
      <c r="O813" s="143">
        <f t="shared" si="673"/>
        <v>8.5288993019999981E-2</v>
      </c>
      <c r="P813" s="143">
        <f t="shared" si="674"/>
        <v>0.18900926972639995</v>
      </c>
      <c r="Q813" s="143">
        <v>1</v>
      </c>
      <c r="R813" s="143">
        <f t="shared" si="675"/>
        <v>0.18900926972639995</v>
      </c>
      <c r="S813" s="143">
        <f t="shared" si="676"/>
        <v>8.5288993019999981E-2</v>
      </c>
      <c r="T813" s="156">
        <f t="shared" si="664"/>
        <v>66.153244404239985</v>
      </c>
      <c r="U813" s="155">
        <f t="shared" si="665"/>
        <v>42.644496509999989</v>
      </c>
      <c r="V813" s="143">
        <f t="shared" si="677"/>
        <v>2.3359800214800011</v>
      </c>
      <c r="W813" s="155">
        <f t="shared" si="678"/>
        <v>817.59300751800038</v>
      </c>
      <c r="X813" s="143">
        <f t="shared" si="679"/>
        <v>0.36187840160400042</v>
      </c>
      <c r="Y813" s="211">
        <f t="shared" si="683"/>
        <v>54.281760240600065</v>
      </c>
      <c r="Z813" s="143">
        <f t="shared" si="684"/>
        <v>980.67250867284042</v>
      </c>
      <c r="AA813" s="170" t="str">
        <f t="shared" si="667"/>
        <v>10"900</v>
      </c>
    </row>
    <row r="814" spans="1:27" x14ac:dyDescent="0.3">
      <c r="A814" s="45">
        <v>900</v>
      </c>
      <c r="B814" s="45">
        <v>12</v>
      </c>
      <c r="C814" s="45">
        <f t="shared" si="682"/>
        <v>12</v>
      </c>
      <c r="D814" s="45" t="s">
        <v>618</v>
      </c>
      <c r="E814" s="45" t="str">
        <f t="shared" si="663"/>
        <v>12 900 CS-SS304/FG-CS</v>
      </c>
      <c r="F814" s="45">
        <v>292.10000000000002</v>
      </c>
      <c r="G814" s="45">
        <v>323.85000000000002</v>
      </c>
      <c r="H814" s="145">
        <v>368.3</v>
      </c>
      <c r="I814" s="45">
        <v>498.6</v>
      </c>
      <c r="J814" s="146">
        <f t="shared" si="668"/>
        <v>0.34607500000000002</v>
      </c>
      <c r="K814" s="146">
        <f t="shared" si="669"/>
        <v>27</v>
      </c>
      <c r="L814" s="146">
        <f t="shared" si="670"/>
        <v>33</v>
      </c>
      <c r="M814" s="143">
        <f t="shared" si="671"/>
        <v>1.38248E-2</v>
      </c>
      <c r="N814" s="143">
        <f t="shared" si="672"/>
        <v>2.3828927999999996E-2</v>
      </c>
      <c r="O814" s="143">
        <f t="shared" si="673"/>
        <v>0.12917927681999999</v>
      </c>
      <c r="P814" s="143">
        <f t="shared" si="674"/>
        <v>0.27213767650080001</v>
      </c>
      <c r="Q814" s="143">
        <v>1</v>
      </c>
      <c r="R814" s="143">
        <f t="shared" si="675"/>
        <v>0.27213767650080001</v>
      </c>
      <c r="S814" s="143">
        <f t="shared" si="676"/>
        <v>0.12917927681999999</v>
      </c>
      <c r="T814" s="156">
        <f t="shared" si="664"/>
        <v>95.248186775280004</v>
      </c>
      <c r="U814" s="155">
        <f t="shared" si="665"/>
        <v>64.589638409999992</v>
      </c>
      <c r="V814" s="143">
        <f t="shared" si="677"/>
        <v>2.8151751765600004</v>
      </c>
      <c r="W814" s="155">
        <f t="shared" si="678"/>
        <v>985.31131179600015</v>
      </c>
      <c r="X814" s="143">
        <f t="shared" si="679"/>
        <v>0.44554991534999999</v>
      </c>
      <c r="Y814" s="211">
        <f t="shared" si="683"/>
        <v>66.832487302499999</v>
      </c>
      <c r="Z814" s="143">
        <f t="shared" si="684"/>
        <v>1211.9816242837799</v>
      </c>
      <c r="AA814" s="170" t="str">
        <f t="shared" si="667"/>
        <v>12"900</v>
      </c>
    </row>
    <row r="815" spans="1:27" x14ac:dyDescent="0.3">
      <c r="A815" s="45">
        <v>900</v>
      </c>
      <c r="B815" s="45">
        <v>14</v>
      </c>
      <c r="C815" s="45">
        <f t="shared" si="682"/>
        <v>14</v>
      </c>
      <c r="D815" s="45" t="s">
        <v>618</v>
      </c>
      <c r="E815" s="45" t="str">
        <f t="shared" si="663"/>
        <v>14 900 CS-SS304/FG-CS</v>
      </c>
      <c r="F815" s="45">
        <v>320.8</v>
      </c>
      <c r="G815" s="45">
        <v>355.6</v>
      </c>
      <c r="H815" s="145">
        <v>400.1</v>
      </c>
      <c r="I815" s="45">
        <v>520.70000000000005</v>
      </c>
      <c r="J815" s="146">
        <f t="shared" si="668"/>
        <v>0.37785000000000002</v>
      </c>
      <c r="K815" s="146">
        <f t="shared" si="669"/>
        <v>27</v>
      </c>
      <c r="L815" s="146">
        <f t="shared" si="670"/>
        <v>33</v>
      </c>
      <c r="M815" s="143">
        <f t="shared" si="671"/>
        <v>1.38248E-2</v>
      </c>
      <c r="N815" s="143">
        <f t="shared" si="672"/>
        <v>2.3828927999999996E-2</v>
      </c>
      <c r="O815" s="143">
        <f t="shared" si="673"/>
        <v>0.14103991835999999</v>
      </c>
      <c r="P815" s="143">
        <f t="shared" si="674"/>
        <v>0.29712409467839995</v>
      </c>
      <c r="Q815" s="143">
        <v>1</v>
      </c>
      <c r="R815" s="143">
        <f t="shared" si="675"/>
        <v>0.29712409467839995</v>
      </c>
      <c r="S815" s="143">
        <f t="shared" si="676"/>
        <v>0.14103991835999999</v>
      </c>
      <c r="T815" s="156">
        <f t="shared" si="664"/>
        <v>103.99343313743998</v>
      </c>
      <c r="U815" s="155">
        <f t="shared" si="665"/>
        <v>70.519959180000001</v>
      </c>
      <c r="V815" s="143">
        <f t="shared" si="677"/>
        <v>2.7210944714400007</v>
      </c>
      <c r="W815" s="155">
        <f t="shared" si="678"/>
        <v>952.38306500400029</v>
      </c>
      <c r="X815" s="143">
        <f t="shared" si="679"/>
        <v>0.53622830016000012</v>
      </c>
      <c r="Y815" s="211">
        <f t="shared" si="683"/>
        <v>80.43424502400002</v>
      </c>
      <c r="Z815" s="143">
        <f t="shared" si="684"/>
        <v>1207.3307023454402</v>
      </c>
      <c r="AA815" s="170" t="str">
        <f t="shared" si="667"/>
        <v>14"900</v>
      </c>
    </row>
    <row r="816" spans="1:27" x14ac:dyDescent="0.3">
      <c r="A816" s="45">
        <v>900</v>
      </c>
      <c r="B816" s="45">
        <v>16</v>
      </c>
      <c r="C816" s="45">
        <f t="shared" si="682"/>
        <v>16</v>
      </c>
      <c r="D816" s="45" t="s">
        <v>618</v>
      </c>
      <c r="E816" s="45" t="str">
        <f t="shared" si="663"/>
        <v>16 900 CS-SS304/FG-CS</v>
      </c>
      <c r="F816" s="45">
        <v>374.65</v>
      </c>
      <c r="G816" s="45">
        <v>412.75</v>
      </c>
      <c r="H816" s="145">
        <v>457.2</v>
      </c>
      <c r="I816" s="45">
        <v>574.79999999999995</v>
      </c>
      <c r="J816" s="146">
        <f t="shared" si="668"/>
        <v>0.434975</v>
      </c>
      <c r="K816" s="146">
        <f t="shared" si="669"/>
        <v>27</v>
      </c>
      <c r="L816" s="146">
        <f t="shared" si="670"/>
        <v>33</v>
      </c>
      <c r="M816" s="143">
        <f t="shared" si="671"/>
        <v>1.38248E-2</v>
      </c>
      <c r="N816" s="143">
        <f t="shared" si="672"/>
        <v>2.3828927999999996E-2</v>
      </c>
      <c r="O816" s="143">
        <f t="shared" si="673"/>
        <v>0.16236294426</v>
      </c>
      <c r="P816" s="143">
        <f t="shared" si="674"/>
        <v>0.34204460257439995</v>
      </c>
      <c r="Q816" s="143">
        <v>1</v>
      </c>
      <c r="R816" s="143">
        <f t="shared" si="675"/>
        <v>0.34204460257439995</v>
      </c>
      <c r="S816" s="143">
        <f t="shared" si="676"/>
        <v>0.16236294426</v>
      </c>
      <c r="T816" s="156">
        <f t="shared" si="664"/>
        <v>119.71561090103998</v>
      </c>
      <c r="U816" s="155">
        <f t="shared" si="665"/>
        <v>81.181472130000003</v>
      </c>
      <c r="V816" s="143">
        <f t="shared" si="677"/>
        <v>2.9290906713599991</v>
      </c>
      <c r="W816" s="155">
        <f t="shared" si="678"/>
        <v>1025.1817349759997</v>
      </c>
      <c r="X816" s="143">
        <f t="shared" si="679"/>
        <v>0.68142928230000044</v>
      </c>
      <c r="Y816" s="211">
        <f t="shared" si="683"/>
        <v>102.21439234500006</v>
      </c>
      <c r="Z816" s="143">
        <f t="shared" si="684"/>
        <v>1328.2932103520398</v>
      </c>
      <c r="AA816" s="170" t="str">
        <f t="shared" si="667"/>
        <v>16"900</v>
      </c>
    </row>
    <row r="817" spans="1:27" x14ac:dyDescent="0.3">
      <c r="A817" s="45">
        <v>900</v>
      </c>
      <c r="B817" s="45">
        <v>18</v>
      </c>
      <c r="C817" s="45">
        <f t="shared" si="682"/>
        <v>18</v>
      </c>
      <c r="D817" s="45" t="s">
        <v>618</v>
      </c>
      <c r="E817" s="45" t="str">
        <f t="shared" si="663"/>
        <v>18 900 CS-SS304/FG-CS</v>
      </c>
      <c r="F817" s="45">
        <v>425.45</v>
      </c>
      <c r="G817" s="45">
        <v>463.55</v>
      </c>
      <c r="H817" s="145">
        <v>520.70000000000005</v>
      </c>
      <c r="I817" s="45">
        <v>638.29999999999995</v>
      </c>
      <c r="J817" s="146">
        <f t="shared" si="668"/>
        <v>0.49212499999999998</v>
      </c>
      <c r="K817" s="146">
        <f t="shared" si="669"/>
        <v>34</v>
      </c>
      <c r="L817" s="146">
        <f t="shared" si="670"/>
        <v>40</v>
      </c>
      <c r="M817" s="143">
        <f t="shared" si="671"/>
        <v>1.38248E-2</v>
      </c>
      <c r="N817" s="143">
        <f t="shared" si="672"/>
        <v>2.3828927999999996E-2</v>
      </c>
      <c r="O817" s="143">
        <f t="shared" si="673"/>
        <v>0.2313200098</v>
      </c>
      <c r="P817" s="143">
        <f t="shared" si="674"/>
        <v>0.46907244767999989</v>
      </c>
      <c r="Q817" s="143">
        <v>1</v>
      </c>
      <c r="R817" s="143">
        <f t="shared" si="675"/>
        <v>0.46907244767999989</v>
      </c>
      <c r="S817" s="143">
        <f t="shared" si="676"/>
        <v>0.2313200098</v>
      </c>
      <c r="T817" s="156">
        <f t="shared" si="664"/>
        <v>164.17535668799997</v>
      </c>
      <c r="U817" s="155">
        <f t="shared" si="665"/>
        <v>115.6600049</v>
      </c>
      <c r="V817" s="143">
        <f t="shared" si="677"/>
        <v>3.252676714559998</v>
      </c>
      <c r="W817" s="155">
        <f t="shared" si="678"/>
        <v>1138.4368500959993</v>
      </c>
      <c r="X817" s="143">
        <f t="shared" si="679"/>
        <v>0.76529750166000055</v>
      </c>
      <c r="Y817" s="211">
        <f t="shared" si="683"/>
        <v>114.79462524900008</v>
      </c>
      <c r="Z817" s="143">
        <f t="shared" si="684"/>
        <v>1533.0668369329994</v>
      </c>
      <c r="AA817" s="170" t="str">
        <f t="shared" si="667"/>
        <v>18"900</v>
      </c>
    </row>
    <row r="818" spans="1:27" x14ac:dyDescent="0.3">
      <c r="A818" s="45">
        <v>900</v>
      </c>
      <c r="B818" s="45">
        <v>20</v>
      </c>
      <c r="C818" s="45">
        <f t="shared" si="682"/>
        <v>20</v>
      </c>
      <c r="D818" s="45" t="s">
        <v>618</v>
      </c>
      <c r="E818" s="45" t="str">
        <f t="shared" si="663"/>
        <v>20 900 CS-SS304/FG-CS</v>
      </c>
      <c r="F818" s="45">
        <v>482.6</v>
      </c>
      <c r="G818" s="45">
        <v>520.70000000000005</v>
      </c>
      <c r="H818" s="145">
        <v>571.5</v>
      </c>
      <c r="I818" s="45">
        <v>698.5</v>
      </c>
      <c r="J818" s="146">
        <f t="shared" si="668"/>
        <v>0.54610000000000003</v>
      </c>
      <c r="K818" s="146">
        <f t="shared" si="669"/>
        <v>30</v>
      </c>
      <c r="L818" s="146">
        <f t="shared" si="670"/>
        <v>36</v>
      </c>
      <c r="M818" s="143">
        <f t="shared" si="671"/>
        <v>1.38248E-2</v>
      </c>
      <c r="N818" s="143">
        <f t="shared" si="672"/>
        <v>2.3828927999999996E-2</v>
      </c>
      <c r="O818" s="143">
        <f t="shared" si="673"/>
        <v>0.22649169840000002</v>
      </c>
      <c r="P818" s="143">
        <f t="shared" si="674"/>
        <v>0.46846719290879996</v>
      </c>
      <c r="Q818" s="143">
        <v>1</v>
      </c>
      <c r="R818" s="143">
        <f t="shared" si="675"/>
        <v>0.46846719290879996</v>
      </c>
      <c r="S818" s="143">
        <f t="shared" si="676"/>
        <v>0.22649169840000002</v>
      </c>
      <c r="T818" s="156">
        <f t="shared" si="664"/>
        <v>163.96351751807998</v>
      </c>
      <c r="U818" s="155">
        <f t="shared" si="665"/>
        <v>113.24584920000001</v>
      </c>
      <c r="V818" s="143">
        <f t="shared" si="677"/>
        <v>3.8439600539999996</v>
      </c>
      <c r="W818" s="155">
        <f t="shared" si="678"/>
        <v>1345.3860189</v>
      </c>
      <c r="X818" s="143">
        <f t="shared" si="679"/>
        <v>0.85964924844000046</v>
      </c>
      <c r="Y818" s="211">
        <f t="shared" si="683"/>
        <v>128.94738726600008</v>
      </c>
      <c r="Z818" s="143">
        <f t="shared" si="684"/>
        <v>1751.54277288408</v>
      </c>
      <c r="AA818" s="170" t="str">
        <f t="shared" si="667"/>
        <v>20"900</v>
      </c>
    </row>
    <row r="819" spans="1:27" x14ac:dyDescent="0.3">
      <c r="A819" s="45">
        <v>900</v>
      </c>
      <c r="B819" s="45">
        <v>24</v>
      </c>
      <c r="C819" s="45">
        <f t="shared" si="682"/>
        <v>24</v>
      </c>
      <c r="D819" s="45" t="s">
        <v>618</v>
      </c>
      <c r="E819" s="45" t="str">
        <f t="shared" si="663"/>
        <v>24 900 CS-SS304/FG-CS</v>
      </c>
      <c r="F819" s="45">
        <v>590.54999999999995</v>
      </c>
      <c r="G819" s="45">
        <v>628.65</v>
      </c>
      <c r="H819" s="145">
        <v>679.5</v>
      </c>
      <c r="I819" s="45">
        <v>838.2</v>
      </c>
      <c r="J819" s="146">
        <f t="shared" si="668"/>
        <v>0.65407500000000007</v>
      </c>
      <c r="K819" s="146">
        <f t="shared" si="669"/>
        <v>31</v>
      </c>
      <c r="L819" s="146">
        <f t="shared" si="670"/>
        <v>37</v>
      </c>
      <c r="M819" s="143">
        <f t="shared" si="671"/>
        <v>1.38248E-2</v>
      </c>
      <c r="N819" s="143">
        <f t="shared" si="672"/>
        <v>2.3828927999999996E-2</v>
      </c>
      <c r="O819" s="143">
        <f t="shared" si="673"/>
        <v>0.28031613786000004</v>
      </c>
      <c r="P819" s="143">
        <f t="shared" si="674"/>
        <v>0.57667852501920003</v>
      </c>
      <c r="Q819" s="143">
        <v>1</v>
      </c>
      <c r="R819" s="143">
        <f t="shared" si="675"/>
        <v>0.57667852501920003</v>
      </c>
      <c r="S819" s="143">
        <f t="shared" si="676"/>
        <v>0.28031613786000004</v>
      </c>
      <c r="T819" s="156">
        <f t="shared" si="664"/>
        <v>201.83748375672002</v>
      </c>
      <c r="U819" s="155">
        <f t="shared" si="665"/>
        <v>140.15806893000001</v>
      </c>
      <c r="V819" s="143">
        <f t="shared" si="677"/>
        <v>5.764124036880002</v>
      </c>
      <c r="W819" s="155">
        <f t="shared" si="678"/>
        <v>2017.4434129080007</v>
      </c>
      <c r="X819" s="143">
        <f t="shared" si="679"/>
        <v>1.0378692145800006</v>
      </c>
      <c r="Y819" s="211">
        <f t="shared" si="683"/>
        <v>155.68038218700008</v>
      </c>
      <c r="Z819" s="143">
        <f t="shared" si="684"/>
        <v>2515.1193477817205</v>
      </c>
      <c r="AA819" s="170" t="str">
        <f t="shared" si="667"/>
        <v>24"900</v>
      </c>
    </row>
    <row r="821" spans="1:27" x14ac:dyDescent="0.3">
      <c r="A821" s="45">
        <v>1500</v>
      </c>
      <c r="B821" s="45">
        <v>0.5</v>
      </c>
      <c r="C821" s="45">
        <v>0.5</v>
      </c>
      <c r="D821" s="45" t="s">
        <v>618</v>
      </c>
      <c r="E821" s="45" t="str">
        <f t="shared" ref="E821:E840" si="685">CONCATENATE(C821," ",A821," ",D821)</f>
        <v>0.5 1500 CS-SS304/FG-CS</v>
      </c>
      <c r="F821" s="45">
        <v>14.22</v>
      </c>
      <c r="G821" s="45">
        <v>19.05</v>
      </c>
      <c r="H821" s="145">
        <v>31.8</v>
      </c>
      <c r="I821" s="45">
        <v>63.5</v>
      </c>
      <c r="J821" s="146">
        <f>(H821+G821)/2/1000</f>
        <v>2.5425E-2</v>
      </c>
      <c r="K821" s="146">
        <f>ROUND((H821-G821)/2*1.2,)</f>
        <v>8</v>
      </c>
      <c r="L821" s="146">
        <f>K821+6</f>
        <v>14</v>
      </c>
      <c r="M821" s="143">
        <f>3.142*(0.0008*0.0055)*1000</f>
        <v>1.38248E-2</v>
      </c>
      <c r="N821" s="143">
        <f>3.142*(0.0002*0.0048)*7900</f>
        <v>2.3828927999999996E-2</v>
      </c>
      <c r="O821" s="143">
        <f>(J821*K821)*M821</f>
        <v>2.8119643200000002E-3</v>
      </c>
      <c r="P821" s="143">
        <f>J821*L821*N821</f>
        <v>8.4819069215999986E-3</v>
      </c>
      <c r="Q821" s="143">
        <v>1</v>
      </c>
      <c r="R821" s="143">
        <f>(P821*Q821)</f>
        <v>8.4819069215999986E-3</v>
      </c>
      <c r="S821" s="143">
        <f>(O821*Q821)</f>
        <v>2.8119643200000002E-3</v>
      </c>
      <c r="T821" s="156">
        <f t="shared" ref="T821:T840" si="686">R821*Q821*350</f>
        <v>2.9686674225599994</v>
      </c>
      <c r="U821" s="155">
        <f t="shared" ref="U821:U840" si="687">S821*Q821*500</f>
        <v>1.40598216</v>
      </c>
      <c r="V821" s="143">
        <f>((I821/1000)*3.14)*1.15*0.003*((I821-H821)/2/1000)*8000*Q821</f>
        <v>8.7225149399999979E-2</v>
      </c>
      <c r="W821" s="155">
        <f>V821*100*3</f>
        <v>26.167544819999996</v>
      </c>
      <c r="X821" s="143">
        <f>((G821/1000)*3.14)*1.15*0.003*((G821-F821)/2/1000)*8000*Q821</f>
        <v>3.9870423179999993E-3</v>
      </c>
      <c r="Y821" s="208">
        <f t="shared" ref="Y821:Y825" si="688">X821*75*5</f>
        <v>1.4951408692499999</v>
      </c>
      <c r="Z821" s="143">
        <f>Y821+W821+U821+T821</f>
        <v>32.037335271809994</v>
      </c>
      <c r="AA821" s="170" t="str">
        <f t="shared" ref="AA821:AA840" si="689">CONCATENATE(B821,"""",A821)</f>
        <v>0.5"1500</v>
      </c>
    </row>
    <row r="822" spans="1:27" x14ac:dyDescent="0.3">
      <c r="A822" s="45">
        <v>1500</v>
      </c>
      <c r="B822" s="45">
        <v>0.75</v>
      </c>
      <c r="C822" s="45">
        <v>0.75</v>
      </c>
      <c r="D822" s="45" t="s">
        <v>618</v>
      </c>
      <c r="E822" s="45" t="str">
        <f t="shared" si="685"/>
        <v>0.75 1500 CS-SS304/FG-CS</v>
      </c>
      <c r="F822" s="45">
        <v>20.57</v>
      </c>
      <c r="G822" s="45">
        <v>25.4</v>
      </c>
      <c r="H822" s="145">
        <v>39.6</v>
      </c>
      <c r="I822" s="45">
        <v>69.900000000000006</v>
      </c>
      <c r="J822" s="146">
        <f t="shared" ref="J822:J840" si="690">(H822+G822)/2/1000</f>
        <v>3.2500000000000001E-2</v>
      </c>
      <c r="K822" s="146">
        <f t="shared" ref="K822:K840" si="691">ROUND((H822-G822)/2*1.2,)</f>
        <v>9</v>
      </c>
      <c r="L822" s="146">
        <f t="shared" ref="L822:L840" si="692">K822+6</f>
        <v>15</v>
      </c>
      <c r="M822" s="143">
        <f t="shared" ref="M822:M840" si="693">3.142*(0.0008*0.0055)*1000</f>
        <v>1.38248E-2</v>
      </c>
      <c r="N822" s="143">
        <f t="shared" ref="N822:N840" si="694">3.142*(0.0002*0.0048)*7900</f>
        <v>2.3828927999999996E-2</v>
      </c>
      <c r="O822" s="143">
        <f t="shared" ref="O822:O840" si="695">(J822*K822)*M822</f>
        <v>4.0437540000000001E-3</v>
      </c>
      <c r="P822" s="143">
        <f t="shared" ref="P822:P840" si="696">J822*L822*N822</f>
        <v>1.1616602399999999E-2</v>
      </c>
      <c r="Q822" s="143">
        <v>1</v>
      </c>
      <c r="R822" s="143">
        <f t="shared" ref="R822:R840" si="697">(P822*Q822)</f>
        <v>1.1616602399999999E-2</v>
      </c>
      <c r="S822" s="143">
        <f t="shared" ref="S822:S840" si="698">(O822*Q822)</f>
        <v>4.0437540000000001E-3</v>
      </c>
      <c r="T822" s="156">
        <f t="shared" si="686"/>
        <v>4.0658108399999993</v>
      </c>
      <c r="U822" s="155">
        <f t="shared" si="687"/>
        <v>2.0218769999999999</v>
      </c>
      <c r="V822" s="143">
        <f t="shared" ref="V822:V840" si="699">((I822/1000)*3.14)*1.15*0.003*((I822-H822)/2/1000)*8000*Q822</f>
        <v>9.177587604000001E-2</v>
      </c>
      <c r="W822" s="155">
        <f t="shared" ref="W822:W840" si="700">V822*100*3</f>
        <v>27.532762812000001</v>
      </c>
      <c r="X822" s="143">
        <f t="shared" ref="X822:X840" si="701">((G822/1000)*3.14)*1.15*0.003*((G822-F822)/2/1000)*8000*Q822</f>
        <v>5.316056423999997E-3</v>
      </c>
      <c r="Y822" s="208">
        <f t="shared" si="688"/>
        <v>1.9935211589999988</v>
      </c>
      <c r="Z822" s="143">
        <f t="shared" ref="Z822:Z830" si="702">Y822+W822+U822+T822</f>
        <v>35.613971810999999</v>
      </c>
      <c r="AA822" s="170" t="str">
        <f t="shared" si="689"/>
        <v>0.75"1500</v>
      </c>
    </row>
    <row r="823" spans="1:27" x14ac:dyDescent="0.3">
      <c r="A823" s="45">
        <v>1500</v>
      </c>
      <c r="B823" s="45">
        <v>1</v>
      </c>
      <c r="C823" s="45">
        <f>B823</f>
        <v>1</v>
      </c>
      <c r="D823" s="45" t="s">
        <v>618</v>
      </c>
      <c r="E823" s="45" t="str">
        <f t="shared" si="685"/>
        <v>1 1500 CS-SS304/FG-CS</v>
      </c>
      <c r="F823" s="45">
        <v>26.92</v>
      </c>
      <c r="G823" s="45">
        <v>31.75</v>
      </c>
      <c r="H823" s="145">
        <v>47.8</v>
      </c>
      <c r="I823" s="45">
        <v>79.5</v>
      </c>
      <c r="J823" s="146">
        <f t="shared" si="690"/>
        <v>3.9774999999999998E-2</v>
      </c>
      <c r="K823" s="146">
        <f t="shared" si="691"/>
        <v>10</v>
      </c>
      <c r="L823" s="146">
        <f t="shared" si="692"/>
        <v>16</v>
      </c>
      <c r="M823" s="143">
        <f t="shared" si="693"/>
        <v>1.38248E-2</v>
      </c>
      <c r="N823" s="143">
        <f t="shared" si="694"/>
        <v>2.3828927999999996E-2</v>
      </c>
      <c r="O823" s="143">
        <f t="shared" si="695"/>
        <v>5.4988141999999995E-3</v>
      </c>
      <c r="P823" s="143">
        <f t="shared" si="696"/>
        <v>1.5164729779199996E-2</v>
      </c>
      <c r="Q823" s="143">
        <v>1</v>
      </c>
      <c r="R823" s="143">
        <f t="shared" si="697"/>
        <v>1.5164729779199996E-2</v>
      </c>
      <c r="S823" s="143">
        <f t="shared" si="698"/>
        <v>5.4988141999999995E-3</v>
      </c>
      <c r="T823" s="156">
        <f t="shared" si="686"/>
        <v>5.307655422719999</v>
      </c>
      <c r="U823" s="155">
        <f t="shared" si="687"/>
        <v>2.7494070999999995</v>
      </c>
      <c r="V823" s="143">
        <f t="shared" si="699"/>
        <v>0.10920313980000002</v>
      </c>
      <c r="W823" s="155">
        <f t="shared" si="700"/>
        <v>32.760941940000002</v>
      </c>
      <c r="X823" s="143">
        <f t="shared" si="701"/>
        <v>6.6450705299999973E-3</v>
      </c>
      <c r="Y823" s="208">
        <f t="shared" si="688"/>
        <v>2.4919014487499993</v>
      </c>
      <c r="Z823" s="143">
        <f t="shared" si="702"/>
        <v>43.309905911469997</v>
      </c>
      <c r="AA823" s="170" t="str">
        <f t="shared" si="689"/>
        <v>1"1500</v>
      </c>
    </row>
    <row r="824" spans="1:27" x14ac:dyDescent="0.3">
      <c r="A824" s="45">
        <v>1500</v>
      </c>
      <c r="B824" s="45" t="s">
        <v>6</v>
      </c>
      <c r="C824" s="45">
        <v>1.25</v>
      </c>
      <c r="D824" s="45" t="s">
        <v>618</v>
      </c>
      <c r="E824" s="45" t="str">
        <f t="shared" si="685"/>
        <v>1.25 1500 CS-SS304/FG-CS</v>
      </c>
      <c r="F824" s="45">
        <v>33.270000000000003</v>
      </c>
      <c r="G824" s="45">
        <v>39.619999999999997</v>
      </c>
      <c r="H824" s="145">
        <v>60.5</v>
      </c>
      <c r="I824" s="45">
        <v>88.9</v>
      </c>
      <c r="J824" s="146">
        <f t="shared" si="690"/>
        <v>5.006E-2</v>
      </c>
      <c r="K824" s="146">
        <f t="shared" si="691"/>
        <v>13</v>
      </c>
      <c r="L824" s="146">
        <f t="shared" si="692"/>
        <v>19</v>
      </c>
      <c r="M824" s="143">
        <f t="shared" si="693"/>
        <v>1.38248E-2</v>
      </c>
      <c r="N824" s="143">
        <f t="shared" si="694"/>
        <v>2.3828927999999996E-2</v>
      </c>
      <c r="O824" s="143">
        <f t="shared" si="695"/>
        <v>8.9969033440000009E-3</v>
      </c>
      <c r="P824" s="143">
        <f t="shared" si="696"/>
        <v>2.2664646577919997E-2</v>
      </c>
      <c r="Q824" s="143">
        <v>1</v>
      </c>
      <c r="R824" s="143">
        <f t="shared" si="697"/>
        <v>2.2664646577919997E-2</v>
      </c>
      <c r="S824" s="143">
        <f t="shared" si="698"/>
        <v>8.9969033440000009E-3</v>
      </c>
      <c r="T824" s="156">
        <f t="shared" si="686"/>
        <v>7.9326263022719985</v>
      </c>
      <c r="U824" s="155">
        <f t="shared" si="687"/>
        <v>4.4984516720000007</v>
      </c>
      <c r="V824" s="143">
        <f t="shared" si="699"/>
        <v>0.10940290032000001</v>
      </c>
      <c r="W824" s="155">
        <f t="shared" si="700"/>
        <v>32.820870096000007</v>
      </c>
      <c r="X824" s="143">
        <f t="shared" si="701"/>
        <v>1.0901767883999991E-2</v>
      </c>
      <c r="Y824" s="208">
        <f t="shared" si="688"/>
        <v>4.0881629564999962</v>
      </c>
      <c r="Z824" s="143">
        <f t="shared" si="702"/>
        <v>49.340111026772007</v>
      </c>
      <c r="AA824" s="170" t="str">
        <f t="shared" si="689"/>
        <v>1  1/4"1500</v>
      </c>
    </row>
    <row r="825" spans="1:27" x14ac:dyDescent="0.3">
      <c r="A825" s="45">
        <v>1500</v>
      </c>
      <c r="B825" s="45" t="s">
        <v>8</v>
      </c>
      <c r="C825" s="45">
        <v>1.5</v>
      </c>
      <c r="D825" s="45" t="s">
        <v>618</v>
      </c>
      <c r="E825" s="45" t="str">
        <f t="shared" si="685"/>
        <v>1.5 1500 CS-SS304/FG-CS</v>
      </c>
      <c r="F825" s="45">
        <v>41.4</v>
      </c>
      <c r="G825" s="45">
        <v>47.75</v>
      </c>
      <c r="H825" s="145">
        <v>69.900000000000006</v>
      </c>
      <c r="I825" s="45">
        <v>98.6</v>
      </c>
      <c r="J825" s="146">
        <f t="shared" si="690"/>
        <v>5.8825000000000002E-2</v>
      </c>
      <c r="K825" s="146">
        <f t="shared" si="691"/>
        <v>13</v>
      </c>
      <c r="L825" s="146">
        <f t="shared" si="692"/>
        <v>19</v>
      </c>
      <c r="M825" s="143">
        <f t="shared" si="693"/>
        <v>1.38248E-2</v>
      </c>
      <c r="N825" s="143">
        <f t="shared" si="694"/>
        <v>2.3828927999999996E-2</v>
      </c>
      <c r="O825" s="143">
        <f t="shared" si="695"/>
        <v>1.057217018E-2</v>
      </c>
      <c r="P825" s="143">
        <f t="shared" si="696"/>
        <v>2.6632997102399993E-2</v>
      </c>
      <c r="Q825" s="143">
        <v>1</v>
      </c>
      <c r="R825" s="143">
        <f t="shared" si="697"/>
        <v>2.6632997102399993E-2</v>
      </c>
      <c r="S825" s="143">
        <f t="shared" si="698"/>
        <v>1.057217018E-2</v>
      </c>
      <c r="T825" s="156">
        <f t="shared" si="686"/>
        <v>9.321548985839998</v>
      </c>
      <c r="U825" s="155">
        <f t="shared" si="687"/>
        <v>5.2860850900000003</v>
      </c>
      <c r="V825" s="143">
        <f t="shared" si="699"/>
        <v>0.12262176023999997</v>
      </c>
      <c r="W825" s="155">
        <f t="shared" si="700"/>
        <v>36.786528071999989</v>
      </c>
      <c r="X825" s="143">
        <f t="shared" si="701"/>
        <v>1.3138804050000005E-2</v>
      </c>
      <c r="Y825" s="208">
        <f>X825*75*5</f>
        <v>4.9270515187500017</v>
      </c>
      <c r="Z825" s="143">
        <f t="shared" si="702"/>
        <v>56.321213666589983</v>
      </c>
      <c r="AA825" s="170" t="str">
        <f t="shared" si="689"/>
        <v>1  1/2"1500</v>
      </c>
    </row>
    <row r="826" spans="1:27" x14ac:dyDescent="0.3">
      <c r="A826" s="45">
        <v>1500</v>
      </c>
      <c r="B826" s="45">
        <v>2</v>
      </c>
      <c r="C826" s="45">
        <f>B826</f>
        <v>2</v>
      </c>
      <c r="D826" s="45" t="s">
        <v>618</v>
      </c>
      <c r="E826" s="45" t="str">
        <f t="shared" si="685"/>
        <v>2 1500 CS-SS304/FG-CS</v>
      </c>
      <c r="F826" s="45">
        <v>52.32</v>
      </c>
      <c r="G826" s="45">
        <v>58.67</v>
      </c>
      <c r="H826" s="145">
        <v>85.9</v>
      </c>
      <c r="I826" s="45">
        <v>143</v>
      </c>
      <c r="J826" s="146">
        <f t="shared" si="690"/>
        <v>7.2285000000000002E-2</v>
      </c>
      <c r="K826" s="146">
        <f t="shared" si="691"/>
        <v>16</v>
      </c>
      <c r="L826" s="146">
        <f t="shared" si="692"/>
        <v>22</v>
      </c>
      <c r="M826" s="143">
        <f t="shared" si="693"/>
        <v>1.38248E-2</v>
      </c>
      <c r="N826" s="143">
        <f t="shared" si="694"/>
        <v>2.3828927999999996E-2</v>
      </c>
      <c r="O826" s="143">
        <f t="shared" si="695"/>
        <v>1.5989210688000001E-2</v>
      </c>
      <c r="P826" s="143">
        <f t="shared" si="696"/>
        <v>3.7894429330559996E-2</v>
      </c>
      <c r="Q826" s="143">
        <v>1</v>
      </c>
      <c r="R826" s="143">
        <f t="shared" si="697"/>
        <v>3.7894429330559996E-2</v>
      </c>
      <c r="S826" s="143">
        <f t="shared" si="698"/>
        <v>1.5989210688000001E-2</v>
      </c>
      <c r="T826" s="156">
        <f t="shared" si="686"/>
        <v>13.263050265695998</v>
      </c>
      <c r="U826" s="155">
        <f t="shared" si="687"/>
        <v>7.9946053440000009</v>
      </c>
      <c r="V826" s="143">
        <f t="shared" si="699"/>
        <v>0.35381877959999991</v>
      </c>
      <c r="W826" s="155">
        <f t="shared" si="700"/>
        <v>106.14563387999996</v>
      </c>
      <c r="X826" s="143">
        <f t="shared" si="701"/>
        <v>1.6143531594000005E-2</v>
      </c>
      <c r="Y826" s="210">
        <f>X826*75*3</f>
        <v>3.6322946086500014</v>
      </c>
      <c r="Z826" s="143">
        <f t="shared" si="702"/>
        <v>131.03558409834596</v>
      </c>
      <c r="AA826" s="170" t="str">
        <f t="shared" si="689"/>
        <v>2"1500</v>
      </c>
    </row>
    <row r="827" spans="1:27" x14ac:dyDescent="0.3">
      <c r="A827" s="45">
        <v>1500</v>
      </c>
      <c r="B827" s="45" t="s">
        <v>11</v>
      </c>
      <c r="C827" s="45">
        <v>2.5</v>
      </c>
      <c r="D827" s="45" t="s">
        <v>618</v>
      </c>
      <c r="E827" s="45" t="str">
        <f t="shared" si="685"/>
        <v>2.5 1500 CS-SS304/FG-CS</v>
      </c>
      <c r="F827" s="148">
        <v>63.5</v>
      </c>
      <c r="G827" s="148">
        <v>69.900000000000006</v>
      </c>
      <c r="H827" s="148">
        <v>98.6</v>
      </c>
      <c r="I827" s="148">
        <v>165.1</v>
      </c>
      <c r="J827" s="146">
        <f t="shared" si="690"/>
        <v>8.4250000000000005E-2</v>
      </c>
      <c r="K827" s="146">
        <f t="shared" si="691"/>
        <v>17</v>
      </c>
      <c r="L827" s="146">
        <f t="shared" si="692"/>
        <v>23</v>
      </c>
      <c r="M827" s="143">
        <f t="shared" si="693"/>
        <v>1.38248E-2</v>
      </c>
      <c r="N827" s="143">
        <f t="shared" si="694"/>
        <v>2.3828927999999996E-2</v>
      </c>
      <c r="O827" s="143">
        <f t="shared" si="695"/>
        <v>1.9800569800000001E-2</v>
      </c>
      <c r="P827" s="143">
        <f t="shared" si="696"/>
        <v>4.6174505231999993E-2</v>
      </c>
      <c r="Q827" s="143">
        <v>1</v>
      </c>
      <c r="R827" s="143">
        <f t="shared" si="697"/>
        <v>4.6174505231999993E-2</v>
      </c>
      <c r="S827" s="143">
        <f t="shared" si="698"/>
        <v>1.9800569800000001E-2</v>
      </c>
      <c r="T827" s="156">
        <f t="shared" si="686"/>
        <v>16.161076831199999</v>
      </c>
      <c r="U827" s="155">
        <f t="shared" si="687"/>
        <v>9.9002849000000008</v>
      </c>
      <c r="V827" s="143">
        <f t="shared" si="699"/>
        <v>0.47574852780000004</v>
      </c>
      <c r="W827" s="155">
        <f t="shared" si="700"/>
        <v>142.72455834000002</v>
      </c>
      <c r="X827" s="143">
        <f t="shared" si="701"/>
        <v>1.9385003520000013E-2</v>
      </c>
      <c r="Y827" s="210">
        <f t="shared" ref="Y827:Y830" si="703">X827*75*3</f>
        <v>4.3616257920000034</v>
      </c>
      <c r="Z827" s="143">
        <f t="shared" si="702"/>
        <v>173.14754586320004</v>
      </c>
      <c r="AA827" s="170" t="str">
        <f t="shared" si="689"/>
        <v>2  1/2"1500</v>
      </c>
    </row>
    <row r="828" spans="1:27" x14ac:dyDescent="0.3">
      <c r="A828" s="45">
        <v>1500</v>
      </c>
      <c r="B828" s="45">
        <v>3</v>
      </c>
      <c r="C828" s="45">
        <f t="shared" ref="C828:C840" si="704">B828</f>
        <v>3</v>
      </c>
      <c r="D828" s="45" t="s">
        <v>618</v>
      </c>
      <c r="E828" s="45" t="str">
        <f t="shared" si="685"/>
        <v>3 1500 CS-SS304/FG-CS</v>
      </c>
      <c r="F828" s="149">
        <v>78.7</v>
      </c>
      <c r="G828" s="149">
        <v>92.2</v>
      </c>
      <c r="H828" s="149">
        <v>120.7</v>
      </c>
      <c r="I828" s="149">
        <v>174.8</v>
      </c>
      <c r="J828" s="146">
        <f t="shared" si="690"/>
        <v>0.10645</v>
      </c>
      <c r="K828" s="146">
        <f t="shared" si="691"/>
        <v>17</v>
      </c>
      <c r="L828" s="146">
        <f t="shared" si="692"/>
        <v>23</v>
      </c>
      <c r="M828" s="143">
        <f t="shared" si="693"/>
        <v>1.38248E-2</v>
      </c>
      <c r="N828" s="143">
        <f t="shared" si="694"/>
        <v>2.3828927999999996E-2</v>
      </c>
      <c r="O828" s="143">
        <f t="shared" si="695"/>
        <v>2.5018049319999999E-2</v>
      </c>
      <c r="P828" s="143">
        <f t="shared" si="696"/>
        <v>5.8341555868799994E-2</v>
      </c>
      <c r="Q828" s="143">
        <v>1</v>
      </c>
      <c r="R828" s="143">
        <f t="shared" si="697"/>
        <v>5.8341555868799994E-2</v>
      </c>
      <c r="S828" s="143">
        <f t="shared" si="698"/>
        <v>2.5018049319999999E-2</v>
      </c>
      <c r="T828" s="156">
        <f t="shared" si="686"/>
        <v>20.419544554079998</v>
      </c>
      <c r="U828" s="155">
        <f t="shared" si="687"/>
        <v>12.50902466</v>
      </c>
      <c r="V828" s="143">
        <f t="shared" si="699"/>
        <v>0.40977685776000006</v>
      </c>
      <c r="W828" s="155">
        <f t="shared" si="700"/>
        <v>122.93305732800002</v>
      </c>
      <c r="X828" s="143">
        <f t="shared" si="701"/>
        <v>5.3935340400000004E-2</v>
      </c>
      <c r="Y828" s="210">
        <f t="shared" si="703"/>
        <v>12.135451589999999</v>
      </c>
      <c r="Z828" s="143">
        <f t="shared" si="702"/>
        <v>167.99707813208002</v>
      </c>
      <c r="AA828" s="170" t="str">
        <f t="shared" si="689"/>
        <v>3"1500</v>
      </c>
    </row>
    <row r="829" spans="1:27" x14ac:dyDescent="0.3">
      <c r="A829" s="45">
        <v>1500</v>
      </c>
      <c r="B829" s="45">
        <v>4</v>
      </c>
      <c r="C829" s="45">
        <f t="shared" si="704"/>
        <v>4</v>
      </c>
      <c r="D829" s="45" t="s">
        <v>618</v>
      </c>
      <c r="E829" s="45" t="str">
        <f t="shared" si="685"/>
        <v>4 1500 CS-SS304/FG-CS</v>
      </c>
      <c r="F829" s="149">
        <v>97.8</v>
      </c>
      <c r="G829" s="149">
        <v>117.6</v>
      </c>
      <c r="H829" s="149">
        <v>149.4</v>
      </c>
      <c r="I829" s="149">
        <v>209.6</v>
      </c>
      <c r="J829" s="146">
        <f t="shared" si="690"/>
        <v>0.13350000000000001</v>
      </c>
      <c r="K829" s="146">
        <f t="shared" si="691"/>
        <v>19</v>
      </c>
      <c r="L829" s="146">
        <f t="shared" si="692"/>
        <v>25</v>
      </c>
      <c r="M829" s="143">
        <f t="shared" si="693"/>
        <v>1.38248E-2</v>
      </c>
      <c r="N829" s="143">
        <f t="shared" si="694"/>
        <v>2.3828927999999996E-2</v>
      </c>
      <c r="O829" s="143">
        <f t="shared" si="695"/>
        <v>3.5066605200000003E-2</v>
      </c>
      <c r="P829" s="143">
        <f t="shared" si="696"/>
        <v>7.9529047199999994E-2</v>
      </c>
      <c r="Q829" s="143">
        <v>1</v>
      </c>
      <c r="R829" s="143">
        <f t="shared" si="697"/>
        <v>7.9529047199999994E-2</v>
      </c>
      <c r="S829" s="143">
        <f t="shared" si="698"/>
        <v>3.5066605200000003E-2</v>
      </c>
      <c r="T829" s="156">
        <f t="shared" si="686"/>
        <v>27.835166519999998</v>
      </c>
      <c r="U829" s="155">
        <f t="shared" si="687"/>
        <v>17.533302600000003</v>
      </c>
      <c r="V829" s="143">
        <f t="shared" si="699"/>
        <v>0.54675970943999985</v>
      </c>
      <c r="W829" s="155">
        <f t="shared" si="700"/>
        <v>164.02791283199997</v>
      </c>
      <c r="X829" s="143">
        <f t="shared" si="701"/>
        <v>0.10089769535999997</v>
      </c>
      <c r="Y829" s="210">
        <f t="shared" si="703"/>
        <v>22.701981455999995</v>
      </c>
      <c r="Z829" s="143">
        <f t="shared" si="702"/>
        <v>232.09836340799998</v>
      </c>
      <c r="AA829" s="170" t="str">
        <f t="shared" si="689"/>
        <v>4"1500</v>
      </c>
    </row>
    <row r="830" spans="1:27" x14ac:dyDescent="0.3">
      <c r="A830" s="45">
        <v>1500</v>
      </c>
      <c r="B830" s="45">
        <v>5</v>
      </c>
      <c r="C830" s="45">
        <f t="shared" si="704"/>
        <v>5</v>
      </c>
      <c r="D830" s="45" t="s">
        <v>618</v>
      </c>
      <c r="E830" s="45" t="str">
        <f t="shared" si="685"/>
        <v>5 1500 CS-SS304/FG-CS</v>
      </c>
      <c r="F830" s="149">
        <v>124.5</v>
      </c>
      <c r="G830" s="149">
        <v>143</v>
      </c>
      <c r="H830" s="149">
        <v>177.8</v>
      </c>
      <c r="I830" s="149">
        <v>254</v>
      </c>
      <c r="J830" s="146">
        <f t="shared" si="690"/>
        <v>0.16040000000000001</v>
      </c>
      <c r="K830" s="146">
        <f t="shared" si="691"/>
        <v>21</v>
      </c>
      <c r="L830" s="146">
        <f t="shared" si="692"/>
        <v>27</v>
      </c>
      <c r="M830" s="143">
        <f t="shared" si="693"/>
        <v>1.38248E-2</v>
      </c>
      <c r="N830" s="143">
        <f t="shared" si="694"/>
        <v>2.3828927999999996E-2</v>
      </c>
      <c r="O830" s="143">
        <f t="shared" si="695"/>
        <v>4.6567456320000006E-2</v>
      </c>
      <c r="P830" s="143">
        <f t="shared" si="696"/>
        <v>0.10319832138239998</v>
      </c>
      <c r="Q830" s="143">
        <v>1</v>
      </c>
      <c r="R830" s="143">
        <f t="shared" si="697"/>
        <v>0.10319832138239998</v>
      </c>
      <c r="S830" s="143">
        <f t="shared" si="698"/>
        <v>4.6567456320000006E-2</v>
      </c>
      <c r="T830" s="156">
        <f t="shared" si="686"/>
        <v>36.119412483839994</v>
      </c>
      <c r="U830" s="155">
        <f t="shared" si="687"/>
        <v>23.283728160000003</v>
      </c>
      <c r="V830" s="143">
        <f t="shared" si="699"/>
        <v>0.83868219359999985</v>
      </c>
      <c r="W830" s="155">
        <f t="shared" si="700"/>
        <v>251.60465807999995</v>
      </c>
      <c r="X830" s="143">
        <f t="shared" si="701"/>
        <v>0.11463480599999998</v>
      </c>
      <c r="Y830" s="210">
        <f t="shared" si="703"/>
        <v>25.792831349999993</v>
      </c>
      <c r="Z830" s="143">
        <f t="shared" si="702"/>
        <v>336.80063007383995</v>
      </c>
      <c r="AA830" s="170" t="str">
        <f t="shared" si="689"/>
        <v>5"1500</v>
      </c>
    </row>
    <row r="831" spans="1:27" x14ac:dyDescent="0.3">
      <c r="A831" s="45">
        <v>1500</v>
      </c>
      <c r="B831" s="45">
        <v>6</v>
      </c>
      <c r="C831" s="45">
        <f t="shared" si="704"/>
        <v>6</v>
      </c>
      <c r="D831" s="45" t="s">
        <v>618</v>
      </c>
      <c r="E831" s="45" t="str">
        <f t="shared" si="685"/>
        <v>6 1500 CS-SS304/FG-CS</v>
      </c>
      <c r="F831" s="149">
        <v>147.30000000000001</v>
      </c>
      <c r="G831" s="149">
        <v>171.5</v>
      </c>
      <c r="H831" s="149">
        <v>209.6</v>
      </c>
      <c r="I831" s="149">
        <v>282.7</v>
      </c>
      <c r="J831" s="146">
        <f t="shared" si="690"/>
        <v>0.19055000000000002</v>
      </c>
      <c r="K831" s="146">
        <f t="shared" si="691"/>
        <v>23</v>
      </c>
      <c r="L831" s="146">
        <f t="shared" si="692"/>
        <v>29</v>
      </c>
      <c r="M831" s="143">
        <f t="shared" si="693"/>
        <v>1.38248E-2</v>
      </c>
      <c r="N831" s="143">
        <f t="shared" si="694"/>
        <v>2.3828927999999996E-2</v>
      </c>
      <c r="O831" s="143">
        <f t="shared" si="695"/>
        <v>6.058925972000001E-2</v>
      </c>
      <c r="P831" s="143">
        <f t="shared" si="696"/>
        <v>0.13167746468159999</v>
      </c>
      <c r="Q831" s="143">
        <v>1</v>
      </c>
      <c r="R831" s="143">
        <f t="shared" si="697"/>
        <v>0.13167746468159999</v>
      </c>
      <c r="S831" s="143">
        <f t="shared" si="698"/>
        <v>6.058925972000001E-2</v>
      </c>
      <c r="T831" s="156">
        <f t="shared" si="686"/>
        <v>46.087112638560001</v>
      </c>
      <c r="U831" s="155">
        <f t="shared" si="687"/>
        <v>30.294629860000004</v>
      </c>
      <c r="V831" s="143">
        <f t="shared" si="699"/>
        <v>0.89547181283999999</v>
      </c>
      <c r="W831" s="155">
        <f t="shared" si="700"/>
        <v>268.64154385200004</v>
      </c>
      <c r="X831" s="143">
        <f t="shared" si="701"/>
        <v>0.17984079959999991</v>
      </c>
      <c r="Y831" s="211">
        <f t="shared" ref="Y831:Y840" si="705">X831*75*2</f>
        <v>26.976119939999986</v>
      </c>
      <c r="Z831" s="143">
        <f>Y831+W831+U831+T831</f>
        <v>371.99940629056005</v>
      </c>
      <c r="AA831" s="170" t="str">
        <f t="shared" si="689"/>
        <v>6"1500</v>
      </c>
    </row>
    <row r="832" spans="1:27" x14ac:dyDescent="0.3">
      <c r="A832" s="45">
        <v>1500</v>
      </c>
      <c r="B832" s="45">
        <v>8</v>
      </c>
      <c r="C832" s="45">
        <f t="shared" si="704"/>
        <v>8</v>
      </c>
      <c r="D832" s="45" t="s">
        <v>618</v>
      </c>
      <c r="E832" s="45" t="str">
        <f t="shared" si="685"/>
        <v>8 1500 CS-SS304/FG-CS</v>
      </c>
      <c r="F832" s="149">
        <v>198.8</v>
      </c>
      <c r="G832" s="149">
        <v>215.9</v>
      </c>
      <c r="H832" s="149">
        <v>257.3</v>
      </c>
      <c r="I832" s="149">
        <v>352.6</v>
      </c>
      <c r="J832" s="146">
        <f t="shared" si="690"/>
        <v>0.23660000000000003</v>
      </c>
      <c r="K832" s="146">
        <f t="shared" si="691"/>
        <v>25</v>
      </c>
      <c r="L832" s="146">
        <f t="shared" si="692"/>
        <v>31</v>
      </c>
      <c r="M832" s="143">
        <f t="shared" si="693"/>
        <v>1.38248E-2</v>
      </c>
      <c r="N832" s="143">
        <f t="shared" si="694"/>
        <v>2.3828927999999996E-2</v>
      </c>
      <c r="O832" s="143">
        <f t="shared" si="695"/>
        <v>8.1773692000000009E-2</v>
      </c>
      <c r="P832" s="143">
        <f t="shared" si="696"/>
        <v>0.17477565530879999</v>
      </c>
      <c r="Q832" s="143">
        <v>1</v>
      </c>
      <c r="R832" s="143">
        <f t="shared" si="697"/>
        <v>0.17477565530879999</v>
      </c>
      <c r="S832" s="143">
        <f t="shared" si="698"/>
        <v>8.1773692000000009E-2</v>
      </c>
      <c r="T832" s="156">
        <f t="shared" si="686"/>
        <v>61.171479358079999</v>
      </c>
      <c r="U832" s="155">
        <f t="shared" si="687"/>
        <v>40.886846000000006</v>
      </c>
      <c r="V832" s="143">
        <f t="shared" si="699"/>
        <v>1.4560756629600002</v>
      </c>
      <c r="W832" s="155">
        <f t="shared" si="700"/>
        <v>436.82269888800005</v>
      </c>
      <c r="X832" s="143">
        <f t="shared" si="701"/>
        <v>0.15997697747999992</v>
      </c>
      <c r="Y832" s="211">
        <f t="shared" si="705"/>
        <v>23.99654662199999</v>
      </c>
      <c r="Z832" s="143">
        <f t="shared" ref="Z832:Z840" si="706">Y832+W832+U832+T832</f>
        <v>562.87757086808006</v>
      </c>
      <c r="AA832" s="170" t="str">
        <f t="shared" si="689"/>
        <v>8"1500</v>
      </c>
    </row>
    <row r="833" spans="1:27" x14ac:dyDescent="0.3">
      <c r="A833" s="45">
        <v>1500</v>
      </c>
      <c r="B833" s="45">
        <v>10</v>
      </c>
      <c r="C833" s="45">
        <f t="shared" si="704"/>
        <v>10</v>
      </c>
      <c r="D833" s="45" t="s">
        <v>618</v>
      </c>
      <c r="E833" s="45" t="str">
        <f t="shared" si="685"/>
        <v>10 1500 CS-SS304/FG-CS</v>
      </c>
      <c r="F833" s="149">
        <v>246.1</v>
      </c>
      <c r="G833" s="149">
        <v>266.7</v>
      </c>
      <c r="H833" s="149">
        <v>311.2</v>
      </c>
      <c r="I833" s="149">
        <v>435.1</v>
      </c>
      <c r="J833" s="146">
        <f t="shared" si="690"/>
        <v>0.28894999999999998</v>
      </c>
      <c r="K833" s="146">
        <f t="shared" si="691"/>
        <v>27</v>
      </c>
      <c r="L833" s="146">
        <f t="shared" si="692"/>
        <v>33</v>
      </c>
      <c r="M833" s="143">
        <f t="shared" si="693"/>
        <v>1.38248E-2</v>
      </c>
      <c r="N833" s="143">
        <f t="shared" si="694"/>
        <v>2.3828927999999996E-2</v>
      </c>
      <c r="O833" s="143">
        <f t="shared" si="695"/>
        <v>0.10785625091999999</v>
      </c>
      <c r="P833" s="143">
        <f t="shared" si="696"/>
        <v>0.22721716860479996</v>
      </c>
      <c r="Q833" s="143">
        <v>1</v>
      </c>
      <c r="R833" s="143">
        <f t="shared" si="697"/>
        <v>0.22721716860479996</v>
      </c>
      <c r="S833" s="143">
        <f t="shared" si="698"/>
        <v>0.10785625091999999</v>
      </c>
      <c r="T833" s="156">
        <f t="shared" si="686"/>
        <v>79.526009011679989</v>
      </c>
      <c r="U833" s="155">
        <f t="shared" si="687"/>
        <v>53.928125459999997</v>
      </c>
      <c r="V833" s="143">
        <f t="shared" si="699"/>
        <v>2.3359800214800011</v>
      </c>
      <c r="W833" s="155">
        <f t="shared" si="700"/>
        <v>700.79400644400027</v>
      </c>
      <c r="X833" s="143">
        <f t="shared" si="701"/>
        <v>0.2380668746399999</v>
      </c>
      <c r="Y833" s="211">
        <f t="shared" si="705"/>
        <v>35.710031195999981</v>
      </c>
      <c r="Z833" s="143">
        <f t="shared" si="706"/>
        <v>869.95817211168026</v>
      </c>
      <c r="AA833" s="170" t="str">
        <f t="shared" si="689"/>
        <v>10"1500</v>
      </c>
    </row>
    <row r="834" spans="1:27" x14ac:dyDescent="0.3">
      <c r="A834" s="45">
        <v>1500</v>
      </c>
      <c r="B834" s="45">
        <v>12</v>
      </c>
      <c r="C834" s="45">
        <f t="shared" si="704"/>
        <v>12</v>
      </c>
      <c r="D834" s="45" t="s">
        <v>618</v>
      </c>
      <c r="E834" s="45" t="str">
        <f t="shared" si="685"/>
        <v>12 1500 CS-SS304/FG-CS</v>
      </c>
      <c r="F834" s="149">
        <v>292.10000000000002</v>
      </c>
      <c r="G834" s="149">
        <v>323.89999999999998</v>
      </c>
      <c r="H834" s="149">
        <v>368.3</v>
      </c>
      <c r="I834" s="149">
        <v>520.70000000000005</v>
      </c>
      <c r="J834" s="146">
        <f t="shared" si="690"/>
        <v>0.34610000000000002</v>
      </c>
      <c r="K834" s="146">
        <f t="shared" si="691"/>
        <v>27</v>
      </c>
      <c r="L834" s="146">
        <f t="shared" si="692"/>
        <v>33</v>
      </c>
      <c r="M834" s="143">
        <f t="shared" si="693"/>
        <v>1.38248E-2</v>
      </c>
      <c r="N834" s="143">
        <f t="shared" si="694"/>
        <v>2.3828927999999996E-2</v>
      </c>
      <c r="O834" s="143">
        <f t="shared" si="695"/>
        <v>0.12918860856000003</v>
      </c>
      <c r="P834" s="143">
        <f t="shared" si="696"/>
        <v>0.27215733536639997</v>
      </c>
      <c r="Q834" s="143">
        <v>1</v>
      </c>
      <c r="R834" s="143">
        <f t="shared" si="697"/>
        <v>0.27215733536639997</v>
      </c>
      <c r="S834" s="143">
        <f t="shared" si="698"/>
        <v>0.12918860856000003</v>
      </c>
      <c r="T834" s="156">
        <f t="shared" si="686"/>
        <v>95.255067378239985</v>
      </c>
      <c r="U834" s="155">
        <f t="shared" si="687"/>
        <v>64.594304280000017</v>
      </c>
      <c r="V834" s="143">
        <f t="shared" si="699"/>
        <v>3.4385969937600005</v>
      </c>
      <c r="W834" s="155">
        <f t="shared" si="700"/>
        <v>1031.5790981280002</v>
      </c>
      <c r="X834" s="143">
        <f t="shared" si="701"/>
        <v>0.4463204666399993</v>
      </c>
      <c r="Y834" s="211">
        <f t="shared" si="705"/>
        <v>66.948069995999901</v>
      </c>
      <c r="Z834" s="143">
        <f t="shared" si="706"/>
        <v>1258.3765397822401</v>
      </c>
      <c r="AA834" s="170" t="str">
        <f t="shared" si="689"/>
        <v>12"1500</v>
      </c>
    </row>
    <row r="835" spans="1:27" x14ac:dyDescent="0.3">
      <c r="A835" s="45">
        <v>1500</v>
      </c>
      <c r="B835" s="45">
        <v>14</v>
      </c>
      <c r="C835" s="45">
        <f t="shared" si="704"/>
        <v>14</v>
      </c>
      <c r="D835" s="45" t="s">
        <v>618</v>
      </c>
      <c r="E835" s="45" t="str">
        <f t="shared" si="685"/>
        <v>14 1500 CS-SS304/FG-CS</v>
      </c>
      <c r="F835" s="149">
        <v>339.9</v>
      </c>
      <c r="G835" s="149">
        <v>362</v>
      </c>
      <c r="H835" s="149">
        <v>400.1</v>
      </c>
      <c r="I835" s="149">
        <v>577.9</v>
      </c>
      <c r="J835" s="146">
        <f t="shared" si="690"/>
        <v>0.38105</v>
      </c>
      <c r="K835" s="146">
        <f t="shared" si="691"/>
        <v>23</v>
      </c>
      <c r="L835" s="146">
        <f t="shared" si="692"/>
        <v>29</v>
      </c>
      <c r="M835" s="143">
        <f t="shared" si="693"/>
        <v>1.38248E-2</v>
      </c>
      <c r="N835" s="143">
        <f t="shared" si="694"/>
        <v>2.3828927999999996E-2</v>
      </c>
      <c r="O835" s="143">
        <f t="shared" si="695"/>
        <v>0.12116262092000001</v>
      </c>
      <c r="P835" s="143">
        <f t="shared" si="696"/>
        <v>0.26332037741759995</v>
      </c>
      <c r="Q835" s="143">
        <v>1</v>
      </c>
      <c r="R835" s="143">
        <f t="shared" si="697"/>
        <v>0.26332037741759995</v>
      </c>
      <c r="S835" s="143">
        <f t="shared" si="698"/>
        <v>0.12116262092000001</v>
      </c>
      <c r="T835" s="156">
        <f t="shared" si="686"/>
        <v>92.162132096159979</v>
      </c>
      <c r="U835" s="155">
        <f t="shared" si="687"/>
        <v>60.581310460000005</v>
      </c>
      <c r="V835" s="143">
        <f t="shared" si="699"/>
        <v>4.452389865839999</v>
      </c>
      <c r="W835" s="155">
        <f t="shared" si="700"/>
        <v>1335.7169597519996</v>
      </c>
      <c r="X835" s="143">
        <f t="shared" si="701"/>
        <v>0.34666466640000032</v>
      </c>
      <c r="Y835" s="211">
        <f t="shared" si="705"/>
        <v>51.999699960000051</v>
      </c>
      <c r="Z835" s="143">
        <f t="shared" si="706"/>
        <v>1540.4601022681595</v>
      </c>
      <c r="AA835" s="170" t="str">
        <f t="shared" si="689"/>
        <v>14"1500</v>
      </c>
    </row>
    <row r="836" spans="1:27" x14ac:dyDescent="0.3">
      <c r="A836" s="45">
        <v>1500</v>
      </c>
      <c r="B836" s="45">
        <v>16</v>
      </c>
      <c r="C836" s="45">
        <f t="shared" si="704"/>
        <v>16</v>
      </c>
      <c r="D836" s="45" t="s">
        <v>618</v>
      </c>
      <c r="E836" s="45" t="str">
        <f t="shared" si="685"/>
        <v>16 1500 CS-SS304/FG-CS</v>
      </c>
      <c r="F836" s="149">
        <v>368.3</v>
      </c>
      <c r="G836" s="149">
        <v>406.4</v>
      </c>
      <c r="H836" s="149">
        <v>457.2</v>
      </c>
      <c r="I836" s="149">
        <v>641.20000000000005</v>
      </c>
      <c r="J836" s="146">
        <f t="shared" si="690"/>
        <v>0.43179999999999996</v>
      </c>
      <c r="K836" s="146">
        <f t="shared" si="691"/>
        <v>30</v>
      </c>
      <c r="L836" s="146">
        <f t="shared" si="692"/>
        <v>36</v>
      </c>
      <c r="M836" s="143">
        <f t="shared" si="693"/>
        <v>1.38248E-2</v>
      </c>
      <c r="N836" s="143">
        <f t="shared" si="694"/>
        <v>2.3828927999999996E-2</v>
      </c>
      <c r="O836" s="143">
        <f t="shared" si="695"/>
        <v>0.17908645919999999</v>
      </c>
      <c r="P836" s="143">
        <f t="shared" si="696"/>
        <v>0.37041591997439988</v>
      </c>
      <c r="Q836" s="143">
        <v>1</v>
      </c>
      <c r="R836" s="143">
        <f t="shared" si="697"/>
        <v>0.37041591997439988</v>
      </c>
      <c r="S836" s="143">
        <f t="shared" si="698"/>
        <v>0.17908645919999999</v>
      </c>
      <c r="T836" s="156">
        <f t="shared" si="686"/>
        <v>129.64557199103996</v>
      </c>
      <c r="U836" s="155">
        <f t="shared" si="687"/>
        <v>89.543229599999989</v>
      </c>
      <c r="V836" s="143">
        <f t="shared" si="699"/>
        <v>5.1123440256000015</v>
      </c>
      <c r="W836" s="155">
        <f t="shared" si="700"/>
        <v>1533.7032076800006</v>
      </c>
      <c r="X836" s="143">
        <f t="shared" si="701"/>
        <v>0.6709457548799993</v>
      </c>
      <c r="Y836" s="211">
        <f t="shared" si="705"/>
        <v>100.64186323199989</v>
      </c>
      <c r="Z836" s="143">
        <f t="shared" si="706"/>
        <v>1853.5338725030404</v>
      </c>
      <c r="AA836" s="170" t="str">
        <f t="shared" si="689"/>
        <v>16"1500</v>
      </c>
    </row>
    <row r="837" spans="1:27" x14ac:dyDescent="0.3">
      <c r="A837" s="45">
        <v>1500</v>
      </c>
      <c r="B837" s="45">
        <v>18</v>
      </c>
      <c r="C837" s="45">
        <f t="shared" si="704"/>
        <v>18</v>
      </c>
      <c r="D837" s="45" t="s">
        <v>618</v>
      </c>
      <c r="E837" s="45" t="str">
        <f t="shared" si="685"/>
        <v>18 1500 CS-SS304/FG-CS</v>
      </c>
      <c r="F837" s="149">
        <v>425.5</v>
      </c>
      <c r="G837" s="149">
        <v>463.6</v>
      </c>
      <c r="H837" s="149">
        <v>520.70000000000005</v>
      </c>
      <c r="I837" s="149">
        <v>704.9</v>
      </c>
      <c r="J837" s="146">
        <f t="shared" si="690"/>
        <v>0.49215000000000003</v>
      </c>
      <c r="K837" s="146">
        <f t="shared" si="691"/>
        <v>34</v>
      </c>
      <c r="L837" s="146">
        <f t="shared" si="692"/>
        <v>40</v>
      </c>
      <c r="M837" s="143">
        <f t="shared" si="693"/>
        <v>1.38248E-2</v>
      </c>
      <c r="N837" s="143">
        <f t="shared" si="694"/>
        <v>2.3828927999999996E-2</v>
      </c>
      <c r="O837" s="143">
        <f t="shared" si="695"/>
        <v>0.23133176088000001</v>
      </c>
      <c r="P837" s="143">
        <f t="shared" si="696"/>
        <v>0.46909627660799991</v>
      </c>
      <c r="Q837" s="143">
        <v>1</v>
      </c>
      <c r="R837" s="143">
        <f t="shared" si="697"/>
        <v>0.46909627660799991</v>
      </c>
      <c r="S837" s="143">
        <f t="shared" si="698"/>
        <v>0.23133176088000001</v>
      </c>
      <c r="T837" s="156">
        <f t="shared" si="686"/>
        <v>164.18369681279998</v>
      </c>
      <c r="U837" s="155">
        <f t="shared" si="687"/>
        <v>115.66588044000001</v>
      </c>
      <c r="V837" s="143">
        <f t="shared" si="699"/>
        <v>5.626338676559997</v>
      </c>
      <c r="W837" s="155">
        <f t="shared" si="700"/>
        <v>1687.901602967999</v>
      </c>
      <c r="X837" s="143">
        <f t="shared" si="701"/>
        <v>0.76538004912000057</v>
      </c>
      <c r="Y837" s="211">
        <f t="shared" si="705"/>
        <v>114.80700736800009</v>
      </c>
      <c r="Z837" s="143">
        <f t="shared" si="706"/>
        <v>2082.5581875887988</v>
      </c>
      <c r="AA837" s="170" t="str">
        <f t="shared" si="689"/>
        <v>18"1500</v>
      </c>
    </row>
    <row r="838" spans="1:27" x14ac:dyDescent="0.3">
      <c r="A838" s="45">
        <v>1500</v>
      </c>
      <c r="B838" s="45">
        <v>20</v>
      </c>
      <c r="C838" s="45">
        <f t="shared" si="704"/>
        <v>20</v>
      </c>
      <c r="D838" s="45" t="s">
        <v>618</v>
      </c>
      <c r="E838" s="45" t="str">
        <f t="shared" si="685"/>
        <v>20 1500 CS-SS304/FG-CS</v>
      </c>
      <c r="F838" s="149">
        <v>489</v>
      </c>
      <c r="G838" s="149">
        <v>514.4</v>
      </c>
      <c r="H838" s="149">
        <v>571.5</v>
      </c>
      <c r="I838" s="149">
        <v>755.7</v>
      </c>
      <c r="J838" s="146">
        <f t="shared" si="690"/>
        <v>0.54295000000000004</v>
      </c>
      <c r="K838" s="146">
        <f t="shared" si="691"/>
        <v>34</v>
      </c>
      <c r="L838" s="146">
        <f t="shared" si="692"/>
        <v>40</v>
      </c>
      <c r="M838" s="143">
        <f t="shared" si="693"/>
        <v>1.38248E-2</v>
      </c>
      <c r="N838" s="143">
        <f t="shared" si="694"/>
        <v>2.3828927999999996E-2</v>
      </c>
      <c r="O838" s="143">
        <f t="shared" si="695"/>
        <v>0.25520995544000002</v>
      </c>
      <c r="P838" s="143">
        <f t="shared" si="696"/>
        <v>0.51751665830399995</v>
      </c>
      <c r="Q838" s="143">
        <v>1</v>
      </c>
      <c r="R838" s="143">
        <f t="shared" si="697"/>
        <v>0.51751665830399995</v>
      </c>
      <c r="S838" s="143">
        <f t="shared" si="698"/>
        <v>0.25520995544000002</v>
      </c>
      <c r="T838" s="156">
        <f t="shared" si="686"/>
        <v>181.13083040639998</v>
      </c>
      <c r="U838" s="155">
        <f t="shared" si="687"/>
        <v>127.60497772000001</v>
      </c>
      <c r="V838" s="143">
        <f t="shared" si="699"/>
        <v>6.0318118000800016</v>
      </c>
      <c r="W838" s="155">
        <f t="shared" si="700"/>
        <v>1809.5435400240005</v>
      </c>
      <c r="X838" s="143">
        <f t="shared" si="701"/>
        <v>0.56616551231999945</v>
      </c>
      <c r="Y838" s="211">
        <f t="shared" si="705"/>
        <v>84.924826847999924</v>
      </c>
      <c r="Z838" s="143">
        <f t="shared" si="706"/>
        <v>2203.2041749984005</v>
      </c>
      <c r="AA838" s="170" t="str">
        <f t="shared" si="689"/>
        <v>20"1500</v>
      </c>
    </row>
    <row r="839" spans="1:27" x14ac:dyDescent="0.3">
      <c r="A839" s="45">
        <v>1500</v>
      </c>
      <c r="B839" s="45">
        <v>22</v>
      </c>
      <c r="C839" s="45">
        <v>22</v>
      </c>
      <c r="D839" s="45" t="s">
        <v>618</v>
      </c>
      <c r="E839" s="45" t="str">
        <f t="shared" si="685"/>
        <v>22 1500 CS-SS304/FG-CS</v>
      </c>
      <c r="F839" s="149"/>
      <c r="G839" s="149"/>
      <c r="H839" s="149"/>
      <c r="I839" s="149"/>
      <c r="J839" s="146"/>
      <c r="K839" s="146"/>
      <c r="L839" s="146"/>
      <c r="M839" s="143"/>
      <c r="N839" s="143"/>
      <c r="O839" s="143"/>
      <c r="P839" s="143"/>
      <c r="Q839" s="143"/>
      <c r="R839" s="143"/>
      <c r="S839" s="143"/>
      <c r="T839" s="156">
        <f t="shared" si="686"/>
        <v>0</v>
      </c>
      <c r="U839" s="155">
        <f t="shared" si="687"/>
        <v>0</v>
      </c>
      <c r="V839" s="143"/>
      <c r="W839" s="155"/>
      <c r="X839" s="143"/>
      <c r="Y839" s="211">
        <f t="shared" si="705"/>
        <v>0</v>
      </c>
      <c r="Z839" s="143"/>
      <c r="AA839" s="170" t="str">
        <f t="shared" si="689"/>
        <v>22"1500</v>
      </c>
    </row>
    <row r="840" spans="1:27" x14ac:dyDescent="0.3">
      <c r="A840" s="45">
        <v>1500</v>
      </c>
      <c r="B840" s="45">
        <v>24</v>
      </c>
      <c r="C840" s="45">
        <f t="shared" ref="C840" si="707">B840</f>
        <v>24</v>
      </c>
      <c r="D840" s="45" t="s">
        <v>618</v>
      </c>
      <c r="E840" s="45" t="str">
        <f t="shared" si="685"/>
        <v>24 1500 CS-SS304/FG-CS</v>
      </c>
      <c r="F840" s="149">
        <v>577.9</v>
      </c>
      <c r="G840" s="149">
        <v>616</v>
      </c>
      <c r="H840" s="149">
        <v>679.5</v>
      </c>
      <c r="I840" s="149">
        <v>901.7</v>
      </c>
      <c r="J840" s="146">
        <f t="shared" ref="J840" si="708">(H840+G840)/2/1000</f>
        <v>0.64775000000000005</v>
      </c>
      <c r="K840" s="146">
        <f t="shared" ref="K840" si="709">ROUND((H840-G840)/2*1.2,)</f>
        <v>38</v>
      </c>
      <c r="L840" s="146">
        <f t="shared" ref="L840" si="710">K840+6</f>
        <v>44</v>
      </c>
      <c r="M840" s="143">
        <f t="shared" si="693"/>
        <v>1.38248E-2</v>
      </c>
      <c r="N840" s="143">
        <f t="shared" si="694"/>
        <v>2.3828927999999996E-2</v>
      </c>
      <c r="O840" s="143">
        <f t="shared" ref="O840" si="711">(J840*K840)*M840</f>
        <v>0.34029053960000005</v>
      </c>
      <c r="P840" s="143">
        <f t="shared" ref="P840" si="712">J840*L840*N840</f>
        <v>0.67914827692799995</v>
      </c>
      <c r="Q840" s="143">
        <v>1</v>
      </c>
      <c r="R840" s="143">
        <f t="shared" ref="R840" si="713">(P840*Q840)</f>
        <v>0.67914827692799995</v>
      </c>
      <c r="S840" s="143">
        <f t="shared" ref="S840" si="714">(O840*Q840)</f>
        <v>0.34029053960000005</v>
      </c>
      <c r="T840" s="156">
        <f t="shared" si="686"/>
        <v>237.7018969248</v>
      </c>
      <c r="U840" s="155">
        <f t="shared" si="687"/>
        <v>170.14526980000002</v>
      </c>
      <c r="V840" s="143">
        <f t="shared" ref="V840" si="715">((I840/1000)*3.14)*1.15*0.003*((I840-H840)/2/1000)*8000*Q840</f>
        <v>8.6819015896800007</v>
      </c>
      <c r="W840" s="155">
        <f t="shared" ref="W840" si="716">V840*100*3</f>
        <v>2604.5704769040003</v>
      </c>
      <c r="X840" s="143">
        <f t="shared" ref="X840" si="717">((G840/1000)*3.14)*1.15*0.003*((G840-F840)/2/1000)*8000*Q840</f>
        <v>1.0169847072000004</v>
      </c>
      <c r="Y840" s="211">
        <f t="shared" si="705"/>
        <v>152.54770608000007</v>
      </c>
      <c r="Z840" s="143">
        <f t="shared" ref="Z840" si="718">Y840+W840+U840+T840</f>
        <v>3164.9653497088002</v>
      </c>
      <c r="AA840" s="170" t="str">
        <f t="shared" si="689"/>
        <v>24"1500</v>
      </c>
    </row>
    <row r="842" spans="1:27" x14ac:dyDescent="0.3">
      <c r="A842" s="45">
        <v>2500</v>
      </c>
      <c r="B842" s="45">
        <v>0.5</v>
      </c>
      <c r="C842" s="45">
        <v>0.5</v>
      </c>
      <c r="D842" s="45" t="s">
        <v>618</v>
      </c>
      <c r="E842" s="45" t="str">
        <f t="shared" ref="E842:E855" si="719">CONCATENATE(C842," ",A842," ",D842)</f>
        <v>0.5 2500 CS-SS304/FG-CS</v>
      </c>
      <c r="F842" s="204">
        <v>14.22</v>
      </c>
      <c r="G842" s="204">
        <v>19.05</v>
      </c>
      <c r="H842" s="205">
        <v>31.8</v>
      </c>
      <c r="I842" s="204">
        <v>69.900000000000006</v>
      </c>
      <c r="J842" s="146">
        <f>(H842+G842)/2/1000</f>
        <v>2.5425E-2</v>
      </c>
      <c r="K842" s="146">
        <f>ROUND((H842-G842)/2*1.2,)</f>
        <v>8</v>
      </c>
      <c r="L842" s="146">
        <f>K842+6</f>
        <v>14</v>
      </c>
      <c r="M842" s="143">
        <f>3.142*(0.0008*0.0055)*1000</f>
        <v>1.38248E-2</v>
      </c>
      <c r="N842" s="143">
        <f>3.142*(0.0002*0.0048)*7900</f>
        <v>2.3828927999999996E-2</v>
      </c>
      <c r="O842" s="143">
        <f>(J842*K842)*M842</f>
        <v>2.8119643200000002E-3</v>
      </c>
      <c r="P842" s="143">
        <f>J842*L842*N842</f>
        <v>8.4819069215999986E-3</v>
      </c>
      <c r="Q842" s="143">
        <v>1</v>
      </c>
      <c r="R842" s="143">
        <f>(P842*Q842)</f>
        <v>8.4819069215999986E-3</v>
      </c>
      <c r="S842" s="143">
        <f>(O842*Q842)</f>
        <v>2.8119643200000002E-3</v>
      </c>
      <c r="T842" s="156">
        <f t="shared" ref="T842:T855" si="720">R842*Q842*350</f>
        <v>2.9686674225599994</v>
      </c>
      <c r="U842" s="155">
        <f t="shared" ref="U842:U855" si="721">S842*Q842*500</f>
        <v>1.40598216</v>
      </c>
      <c r="V842" s="143">
        <f>((I842/1000)*3.14)*1.15*0.003*((I842-H842)/2/1000)*8000*Q842</f>
        <v>0.11540134908000003</v>
      </c>
      <c r="W842" s="155"/>
      <c r="X842" s="143">
        <f>((G842/1000)*3.14)*1.15*0.003*((G842-F842)/2/1000)*8000*Q842</f>
        <v>3.9870423179999993E-3</v>
      </c>
      <c r="Y842" s="208">
        <f t="shared" ref="Y842:Y846" si="722">X842*75*5</f>
        <v>1.4951408692499999</v>
      </c>
      <c r="Z842" s="143">
        <f t="shared" ref="Z842:Z855" si="723">Y842+W842+U842+T842</f>
        <v>5.8697904518099993</v>
      </c>
      <c r="AA842" s="170" t="str">
        <f t="shared" ref="AA842:AA855" si="724">CONCATENATE(B842,"""",A842)</f>
        <v>0.5"2500</v>
      </c>
    </row>
    <row r="843" spans="1:27" x14ac:dyDescent="0.3">
      <c r="A843" s="45">
        <v>2500</v>
      </c>
      <c r="B843" s="45">
        <v>0.75</v>
      </c>
      <c r="C843" s="45">
        <v>0.75</v>
      </c>
      <c r="D843" s="45" t="s">
        <v>618</v>
      </c>
      <c r="E843" s="45" t="str">
        <f t="shared" si="719"/>
        <v>0.75 2500 CS-SS304/FG-CS</v>
      </c>
      <c r="F843" s="204">
        <v>20.57</v>
      </c>
      <c r="G843" s="204">
        <v>25.4</v>
      </c>
      <c r="H843" s="205">
        <v>39.6</v>
      </c>
      <c r="I843" s="204">
        <v>76.2</v>
      </c>
      <c r="J843" s="146">
        <f t="shared" ref="J843:J855" si="725">(H843+G843)/2/1000</f>
        <v>3.2500000000000001E-2</v>
      </c>
      <c r="K843" s="146">
        <f t="shared" ref="K843:K855" si="726">ROUND((H843-G843)/2*1.2,)</f>
        <v>9</v>
      </c>
      <c r="L843" s="146">
        <f t="shared" ref="L843:L855" si="727">K843+6</f>
        <v>15</v>
      </c>
      <c r="M843" s="143">
        <f t="shared" ref="M843:M855" si="728">3.142*(0.0008*0.0055)*1000</f>
        <v>1.38248E-2</v>
      </c>
      <c r="N843" s="143">
        <f t="shared" ref="N843:N855" si="729">3.142*(0.0002*0.0048)*7900</f>
        <v>2.3828927999999996E-2</v>
      </c>
      <c r="O843" s="143">
        <f t="shared" ref="O843:O855" si="730">(J843*K843)*M843</f>
        <v>4.0437540000000001E-3</v>
      </c>
      <c r="P843" s="143">
        <f t="shared" ref="P843:P855" si="731">J843*L843*N843</f>
        <v>1.1616602399999999E-2</v>
      </c>
      <c r="Q843" s="143">
        <v>1</v>
      </c>
      <c r="R843" s="143">
        <f t="shared" ref="R843:R855" si="732">(P843*Q843)</f>
        <v>1.1616602399999999E-2</v>
      </c>
      <c r="S843" s="143">
        <f t="shared" ref="S843:S855" si="733">(O843*Q843)</f>
        <v>4.0437540000000001E-3</v>
      </c>
      <c r="T843" s="156">
        <f t="shared" si="720"/>
        <v>4.0658108399999993</v>
      </c>
      <c r="U843" s="155">
        <f t="shared" si="721"/>
        <v>2.0218769999999999</v>
      </c>
      <c r="V843" s="143">
        <f t="shared" ref="V843:V855" si="734">((I843/1000)*3.14)*1.15*0.003*((I843-H843)/2/1000)*8000*Q843</f>
        <v>0.12084948143999998</v>
      </c>
      <c r="W843" s="155"/>
      <c r="X843" s="143">
        <f t="shared" ref="X843:X855" si="735">((G843/1000)*3.14)*1.15*0.003*((G843-F843)/2/1000)*8000*Q843</f>
        <v>5.316056423999997E-3</v>
      </c>
      <c r="Y843" s="208">
        <f t="shared" si="722"/>
        <v>1.9935211589999988</v>
      </c>
      <c r="Z843" s="143">
        <f t="shared" si="723"/>
        <v>8.0812089989999976</v>
      </c>
      <c r="AA843" s="170" t="str">
        <f t="shared" si="724"/>
        <v>0.75"2500</v>
      </c>
    </row>
    <row r="844" spans="1:27" x14ac:dyDescent="0.3">
      <c r="A844" s="45">
        <v>2500</v>
      </c>
      <c r="B844" s="45">
        <v>1</v>
      </c>
      <c r="C844" s="45">
        <f>B844</f>
        <v>1</v>
      </c>
      <c r="D844" s="45" t="s">
        <v>618</v>
      </c>
      <c r="E844" s="45" t="str">
        <f t="shared" si="719"/>
        <v>1 2500 CS-SS304/FG-CS</v>
      </c>
      <c r="F844" s="204">
        <v>26.92</v>
      </c>
      <c r="G844" s="204">
        <v>31.75</v>
      </c>
      <c r="H844" s="205">
        <v>47.8</v>
      </c>
      <c r="I844" s="204">
        <v>85.9</v>
      </c>
      <c r="J844" s="146">
        <f t="shared" si="725"/>
        <v>3.9774999999999998E-2</v>
      </c>
      <c r="K844" s="146">
        <f t="shared" si="726"/>
        <v>10</v>
      </c>
      <c r="L844" s="146">
        <f t="shared" si="727"/>
        <v>16</v>
      </c>
      <c r="M844" s="143">
        <f t="shared" si="728"/>
        <v>1.38248E-2</v>
      </c>
      <c r="N844" s="143">
        <f t="shared" si="729"/>
        <v>2.3828927999999996E-2</v>
      </c>
      <c r="O844" s="143">
        <f t="shared" si="730"/>
        <v>5.4988141999999995E-3</v>
      </c>
      <c r="P844" s="143">
        <f t="shared" si="731"/>
        <v>1.5164729779199996E-2</v>
      </c>
      <c r="Q844" s="143">
        <v>1</v>
      </c>
      <c r="R844" s="143">
        <f t="shared" si="732"/>
        <v>1.5164729779199996E-2</v>
      </c>
      <c r="S844" s="143">
        <f t="shared" si="733"/>
        <v>5.4988141999999995E-3</v>
      </c>
      <c r="T844" s="156">
        <f t="shared" si="720"/>
        <v>5.307655422719999</v>
      </c>
      <c r="U844" s="155">
        <f t="shared" si="721"/>
        <v>2.7494070999999995</v>
      </c>
      <c r="V844" s="143">
        <f t="shared" si="734"/>
        <v>0.14181653628000004</v>
      </c>
      <c r="W844" s="155"/>
      <c r="X844" s="143">
        <f t="shared" si="735"/>
        <v>6.6450705299999973E-3</v>
      </c>
      <c r="Y844" s="208">
        <f t="shared" si="722"/>
        <v>2.4919014487499993</v>
      </c>
      <c r="Z844" s="143">
        <f t="shared" si="723"/>
        <v>10.548963971469998</v>
      </c>
      <c r="AA844" s="170" t="str">
        <f t="shared" si="724"/>
        <v>1"2500</v>
      </c>
    </row>
    <row r="845" spans="1:27" x14ac:dyDescent="0.3">
      <c r="A845" s="45">
        <v>2500</v>
      </c>
      <c r="B845" s="45" t="s">
        <v>6</v>
      </c>
      <c r="C845" s="45">
        <v>1.25</v>
      </c>
      <c r="D845" s="45" t="s">
        <v>618</v>
      </c>
      <c r="E845" s="45" t="str">
        <f t="shared" si="719"/>
        <v>1.25 2500 CS-SS304/FG-CS</v>
      </c>
      <c r="F845" s="204">
        <v>33.270000000000003</v>
      </c>
      <c r="G845" s="204">
        <v>39.619999999999997</v>
      </c>
      <c r="H845" s="205">
        <v>60.5</v>
      </c>
      <c r="I845" s="204">
        <v>104.9</v>
      </c>
      <c r="J845" s="146">
        <f t="shared" si="725"/>
        <v>5.006E-2</v>
      </c>
      <c r="K845" s="146">
        <f t="shared" si="726"/>
        <v>13</v>
      </c>
      <c r="L845" s="146">
        <f t="shared" si="727"/>
        <v>19</v>
      </c>
      <c r="M845" s="143">
        <f t="shared" si="728"/>
        <v>1.38248E-2</v>
      </c>
      <c r="N845" s="143">
        <f t="shared" si="729"/>
        <v>2.3828927999999996E-2</v>
      </c>
      <c r="O845" s="143">
        <f t="shared" si="730"/>
        <v>8.9969033440000009E-3</v>
      </c>
      <c r="P845" s="143">
        <f t="shared" si="731"/>
        <v>2.2664646577919997E-2</v>
      </c>
      <c r="Q845" s="143">
        <v>1</v>
      </c>
      <c r="R845" s="143">
        <f t="shared" si="732"/>
        <v>2.2664646577919997E-2</v>
      </c>
      <c r="S845" s="143">
        <f t="shared" si="733"/>
        <v>8.9969033440000009E-3</v>
      </c>
      <c r="T845" s="156">
        <f t="shared" si="720"/>
        <v>7.9326263022719985</v>
      </c>
      <c r="U845" s="155">
        <f t="shared" si="721"/>
        <v>4.4984516720000007</v>
      </c>
      <c r="V845" s="143">
        <f t="shared" si="734"/>
        <v>0.20182138992000001</v>
      </c>
      <c r="W845" s="155"/>
      <c r="X845" s="143">
        <f t="shared" si="735"/>
        <v>1.0901767883999991E-2</v>
      </c>
      <c r="Y845" s="208">
        <f t="shared" si="722"/>
        <v>4.0881629564999962</v>
      </c>
      <c r="Z845" s="143">
        <f t="shared" si="723"/>
        <v>16.519240930771996</v>
      </c>
      <c r="AA845" s="170" t="str">
        <f t="shared" si="724"/>
        <v>1  1/4"2500</v>
      </c>
    </row>
    <row r="846" spans="1:27" x14ac:dyDescent="0.3">
      <c r="A846" s="45">
        <v>2500</v>
      </c>
      <c r="B846" s="45" t="s">
        <v>8</v>
      </c>
      <c r="C846" s="45">
        <v>1.5</v>
      </c>
      <c r="D846" s="45" t="s">
        <v>618</v>
      </c>
      <c r="E846" s="45" t="str">
        <f t="shared" si="719"/>
        <v>1.5 2500 CS-SS304/FG-CS</v>
      </c>
      <c r="F846" s="204">
        <v>41.4</v>
      </c>
      <c r="G846" s="204">
        <v>47.75</v>
      </c>
      <c r="H846" s="205">
        <v>69.900000000000006</v>
      </c>
      <c r="I846" s="204">
        <v>117.6</v>
      </c>
      <c r="J846" s="146">
        <f t="shared" si="725"/>
        <v>5.8825000000000002E-2</v>
      </c>
      <c r="K846" s="146">
        <f t="shared" si="726"/>
        <v>13</v>
      </c>
      <c r="L846" s="146">
        <f t="shared" si="727"/>
        <v>19</v>
      </c>
      <c r="M846" s="143">
        <f t="shared" si="728"/>
        <v>1.38248E-2</v>
      </c>
      <c r="N846" s="143">
        <f t="shared" si="729"/>
        <v>2.3828927999999996E-2</v>
      </c>
      <c r="O846" s="143">
        <f t="shared" si="730"/>
        <v>1.057217018E-2</v>
      </c>
      <c r="P846" s="143">
        <f t="shared" si="731"/>
        <v>2.6632997102399993E-2</v>
      </c>
      <c r="Q846" s="143">
        <v>1</v>
      </c>
      <c r="R846" s="143">
        <f t="shared" si="732"/>
        <v>2.6632997102399993E-2</v>
      </c>
      <c r="S846" s="143">
        <f t="shared" si="733"/>
        <v>1.057217018E-2</v>
      </c>
      <c r="T846" s="156">
        <f t="shared" si="720"/>
        <v>9.321548985839998</v>
      </c>
      <c r="U846" s="155">
        <f t="shared" si="721"/>
        <v>5.2860850900000003</v>
      </c>
      <c r="V846" s="143">
        <f t="shared" si="734"/>
        <v>0.24307172063999988</v>
      </c>
      <c r="W846" s="155"/>
      <c r="X846" s="143">
        <f t="shared" si="735"/>
        <v>1.3138804050000005E-2</v>
      </c>
      <c r="Y846" s="208">
        <f>X846*75*5</f>
        <v>4.9270515187500017</v>
      </c>
      <c r="Z846" s="143">
        <f t="shared" si="723"/>
        <v>19.534685594590002</v>
      </c>
      <c r="AA846" s="170" t="str">
        <f t="shared" si="724"/>
        <v>1  1/2"2500</v>
      </c>
    </row>
    <row r="847" spans="1:27" x14ac:dyDescent="0.3">
      <c r="A847" s="45">
        <v>2500</v>
      </c>
      <c r="B847" s="45">
        <v>2</v>
      </c>
      <c r="C847" s="45">
        <f>B847</f>
        <v>2</v>
      </c>
      <c r="D847" s="45" t="s">
        <v>618</v>
      </c>
      <c r="E847" s="45" t="str">
        <f t="shared" si="719"/>
        <v>2 2500 CS-SS304/FG-CS</v>
      </c>
      <c r="F847" s="204">
        <v>52.32</v>
      </c>
      <c r="G847" s="204">
        <v>58.67</v>
      </c>
      <c r="H847" s="205">
        <v>85.9</v>
      </c>
      <c r="I847" s="204">
        <v>146.1</v>
      </c>
      <c r="J847" s="146">
        <f t="shared" si="725"/>
        <v>7.2285000000000002E-2</v>
      </c>
      <c r="K847" s="146">
        <f t="shared" si="726"/>
        <v>16</v>
      </c>
      <c r="L847" s="146">
        <f t="shared" si="727"/>
        <v>22</v>
      </c>
      <c r="M847" s="143">
        <f t="shared" si="728"/>
        <v>1.38248E-2</v>
      </c>
      <c r="N847" s="143">
        <f t="shared" si="729"/>
        <v>2.3828927999999996E-2</v>
      </c>
      <c r="O847" s="143">
        <f t="shared" si="730"/>
        <v>1.5989210688000001E-2</v>
      </c>
      <c r="P847" s="143">
        <f t="shared" si="731"/>
        <v>3.7894429330559996E-2</v>
      </c>
      <c r="Q847" s="143">
        <v>1</v>
      </c>
      <c r="R847" s="143">
        <f t="shared" si="732"/>
        <v>3.7894429330559996E-2</v>
      </c>
      <c r="S847" s="143">
        <f t="shared" si="733"/>
        <v>1.5989210688000001E-2</v>
      </c>
      <c r="T847" s="156">
        <f t="shared" si="720"/>
        <v>13.263050265695998</v>
      </c>
      <c r="U847" s="155">
        <f t="shared" si="721"/>
        <v>7.9946053440000009</v>
      </c>
      <c r="V847" s="143">
        <f t="shared" si="734"/>
        <v>0.38111447304000001</v>
      </c>
      <c r="W847" s="155"/>
      <c r="X847" s="143">
        <f t="shared" si="735"/>
        <v>1.6143531594000005E-2</v>
      </c>
      <c r="Y847" s="210">
        <f>X847*75*3</f>
        <v>3.6322946086500014</v>
      </c>
      <c r="Z847" s="143">
        <f t="shared" si="723"/>
        <v>24.889950218346002</v>
      </c>
      <c r="AA847" s="170" t="str">
        <f t="shared" si="724"/>
        <v>2"2500</v>
      </c>
    </row>
    <row r="848" spans="1:27" x14ac:dyDescent="0.3">
      <c r="A848" s="45">
        <v>2500</v>
      </c>
      <c r="B848" s="45" t="s">
        <v>11</v>
      </c>
      <c r="C848" s="45">
        <v>2.5</v>
      </c>
      <c r="D848" s="45" t="s">
        <v>618</v>
      </c>
      <c r="E848" s="45" t="str">
        <f t="shared" si="719"/>
        <v>2.5 2500 CS-SS304/FG-CS</v>
      </c>
      <c r="F848" s="206">
        <v>63.5</v>
      </c>
      <c r="G848" s="206">
        <v>69.900000000000006</v>
      </c>
      <c r="H848" s="206">
        <v>98.6</v>
      </c>
      <c r="I848" s="206">
        <v>168.4</v>
      </c>
      <c r="J848" s="146">
        <f t="shared" si="725"/>
        <v>8.4250000000000005E-2</v>
      </c>
      <c r="K848" s="146">
        <f t="shared" si="726"/>
        <v>17</v>
      </c>
      <c r="L848" s="146">
        <f t="shared" si="727"/>
        <v>23</v>
      </c>
      <c r="M848" s="143">
        <f t="shared" si="728"/>
        <v>1.38248E-2</v>
      </c>
      <c r="N848" s="143">
        <f t="shared" si="729"/>
        <v>2.3828927999999996E-2</v>
      </c>
      <c r="O848" s="143">
        <f t="shared" si="730"/>
        <v>1.9800569800000001E-2</v>
      </c>
      <c r="P848" s="143">
        <f t="shared" si="731"/>
        <v>4.6174505231999993E-2</v>
      </c>
      <c r="Q848" s="143">
        <v>1</v>
      </c>
      <c r="R848" s="143">
        <f t="shared" si="732"/>
        <v>4.6174505231999993E-2</v>
      </c>
      <c r="S848" s="143">
        <f t="shared" si="733"/>
        <v>1.9800569800000001E-2</v>
      </c>
      <c r="T848" s="156">
        <f t="shared" si="720"/>
        <v>16.161076831199999</v>
      </c>
      <c r="U848" s="155">
        <f t="shared" si="721"/>
        <v>9.9002849000000008</v>
      </c>
      <c r="V848" s="143">
        <f t="shared" si="734"/>
        <v>0.50933819424000004</v>
      </c>
      <c r="W848" s="155"/>
      <c r="X848" s="143">
        <f t="shared" si="735"/>
        <v>1.9385003520000013E-2</v>
      </c>
      <c r="Y848" s="210">
        <f t="shared" ref="Y848:Y851" si="736">X848*75*3</f>
        <v>4.3616257920000034</v>
      </c>
      <c r="Z848" s="143">
        <f t="shared" si="723"/>
        <v>30.422987523200003</v>
      </c>
      <c r="AA848" s="170" t="str">
        <f t="shared" si="724"/>
        <v>2  1/2"2500</v>
      </c>
    </row>
    <row r="849" spans="1:27" x14ac:dyDescent="0.3">
      <c r="A849" s="45">
        <v>2500</v>
      </c>
      <c r="B849" s="45">
        <v>3</v>
      </c>
      <c r="C849" s="45">
        <f t="shared" ref="C849:C855" si="737">B849</f>
        <v>3</v>
      </c>
      <c r="D849" s="45" t="s">
        <v>618</v>
      </c>
      <c r="E849" s="45" t="str">
        <f t="shared" si="719"/>
        <v>3 2500 CS-SS304/FG-CS</v>
      </c>
      <c r="F849" s="207">
        <v>78.7</v>
      </c>
      <c r="G849" s="207">
        <v>92.2</v>
      </c>
      <c r="H849" s="207">
        <v>120.7</v>
      </c>
      <c r="I849" s="207">
        <v>196.9</v>
      </c>
      <c r="J849" s="146">
        <f t="shared" si="725"/>
        <v>0.10645</v>
      </c>
      <c r="K849" s="146">
        <f t="shared" si="726"/>
        <v>17</v>
      </c>
      <c r="L849" s="146">
        <f t="shared" si="727"/>
        <v>23</v>
      </c>
      <c r="M849" s="143">
        <f t="shared" si="728"/>
        <v>1.38248E-2</v>
      </c>
      <c r="N849" s="143">
        <f t="shared" si="729"/>
        <v>2.3828927999999996E-2</v>
      </c>
      <c r="O849" s="143">
        <f t="shared" si="730"/>
        <v>2.5018049319999999E-2</v>
      </c>
      <c r="P849" s="143">
        <f t="shared" si="731"/>
        <v>5.8341555868799994E-2</v>
      </c>
      <c r="Q849" s="143">
        <v>1</v>
      </c>
      <c r="R849" s="143">
        <f t="shared" si="732"/>
        <v>5.8341555868799994E-2</v>
      </c>
      <c r="S849" s="143">
        <f t="shared" si="733"/>
        <v>2.5018049319999999E-2</v>
      </c>
      <c r="T849" s="156">
        <f t="shared" si="720"/>
        <v>20.419544554079998</v>
      </c>
      <c r="U849" s="155">
        <f t="shared" si="721"/>
        <v>12.50902466</v>
      </c>
      <c r="V849" s="143">
        <f t="shared" si="734"/>
        <v>0.65014379496000008</v>
      </c>
      <c r="W849" s="155"/>
      <c r="X849" s="143">
        <f t="shared" si="735"/>
        <v>5.3935340400000004E-2</v>
      </c>
      <c r="Y849" s="210">
        <f t="shared" si="736"/>
        <v>12.135451589999999</v>
      </c>
      <c r="Z849" s="143">
        <f t="shared" si="723"/>
        <v>45.064020804079995</v>
      </c>
      <c r="AA849" s="170" t="str">
        <f t="shared" si="724"/>
        <v>3"2500</v>
      </c>
    </row>
    <row r="850" spans="1:27" x14ac:dyDescent="0.3">
      <c r="A850" s="45">
        <v>2500</v>
      </c>
      <c r="B850" s="45">
        <v>4</v>
      </c>
      <c r="C850" s="45">
        <f t="shared" si="737"/>
        <v>4</v>
      </c>
      <c r="D850" s="45" t="s">
        <v>618</v>
      </c>
      <c r="E850" s="45" t="str">
        <f t="shared" si="719"/>
        <v>4 2500 CS-SS304/FG-CS</v>
      </c>
      <c r="F850" s="207">
        <v>97.8</v>
      </c>
      <c r="G850" s="207">
        <v>117.6</v>
      </c>
      <c r="H850" s="207">
        <v>149.4</v>
      </c>
      <c r="I850" s="207">
        <v>235</v>
      </c>
      <c r="J850" s="146">
        <f t="shared" si="725"/>
        <v>0.13350000000000001</v>
      </c>
      <c r="K850" s="146">
        <f t="shared" si="726"/>
        <v>19</v>
      </c>
      <c r="L850" s="146">
        <f t="shared" si="727"/>
        <v>25</v>
      </c>
      <c r="M850" s="143">
        <f t="shared" si="728"/>
        <v>1.38248E-2</v>
      </c>
      <c r="N850" s="143">
        <f t="shared" si="729"/>
        <v>2.3828927999999996E-2</v>
      </c>
      <c r="O850" s="143">
        <f t="shared" si="730"/>
        <v>3.5066605200000003E-2</v>
      </c>
      <c r="P850" s="143">
        <f t="shared" si="731"/>
        <v>7.9529047199999994E-2</v>
      </c>
      <c r="Q850" s="143">
        <v>1</v>
      </c>
      <c r="R850" s="143">
        <f t="shared" si="732"/>
        <v>7.9529047199999994E-2</v>
      </c>
      <c r="S850" s="143">
        <f t="shared" si="733"/>
        <v>3.5066605200000003E-2</v>
      </c>
      <c r="T850" s="156">
        <f t="shared" si="720"/>
        <v>27.835166519999998</v>
      </c>
      <c r="U850" s="155">
        <f t="shared" si="721"/>
        <v>17.533302600000003</v>
      </c>
      <c r="V850" s="143">
        <f t="shared" si="734"/>
        <v>0.87166651199999989</v>
      </c>
      <c r="W850" s="155"/>
      <c r="X850" s="143">
        <f t="shared" si="735"/>
        <v>0.10089769535999997</v>
      </c>
      <c r="Y850" s="210">
        <f t="shared" si="736"/>
        <v>22.701981455999995</v>
      </c>
      <c r="Z850" s="143">
        <f t="shared" si="723"/>
        <v>68.070450575999999</v>
      </c>
      <c r="AA850" s="170" t="str">
        <f t="shared" si="724"/>
        <v>4"2500</v>
      </c>
    </row>
    <row r="851" spans="1:27" x14ac:dyDescent="0.3">
      <c r="A851" s="45">
        <v>2500</v>
      </c>
      <c r="B851" s="45">
        <v>5</v>
      </c>
      <c r="C851" s="45">
        <f t="shared" si="737"/>
        <v>5</v>
      </c>
      <c r="D851" s="45" t="s">
        <v>618</v>
      </c>
      <c r="E851" s="45" t="str">
        <f t="shared" si="719"/>
        <v>5 2500 CS-SS304/FG-CS</v>
      </c>
      <c r="F851" s="207">
        <v>124.5</v>
      </c>
      <c r="G851" s="207">
        <v>143</v>
      </c>
      <c r="H851" s="207">
        <v>177.8</v>
      </c>
      <c r="I851" s="207">
        <v>279.39999999999998</v>
      </c>
      <c r="J851" s="146">
        <f t="shared" si="725"/>
        <v>0.16040000000000001</v>
      </c>
      <c r="K851" s="146">
        <f t="shared" si="726"/>
        <v>21</v>
      </c>
      <c r="L851" s="146">
        <f t="shared" si="727"/>
        <v>27</v>
      </c>
      <c r="M851" s="143">
        <f t="shared" si="728"/>
        <v>1.38248E-2</v>
      </c>
      <c r="N851" s="143">
        <f t="shared" si="729"/>
        <v>2.3828927999999996E-2</v>
      </c>
      <c r="O851" s="143">
        <f t="shared" si="730"/>
        <v>4.6567456320000006E-2</v>
      </c>
      <c r="P851" s="143">
        <f t="shared" si="731"/>
        <v>0.10319832138239998</v>
      </c>
      <c r="Q851" s="143">
        <v>1</v>
      </c>
      <c r="R851" s="143">
        <f t="shared" si="732"/>
        <v>0.10319832138239998</v>
      </c>
      <c r="S851" s="143">
        <f t="shared" si="733"/>
        <v>4.6567456320000006E-2</v>
      </c>
      <c r="T851" s="156">
        <f t="shared" si="720"/>
        <v>36.119412483839994</v>
      </c>
      <c r="U851" s="155">
        <f t="shared" si="721"/>
        <v>23.283728160000003</v>
      </c>
      <c r="V851" s="143">
        <f t="shared" si="734"/>
        <v>1.2300672172799996</v>
      </c>
      <c r="W851" s="155"/>
      <c r="X851" s="143">
        <f t="shared" si="735"/>
        <v>0.11463480599999998</v>
      </c>
      <c r="Y851" s="210">
        <f t="shared" si="736"/>
        <v>25.792831349999993</v>
      </c>
      <c r="Z851" s="143">
        <f t="shared" si="723"/>
        <v>85.19597199383999</v>
      </c>
      <c r="AA851" s="170" t="str">
        <f t="shared" si="724"/>
        <v>5"2500</v>
      </c>
    </row>
    <row r="852" spans="1:27" x14ac:dyDescent="0.3">
      <c r="A852" s="45">
        <v>2500</v>
      </c>
      <c r="B852" s="45">
        <v>6</v>
      </c>
      <c r="C852" s="45">
        <f t="shared" si="737"/>
        <v>6</v>
      </c>
      <c r="D852" s="45" t="s">
        <v>618</v>
      </c>
      <c r="E852" s="45" t="str">
        <f t="shared" si="719"/>
        <v>6 2500 CS-SS304/FG-CS</v>
      </c>
      <c r="F852" s="207">
        <v>147.30000000000001</v>
      </c>
      <c r="G852" s="207">
        <v>171.5</v>
      </c>
      <c r="H852" s="207">
        <v>209.6</v>
      </c>
      <c r="I852" s="207">
        <v>317.5</v>
      </c>
      <c r="J852" s="146">
        <f t="shared" si="725"/>
        <v>0.19055000000000002</v>
      </c>
      <c r="K852" s="146">
        <f t="shared" si="726"/>
        <v>23</v>
      </c>
      <c r="L852" s="146">
        <f t="shared" si="727"/>
        <v>29</v>
      </c>
      <c r="M852" s="143">
        <f t="shared" si="728"/>
        <v>1.38248E-2</v>
      </c>
      <c r="N852" s="143">
        <f t="shared" si="729"/>
        <v>2.3828927999999996E-2</v>
      </c>
      <c r="O852" s="143">
        <f t="shared" si="730"/>
        <v>6.058925972000001E-2</v>
      </c>
      <c r="P852" s="143">
        <f t="shared" si="731"/>
        <v>0.13167746468159999</v>
      </c>
      <c r="Q852" s="143">
        <v>1</v>
      </c>
      <c r="R852" s="143">
        <f t="shared" si="732"/>
        <v>0.13167746468159999</v>
      </c>
      <c r="S852" s="143">
        <f t="shared" si="733"/>
        <v>6.058925972000001E-2</v>
      </c>
      <c r="T852" s="156">
        <f t="shared" si="720"/>
        <v>46.087112638560001</v>
      </c>
      <c r="U852" s="155">
        <f t="shared" si="721"/>
        <v>30.294629860000004</v>
      </c>
      <c r="V852" s="143">
        <f t="shared" si="734"/>
        <v>1.4844784890000002</v>
      </c>
      <c r="W852" s="155"/>
      <c r="X852" s="143">
        <f t="shared" si="735"/>
        <v>0.17984079959999991</v>
      </c>
      <c r="Y852" s="211">
        <f t="shared" ref="Y852:Y855" si="738">X852*75*2</f>
        <v>26.976119939999986</v>
      </c>
      <c r="Z852" s="143">
        <f t="shared" si="723"/>
        <v>103.35786243855999</v>
      </c>
      <c r="AA852" s="170" t="str">
        <f t="shared" si="724"/>
        <v>6"2500</v>
      </c>
    </row>
    <row r="853" spans="1:27" x14ac:dyDescent="0.3">
      <c r="A853" s="45">
        <v>2500</v>
      </c>
      <c r="B853" s="45">
        <v>8</v>
      </c>
      <c r="C853" s="45">
        <f t="shared" si="737"/>
        <v>8</v>
      </c>
      <c r="D853" s="45" t="s">
        <v>618</v>
      </c>
      <c r="E853" s="45" t="str">
        <f t="shared" si="719"/>
        <v>8 2500 CS-SS304/FG-CS</v>
      </c>
      <c r="F853" s="207">
        <v>196.9</v>
      </c>
      <c r="G853" s="207">
        <v>215.9</v>
      </c>
      <c r="H853" s="207">
        <v>257.3</v>
      </c>
      <c r="I853" s="207">
        <v>387.4</v>
      </c>
      <c r="J853" s="146">
        <f t="shared" si="725"/>
        <v>0.23660000000000003</v>
      </c>
      <c r="K853" s="146">
        <f t="shared" si="726"/>
        <v>25</v>
      </c>
      <c r="L853" s="146">
        <f t="shared" si="727"/>
        <v>31</v>
      </c>
      <c r="M853" s="143">
        <f t="shared" si="728"/>
        <v>1.38248E-2</v>
      </c>
      <c r="N853" s="143">
        <f t="shared" si="729"/>
        <v>2.3828927999999996E-2</v>
      </c>
      <c r="O853" s="143">
        <f t="shared" si="730"/>
        <v>8.1773692000000009E-2</v>
      </c>
      <c r="P853" s="143">
        <f t="shared" si="731"/>
        <v>0.17477565530879999</v>
      </c>
      <c r="Q853" s="143">
        <v>1</v>
      </c>
      <c r="R853" s="143">
        <f t="shared" si="732"/>
        <v>0.17477565530879999</v>
      </c>
      <c r="S853" s="143">
        <f t="shared" si="733"/>
        <v>8.1773692000000009E-2</v>
      </c>
      <c r="T853" s="156">
        <f t="shared" si="720"/>
        <v>61.171479358079999</v>
      </c>
      <c r="U853" s="155">
        <f t="shared" si="721"/>
        <v>40.886846000000006</v>
      </c>
      <c r="V853" s="143">
        <f t="shared" si="734"/>
        <v>2.1839648656799993</v>
      </c>
      <c r="W853" s="155"/>
      <c r="X853" s="143">
        <f t="shared" si="735"/>
        <v>0.17775219719999999</v>
      </c>
      <c r="Y853" s="211">
        <f t="shared" si="738"/>
        <v>26.662829579999997</v>
      </c>
      <c r="Z853" s="143">
        <f t="shared" si="723"/>
        <v>128.72115493807999</v>
      </c>
      <c r="AA853" s="170" t="str">
        <f t="shared" si="724"/>
        <v>8"2500</v>
      </c>
    </row>
    <row r="854" spans="1:27" x14ac:dyDescent="0.3">
      <c r="A854" s="45">
        <v>2500</v>
      </c>
      <c r="B854" s="45">
        <v>10</v>
      </c>
      <c r="C854" s="45">
        <f t="shared" si="737"/>
        <v>10</v>
      </c>
      <c r="D854" s="45" t="s">
        <v>618</v>
      </c>
      <c r="E854" s="45" t="str">
        <f t="shared" si="719"/>
        <v>10 2500 CS-SS304/FG-CS</v>
      </c>
      <c r="F854" s="207">
        <v>246.1</v>
      </c>
      <c r="G854" s="207">
        <v>270</v>
      </c>
      <c r="H854" s="207">
        <v>311.2</v>
      </c>
      <c r="I854" s="207">
        <v>476.3</v>
      </c>
      <c r="J854" s="146">
        <f t="shared" si="725"/>
        <v>0.29060000000000002</v>
      </c>
      <c r="K854" s="146">
        <f t="shared" si="726"/>
        <v>25</v>
      </c>
      <c r="L854" s="146">
        <f t="shared" si="727"/>
        <v>31</v>
      </c>
      <c r="M854" s="143">
        <f t="shared" si="728"/>
        <v>1.38248E-2</v>
      </c>
      <c r="N854" s="143">
        <f t="shared" si="729"/>
        <v>2.3828927999999996E-2</v>
      </c>
      <c r="O854" s="143">
        <f t="shared" si="730"/>
        <v>0.10043717200000001</v>
      </c>
      <c r="P854" s="143">
        <f t="shared" si="731"/>
        <v>0.21466528078079999</v>
      </c>
      <c r="Q854" s="143">
        <v>1</v>
      </c>
      <c r="R854" s="143">
        <f t="shared" si="732"/>
        <v>0.21466528078079999</v>
      </c>
      <c r="S854" s="143">
        <f t="shared" si="733"/>
        <v>0.10043717200000001</v>
      </c>
      <c r="T854" s="156">
        <f t="shared" si="720"/>
        <v>75.132848273280004</v>
      </c>
      <c r="U854" s="155">
        <f t="shared" si="721"/>
        <v>50.218586000000002</v>
      </c>
      <c r="V854" s="143">
        <f t="shared" si="734"/>
        <v>3.4075041171600002</v>
      </c>
      <c r="W854" s="155"/>
      <c r="X854" s="143">
        <f t="shared" si="735"/>
        <v>0.27962139600000008</v>
      </c>
      <c r="Y854" s="211">
        <f t="shared" si="738"/>
        <v>41.943209400000015</v>
      </c>
      <c r="Z854" s="143">
        <f t="shared" si="723"/>
        <v>167.29464367328001</v>
      </c>
      <c r="AA854" s="170" t="str">
        <f t="shared" si="724"/>
        <v>10"2500</v>
      </c>
    </row>
    <row r="855" spans="1:27" x14ac:dyDescent="0.3">
      <c r="A855" s="45">
        <v>2500</v>
      </c>
      <c r="B855" s="45">
        <v>12</v>
      </c>
      <c r="C855" s="45">
        <f t="shared" si="737"/>
        <v>12</v>
      </c>
      <c r="D855" s="45" t="s">
        <v>618</v>
      </c>
      <c r="E855" s="45" t="str">
        <f t="shared" si="719"/>
        <v>12 2500 CS-SS304/FG-CS</v>
      </c>
      <c r="F855" s="207">
        <v>292.10000000000002</v>
      </c>
      <c r="G855" s="207">
        <v>317.5</v>
      </c>
      <c r="H855" s="207">
        <v>368.3</v>
      </c>
      <c r="I855" s="207">
        <v>549.4</v>
      </c>
      <c r="J855" s="146">
        <f t="shared" si="725"/>
        <v>0.34289999999999998</v>
      </c>
      <c r="K855" s="146">
        <f t="shared" si="726"/>
        <v>30</v>
      </c>
      <c r="L855" s="146">
        <f t="shared" si="727"/>
        <v>36</v>
      </c>
      <c r="M855" s="143">
        <f t="shared" si="728"/>
        <v>1.38248E-2</v>
      </c>
      <c r="N855" s="143">
        <f t="shared" si="729"/>
        <v>2.3828927999999996E-2</v>
      </c>
      <c r="O855" s="143">
        <f t="shared" si="730"/>
        <v>0.14221571759999999</v>
      </c>
      <c r="P855" s="143">
        <f t="shared" si="731"/>
        <v>0.29415381880319996</v>
      </c>
      <c r="Q855" s="143">
        <v>1</v>
      </c>
      <c r="R855" s="143">
        <f t="shared" si="732"/>
        <v>0.29415381880319996</v>
      </c>
      <c r="S855" s="143">
        <f t="shared" si="733"/>
        <v>0.14221571759999999</v>
      </c>
      <c r="T855" s="156">
        <f t="shared" si="720"/>
        <v>102.95383658111999</v>
      </c>
      <c r="U855" s="155">
        <f t="shared" si="721"/>
        <v>71.107858799999988</v>
      </c>
      <c r="V855" s="143">
        <f t="shared" si="734"/>
        <v>4.3113754048799988</v>
      </c>
      <c r="W855" s="155"/>
      <c r="X855" s="143">
        <f t="shared" si="735"/>
        <v>0.34945091399999972</v>
      </c>
      <c r="Y855" s="211">
        <f t="shared" si="738"/>
        <v>52.417637099999958</v>
      </c>
      <c r="Z855" s="143">
        <f t="shared" si="723"/>
        <v>226.47933248111994</v>
      </c>
      <c r="AA855" s="170" t="str">
        <f t="shared" si="724"/>
        <v>12"2500</v>
      </c>
    </row>
    <row r="857" spans="1:27" x14ac:dyDescent="0.3">
      <c r="A857" s="85">
        <v>150</v>
      </c>
      <c r="B857" s="87">
        <v>0.5</v>
      </c>
      <c r="C857" s="45">
        <v>0.5</v>
      </c>
      <c r="D857" s="45" t="s">
        <v>619</v>
      </c>
      <c r="E857" s="45" t="str">
        <f t="shared" ref="E857:E875" si="739">CONCATENATE(C857," ",A857," ",D857)</f>
        <v>0.5 150 SS304-SS304/FG</v>
      </c>
      <c r="F857" s="28">
        <v>14.22</v>
      </c>
      <c r="G857" s="28">
        <v>19.05</v>
      </c>
      <c r="H857" s="164" t="s">
        <v>536</v>
      </c>
      <c r="I857" s="165" t="s">
        <v>537</v>
      </c>
      <c r="J857" s="143">
        <f>(H857+G857)/2/1000</f>
        <v>2.5425E-2</v>
      </c>
      <c r="K857" s="146">
        <f>ROUND((H857-G857)/2*1.2,)</f>
        <v>8</v>
      </c>
      <c r="L857" s="146">
        <f>K857+6</f>
        <v>14</v>
      </c>
      <c r="M857" s="143">
        <f>3.142*(0.0008*0.0055)*1000</f>
        <v>1.38248E-2</v>
      </c>
      <c r="N857" s="143">
        <f>3.142*(0.0002*0.0048)*7900</f>
        <v>2.3828927999999996E-2</v>
      </c>
      <c r="O857" s="143">
        <f>(J857*K857)*M857</f>
        <v>2.8119643200000002E-3</v>
      </c>
      <c r="P857" s="143">
        <f>J857*L857*N857</f>
        <v>8.4819069215999986E-3</v>
      </c>
      <c r="Q857" s="143">
        <v>1</v>
      </c>
      <c r="R857" s="143">
        <f>(P857*Q857)</f>
        <v>8.4819069215999986E-3</v>
      </c>
      <c r="S857" s="143">
        <f>(O857*Q857)</f>
        <v>2.8119643200000002E-3</v>
      </c>
      <c r="T857" s="156">
        <f t="shared" ref="T857:T875" si="740">R857*Q857*350</f>
        <v>2.9686674225599994</v>
      </c>
      <c r="U857" s="155">
        <f t="shared" ref="U857:U875" si="741">S857*Q857*500</f>
        <v>1.40598216</v>
      </c>
      <c r="V857" s="143">
        <f>((I857/1000)*3.14)*1.15*0.003*((I857-H857)/2/1000)*8000*Q857</f>
        <v>3.3140313599999992E-2</v>
      </c>
      <c r="W857" s="156">
        <v>16</v>
      </c>
      <c r="X857" s="143">
        <f>((G857/1000)*3.14)*1.15*0.003*((G857-F857)/2/1000)*8000*Q857</f>
        <v>3.9870423179999993E-3</v>
      </c>
      <c r="Y857" s="156"/>
      <c r="Z857" s="143">
        <f>Y857+W857+U857+T857</f>
        <v>20.37464958256</v>
      </c>
      <c r="AA857" s="170" t="str">
        <f t="shared" ref="AA857:AA875" si="742">CONCATENATE(B857,"""",A857)</f>
        <v>0.5"150</v>
      </c>
    </row>
    <row r="858" spans="1:27" x14ac:dyDescent="0.3">
      <c r="A858" s="85">
        <v>150</v>
      </c>
      <c r="B858" s="87">
        <v>0.75</v>
      </c>
      <c r="C858" s="45">
        <v>0.75</v>
      </c>
      <c r="D858" s="45" t="s">
        <v>619</v>
      </c>
      <c r="E858" s="45" t="str">
        <f t="shared" si="739"/>
        <v>0.75 150 SS304-SS304/FG</v>
      </c>
      <c r="F858" s="28">
        <v>20.57</v>
      </c>
      <c r="G858" s="28">
        <v>25.4</v>
      </c>
      <c r="H858" s="166">
        <v>39.6</v>
      </c>
      <c r="I858" s="45">
        <v>57.2</v>
      </c>
      <c r="J858" s="143">
        <f t="shared" ref="J858:J875" si="743">(H858+G858)/2/1000</f>
        <v>3.2500000000000001E-2</v>
      </c>
      <c r="K858" s="146">
        <f t="shared" ref="K858:K875" si="744">ROUND((H858-G858)/2*1.2,)</f>
        <v>9</v>
      </c>
      <c r="L858" s="146">
        <f t="shared" ref="L858:L875" si="745">K858+6</f>
        <v>15</v>
      </c>
      <c r="M858" s="143">
        <f t="shared" ref="M858:M875" si="746">3.142*(0.0008*0.0055)*1000</f>
        <v>1.38248E-2</v>
      </c>
      <c r="N858" s="143">
        <f t="shared" ref="N858:N875" si="747">3.142*(0.0002*0.0048)*7900</f>
        <v>2.3828927999999996E-2</v>
      </c>
      <c r="O858" s="143">
        <f t="shared" ref="O858:O875" si="748">(J858*K858)*M858</f>
        <v>4.0437540000000001E-3</v>
      </c>
      <c r="P858" s="143">
        <f t="shared" ref="P858:P875" si="749">J858*L858*N858</f>
        <v>1.1616602399999999E-2</v>
      </c>
      <c r="Q858" s="143">
        <v>1</v>
      </c>
      <c r="R858" s="143">
        <f t="shared" ref="R858:R875" si="750">(P858*Q858)</f>
        <v>1.1616602399999999E-2</v>
      </c>
      <c r="S858" s="143">
        <f t="shared" ref="S858:S875" si="751">(O858*Q858)</f>
        <v>4.0437540000000001E-3</v>
      </c>
      <c r="T858" s="156">
        <f t="shared" si="740"/>
        <v>4.0658108399999993</v>
      </c>
      <c r="U858" s="155">
        <f t="shared" si="741"/>
        <v>2.0218769999999999</v>
      </c>
      <c r="V858" s="143">
        <f t="shared" ref="V858:V875" si="752">((I858/1000)*3.14)*1.15*0.003*((I858-H858)/2/1000)*8000*Q858</f>
        <v>4.3623191040000009E-2</v>
      </c>
      <c r="W858" s="156">
        <v>23</v>
      </c>
      <c r="X858" s="143">
        <f t="shared" ref="X858:X875" si="753">((G858/1000)*3.14)*1.15*0.003*((G858-F858)/2/1000)*8000*Q858</f>
        <v>5.316056423999997E-3</v>
      </c>
      <c r="Y858" s="156"/>
      <c r="Z858" s="143">
        <f t="shared" ref="Z858:Z875" si="754">Y858+W858+U858+T858</f>
        <v>29.087687840000001</v>
      </c>
      <c r="AA858" s="170" t="str">
        <f t="shared" si="742"/>
        <v>0.75"150</v>
      </c>
    </row>
    <row r="859" spans="1:27" x14ac:dyDescent="0.3">
      <c r="A859" s="85">
        <v>150</v>
      </c>
      <c r="B859" s="88">
        <v>1</v>
      </c>
      <c r="C859" s="88">
        <f>B859</f>
        <v>1</v>
      </c>
      <c r="D859" s="45" t="s">
        <v>619</v>
      </c>
      <c r="E859" s="45" t="str">
        <f t="shared" si="739"/>
        <v>1 150 SS304-SS304/FG</v>
      </c>
      <c r="F859" s="28">
        <v>26.92</v>
      </c>
      <c r="G859" s="28">
        <v>31.75</v>
      </c>
      <c r="H859" s="166">
        <v>47.8</v>
      </c>
      <c r="I859" s="46">
        <v>66.8</v>
      </c>
      <c r="J859" s="143">
        <f t="shared" si="743"/>
        <v>3.9774999999999998E-2</v>
      </c>
      <c r="K859" s="146">
        <f t="shared" si="744"/>
        <v>10</v>
      </c>
      <c r="L859" s="146">
        <f t="shared" si="745"/>
        <v>16</v>
      </c>
      <c r="M859" s="143">
        <f t="shared" si="746"/>
        <v>1.38248E-2</v>
      </c>
      <c r="N859" s="143">
        <f t="shared" si="747"/>
        <v>2.3828927999999996E-2</v>
      </c>
      <c r="O859" s="143">
        <f t="shared" si="748"/>
        <v>5.4988141999999995E-3</v>
      </c>
      <c r="P859" s="143">
        <f t="shared" si="749"/>
        <v>1.5164729779199996E-2</v>
      </c>
      <c r="Q859" s="143">
        <v>1</v>
      </c>
      <c r="R859" s="143">
        <f t="shared" si="750"/>
        <v>1.5164729779199996E-2</v>
      </c>
      <c r="S859" s="143">
        <f t="shared" si="751"/>
        <v>5.4988141999999995E-3</v>
      </c>
      <c r="T859" s="156">
        <f t="shared" si="740"/>
        <v>5.307655422719999</v>
      </c>
      <c r="U859" s="155">
        <f t="shared" si="741"/>
        <v>2.7494070999999995</v>
      </c>
      <c r="V859" s="143">
        <f t="shared" si="752"/>
        <v>5.4996974399999995E-2</v>
      </c>
      <c r="W859" s="156">
        <v>28</v>
      </c>
      <c r="X859" s="143">
        <f t="shared" si="753"/>
        <v>6.6450705299999973E-3</v>
      </c>
      <c r="Y859" s="156"/>
      <c r="Z859" s="143">
        <f t="shared" si="754"/>
        <v>36.057062522719995</v>
      </c>
      <c r="AA859" s="170" t="str">
        <f t="shared" si="742"/>
        <v>1"150</v>
      </c>
    </row>
    <row r="860" spans="1:27" x14ac:dyDescent="0.3">
      <c r="A860" s="85">
        <v>150</v>
      </c>
      <c r="B860" s="89" t="s">
        <v>6</v>
      </c>
      <c r="C860" s="89">
        <v>1.25</v>
      </c>
      <c r="D860" s="45" t="s">
        <v>619</v>
      </c>
      <c r="E860" s="45" t="str">
        <f t="shared" si="739"/>
        <v>1.25 150 SS304-SS304/FG</v>
      </c>
      <c r="F860" s="28">
        <v>38.1</v>
      </c>
      <c r="G860" s="28">
        <v>47.75</v>
      </c>
      <c r="H860" s="166">
        <v>60.5</v>
      </c>
      <c r="I860" s="46">
        <v>76.2</v>
      </c>
      <c r="J860" s="143">
        <f t="shared" si="743"/>
        <v>5.4125E-2</v>
      </c>
      <c r="K860" s="146">
        <f t="shared" si="744"/>
        <v>8</v>
      </c>
      <c r="L860" s="146">
        <f t="shared" si="745"/>
        <v>14</v>
      </c>
      <c r="M860" s="143">
        <f t="shared" si="746"/>
        <v>1.38248E-2</v>
      </c>
      <c r="N860" s="143">
        <f t="shared" si="747"/>
        <v>2.3828927999999996E-2</v>
      </c>
      <c r="O860" s="143">
        <f t="shared" si="748"/>
        <v>5.9861383999999995E-3</v>
      </c>
      <c r="P860" s="143">
        <f t="shared" si="749"/>
        <v>1.8056370191999998E-2</v>
      </c>
      <c r="Q860" s="143">
        <v>1</v>
      </c>
      <c r="R860" s="143">
        <f t="shared" si="750"/>
        <v>1.8056370191999998E-2</v>
      </c>
      <c r="S860" s="143">
        <f t="shared" si="751"/>
        <v>5.9861383999999995E-3</v>
      </c>
      <c r="T860" s="156">
        <f t="shared" si="740"/>
        <v>6.3197295671999996</v>
      </c>
      <c r="U860" s="155">
        <f t="shared" si="741"/>
        <v>2.9930691999999999</v>
      </c>
      <c r="V860" s="143">
        <f t="shared" si="752"/>
        <v>5.183980488E-2</v>
      </c>
      <c r="W860" s="156">
        <v>40</v>
      </c>
      <c r="X860" s="143">
        <f t="shared" si="753"/>
        <v>1.9966843949999997E-2</v>
      </c>
      <c r="Y860" s="156"/>
      <c r="Z860" s="143">
        <f t="shared" si="754"/>
        <v>49.3127987672</v>
      </c>
      <c r="AA860" s="170" t="str">
        <f t="shared" si="742"/>
        <v>1  1/4"150</v>
      </c>
    </row>
    <row r="861" spans="1:27" x14ac:dyDescent="0.3">
      <c r="A861" s="85">
        <v>150</v>
      </c>
      <c r="B861" s="89" t="s">
        <v>8</v>
      </c>
      <c r="C861" s="28">
        <v>1.5</v>
      </c>
      <c r="D861" s="45" t="s">
        <v>619</v>
      </c>
      <c r="E861" s="45" t="str">
        <f t="shared" si="739"/>
        <v>1.5 150 SS304-SS304/FG</v>
      </c>
      <c r="F861" s="28">
        <v>44.45</v>
      </c>
      <c r="G861" s="28">
        <v>54.1</v>
      </c>
      <c r="H861" s="166">
        <v>69.900000000000006</v>
      </c>
      <c r="I861" s="46">
        <v>85.9</v>
      </c>
      <c r="J861" s="143">
        <f t="shared" si="743"/>
        <v>6.2E-2</v>
      </c>
      <c r="K861" s="146">
        <f t="shared" si="744"/>
        <v>9</v>
      </c>
      <c r="L861" s="146">
        <f t="shared" si="745"/>
        <v>15</v>
      </c>
      <c r="M861" s="143">
        <f t="shared" si="746"/>
        <v>1.38248E-2</v>
      </c>
      <c r="N861" s="143">
        <f t="shared" si="747"/>
        <v>2.3828927999999996E-2</v>
      </c>
      <c r="O861" s="143">
        <f t="shared" si="748"/>
        <v>7.714238400000001E-3</v>
      </c>
      <c r="P861" s="143">
        <f t="shared" si="749"/>
        <v>2.2160903039999996E-2</v>
      </c>
      <c r="Q861" s="143">
        <v>1</v>
      </c>
      <c r="R861" s="143">
        <f t="shared" si="750"/>
        <v>2.2160903039999996E-2</v>
      </c>
      <c r="S861" s="143">
        <f t="shared" si="751"/>
        <v>7.714238400000001E-3</v>
      </c>
      <c r="T861" s="156">
        <f t="shared" si="740"/>
        <v>7.7563160639999982</v>
      </c>
      <c r="U861" s="155">
        <f t="shared" si="741"/>
        <v>3.8571192000000005</v>
      </c>
      <c r="V861" s="143">
        <f t="shared" si="752"/>
        <v>5.9555500800000001E-2</v>
      </c>
      <c r="W861" s="156">
        <v>28</v>
      </c>
      <c r="X861" s="143">
        <f t="shared" si="753"/>
        <v>2.2622120579999995E-2</v>
      </c>
      <c r="Y861" s="156"/>
      <c r="Z861" s="143">
        <f t="shared" si="754"/>
        <v>39.613435263999996</v>
      </c>
      <c r="AA861" s="170" t="str">
        <f t="shared" si="742"/>
        <v>1  1/2"150</v>
      </c>
    </row>
    <row r="862" spans="1:27" x14ac:dyDescent="0.3">
      <c r="A862" s="85">
        <v>150</v>
      </c>
      <c r="B862" s="88">
        <v>2</v>
      </c>
      <c r="C862" s="88">
        <f>B862</f>
        <v>2</v>
      </c>
      <c r="D862" s="45" t="s">
        <v>619</v>
      </c>
      <c r="E862" s="45" t="str">
        <f t="shared" si="739"/>
        <v>2 150 SS304-SS304/FG</v>
      </c>
      <c r="F862" s="28">
        <v>55.62</v>
      </c>
      <c r="G862" s="28">
        <v>69.849999999999994</v>
      </c>
      <c r="H862" s="166">
        <v>85.9</v>
      </c>
      <c r="I862" s="46">
        <v>104.9</v>
      </c>
      <c r="J862" s="143">
        <f t="shared" si="743"/>
        <v>7.7875E-2</v>
      </c>
      <c r="K862" s="146">
        <f t="shared" si="744"/>
        <v>10</v>
      </c>
      <c r="L862" s="146">
        <f t="shared" si="745"/>
        <v>16</v>
      </c>
      <c r="M862" s="143">
        <f t="shared" si="746"/>
        <v>1.38248E-2</v>
      </c>
      <c r="N862" s="143">
        <f t="shared" si="747"/>
        <v>2.3828927999999996E-2</v>
      </c>
      <c r="O862" s="143">
        <f t="shared" si="748"/>
        <v>1.0766063000000001E-2</v>
      </c>
      <c r="P862" s="143">
        <f t="shared" si="749"/>
        <v>2.9690844287999996E-2</v>
      </c>
      <c r="Q862" s="143">
        <v>1</v>
      </c>
      <c r="R862" s="143">
        <f t="shared" si="750"/>
        <v>2.9690844287999996E-2</v>
      </c>
      <c r="S862" s="143">
        <f t="shared" si="751"/>
        <v>1.0766063000000001E-2</v>
      </c>
      <c r="T862" s="156">
        <f t="shared" si="740"/>
        <v>10.391795500799999</v>
      </c>
      <c r="U862" s="155">
        <f t="shared" si="741"/>
        <v>5.3830315000000004</v>
      </c>
      <c r="V862" s="143">
        <f t="shared" si="752"/>
        <v>8.6365009199999995E-2</v>
      </c>
      <c r="W862" s="156">
        <v>44</v>
      </c>
      <c r="X862" s="143">
        <f t="shared" si="753"/>
        <v>4.3070513045999993E-2</v>
      </c>
      <c r="Y862" s="156"/>
      <c r="Z862" s="143">
        <f t="shared" si="754"/>
        <v>59.774827000800002</v>
      </c>
      <c r="AA862" s="170" t="str">
        <f t="shared" si="742"/>
        <v>2"150</v>
      </c>
    </row>
    <row r="863" spans="1:27" x14ac:dyDescent="0.3">
      <c r="A863" s="85">
        <v>150</v>
      </c>
      <c r="B863" s="89" t="s">
        <v>11</v>
      </c>
      <c r="C863" s="28">
        <v>2.5</v>
      </c>
      <c r="D863" s="45" t="s">
        <v>619</v>
      </c>
      <c r="E863" s="45" t="str">
        <f t="shared" si="739"/>
        <v>2.5 150 SS304-SS304/FG</v>
      </c>
      <c r="F863" s="28">
        <v>66.540000000000006</v>
      </c>
      <c r="G863" s="28">
        <v>82.55</v>
      </c>
      <c r="H863" s="166">
        <v>98.6</v>
      </c>
      <c r="I863" s="46">
        <v>124</v>
      </c>
      <c r="J863" s="143">
        <f t="shared" si="743"/>
        <v>9.0574999999999989E-2</v>
      </c>
      <c r="K863" s="146">
        <f t="shared" si="744"/>
        <v>10</v>
      </c>
      <c r="L863" s="146">
        <f t="shared" si="745"/>
        <v>16</v>
      </c>
      <c r="M863" s="143">
        <f t="shared" si="746"/>
        <v>1.38248E-2</v>
      </c>
      <c r="N863" s="143">
        <f t="shared" si="747"/>
        <v>2.3828927999999996E-2</v>
      </c>
      <c r="O863" s="143">
        <f t="shared" si="748"/>
        <v>1.2521812599999998E-2</v>
      </c>
      <c r="P863" s="143">
        <f t="shared" si="749"/>
        <v>3.4532882457599987E-2</v>
      </c>
      <c r="Q863" s="143">
        <v>1</v>
      </c>
      <c r="R863" s="143">
        <f t="shared" si="750"/>
        <v>3.4532882457599987E-2</v>
      </c>
      <c r="S863" s="143">
        <f t="shared" si="751"/>
        <v>1.2521812599999998E-2</v>
      </c>
      <c r="T863" s="156">
        <f t="shared" si="740"/>
        <v>12.086508860159995</v>
      </c>
      <c r="U863" s="155">
        <f t="shared" si="741"/>
        <v>6.2609062999999985</v>
      </c>
      <c r="V863" s="143">
        <f t="shared" si="752"/>
        <v>0.13647846720000004</v>
      </c>
      <c r="W863" s="156">
        <v>55</v>
      </c>
      <c r="X863" s="143">
        <f t="shared" si="753"/>
        <v>5.7268676165999961E-2</v>
      </c>
      <c r="Y863" s="156"/>
      <c r="Z863" s="143">
        <f t="shared" si="754"/>
        <v>73.347415160159997</v>
      </c>
      <c r="AA863" s="170" t="str">
        <f t="shared" si="742"/>
        <v>2  1/2"150</v>
      </c>
    </row>
    <row r="864" spans="1:27" x14ac:dyDescent="0.3">
      <c r="A864" s="85">
        <v>150</v>
      </c>
      <c r="B864" s="88">
        <v>3</v>
      </c>
      <c r="C864" s="88">
        <f t="shared" ref="C864:C875" si="755">B864</f>
        <v>3</v>
      </c>
      <c r="D864" s="45" t="s">
        <v>619</v>
      </c>
      <c r="E864" s="45" t="str">
        <f t="shared" si="739"/>
        <v>3 150 SS304-SS304/FG</v>
      </c>
      <c r="F864" s="28">
        <v>81</v>
      </c>
      <c r="G864" s="28">
        <v>101.6</v>
      </c>
      <c r="H864" s="166">
        <v>120.7</v>
      </c>
      <c r="I864" s="46">
        <v>136.69999999999999</v>
      </c>
      <c r="J864" s="143">
        <f t="shared" si="743"/>
        <v>0.11115</v>
      </c>
      <c r="K864" s="146">
        <f t="shared" si="744"/>
        <v>11</v>
      </c>
      <c r="L864" s="146">
        <f t="shared" si="745"/>
        <v>17</v>
      </c>
      <c r="M864" s="143">
        <f t="shared" si="746"/>
        <v>1.38248E-2</v>
      </c>
      <c r="N864" s="143">
        <f t="shared" si="747"/>
        <v>2.3828927999999996E-2</v>
      </c>
      <c r="O864" s="143">
        <f t="shared" si="748"/>
        <v>1.690289172E-2</v>
      </c>
      <c r="P864" s="143">
        <f t="shared" si="749"/>
        <v>4.502595090239999E-2</v>
      </c>
      <c r="Q864" s="143">
        <v>1</v>
      </c>
      <c r="R864" s="143">
        <f t="shared" si="750"/>
        <v>4.502595090239999E-2</v>
      </c>
      <c r="S864" s="143">
        <f t="shared" si="751"/>
        <v>1.690289172E-2</v>
      </c>
      <c r="T864" s="156">
        <f t="shared" si="740"/>
        <v>15.759082815839996</v>
      </c>
      <c r="U864" s="155">
        <f t="shared" si="741"/>
        <v>8.4514458599999998</v>
      </c>
      <c r="V864" s="143">
        <f t="shared" si="752"/>
        <v>9.4775750399999914E-2</v>
      </c>
      <c r="W864" s="156">
        <v>50</v>
      </c>
      <c r="X864" s="143">
        <f t="shared" si="753"/>
        <v>9.0692142719999938E-2</v>
      </c>
      <c r="Y864" s="156"/>
      <c r="Z864" s="143">
        <f t="shared" si="754"/>
        <v>74.210528675839996</v>
      </c>
      <c r="AA864" s="170" t="str">
        <f t="shared" si="742"/>
        <v>3"150</v>
      </c>
    </row>
    <row r="865" spans="1:27" x14ac:dyDescent="0.3">
      <c r="A865" s="85">
        <v>150</v>
      </c>
      <c r="B865" s="88">
        <v>4</v>
      </c>
      <c r="C865" s="88">
        <f t="shared" si="755"/>
        <v>4</v>
      </c>
      <c r="D865" s="45" t="s">
        <v>619</v>
      </c>
      <c r="E865" s="45" t="str">
        <f t="shared" si="739"/>
        <v>4 150 SS304-SS304/FG</v>
      </c>
      <c r="F865" s="28">
        <v>106.42</v>
      </c>
      <c r="G865" s="28">
        <v>127</v>
      </c>
      <c r="H865" s="166">
        <v>149.4</v>
      </c>
      <c r="I865" s="46">
        <v>174.8</v>
      </c>
      <c r="J865" s="143">
        <f t="shared" si="743"/>
        <v>0.13819999999999999</v>
      </c>
      <c r="K865" s="146">
        <f t="shared" si="744"/>
        <v>13</v>
      </c>
      <c r="L865" s="146">
        <f t="shared" si="745"/>
        <v>19</v>
      </c>
      <c r="M865" s="143">
        <f t="shared" si="746"/>
        <v>1.38248E-2</v>
      </c>
      <c r="N865" s="143">
        <f t="shared" si="747"/>
        <v>2.3828927999999996E-2</v>
      </c>
      <c r="O865" s="143">
        <f t="shared" si="748"/>
        <v>2.4837635679999998E-2</v>
      </c>
      <c r="P865" s="143">
        <f t="shared" si="749"/>
        <v>6.2569999142399982E-2</v>
      </c>
      <c r="Q865" s="143">
        <v>1</v>
      </c>
      <c r="R865" s="143">
        <f t="shared" si="750"/>
        <v>6.2569999142399982E-2</v>
      </c>
      <c r="S865" s="143">
        <f t="shared" si="751"/>
        <v>2.4837635679999998E-2</v>
      </c>
      <c r="T865" s="156">
        <f t="shared" si="740"/>
        <v>21.899499699839993</v>
      </c>
      <c r="U865" s="155">
        <f t="shared" si="741"/>
        <v>12.418817839999999</v>
      </c>
      <c r="V865" s="143">
        <f t="shared" si="752"/>
        <v>0.19239061344000005</v>
      </c>
      <c r="W865" s="156">
        <v>93</v>
      </c>
      <c r="X865" s="143">
        <f t="shared" si="753"/>
        <v>0.11325511511999999</v>
      </c>
      <c r="Y865" s="156"/>
      <c r="Z865" s="143">
        <f t="shared" si="754"/>
        <v>127.31831753984</v>
      </c>
      <c r="AA865" s="170" t="str">
        <f t="shared" si="742"/>
        <v>4"150</v>
      </c>
    </row>
    <row r="866" spans="1:27" x14ac:dyDescent="0.3">
      <c r="A866" s="85">
        <v>150</v>
      </c>
      <c r="B866" s="88">
        <v>5</v>
      </c>
      <c r="C866" s="88">
        <f t="shared" si="755"/>
        <v>5</v>
      </c>
      <c r="D866" s="45" t="s">
        <v>619</v>
      </c>
      <c r="E866" s="45" t="str">
        <f t="shared" si="739"/>
        <v>5 150 SS304-SS304/FG</v>
      </c>
      <c r="F866" s="28">
        <v>131.82</v>
      </c>
      <c r="G866" s="28">
        <v>155.69999999999999</v>
      </c>
      <c r="H866" s="166">
        <v>177.8</v>
      </c>
      <c r="I866" s="45">
        <v>196.9</v>
      </c>
      <c r="J866" s="143">
        <f t="shared" si="743"/>
        <v>0.16675000000000001</v>
      </c>
      <c r="K866" s="146">
        <f t="shared" si="744"/>
        <v>13</v>
      </c>
      <c r="L866" s="146">
        <f t="shared" si="745"/>
        <v>19</v>
      </c>
      <c r="M866" s="143">
        <f t="shared" si="746"/>
        <v>1.38248E-2</v>
      </c>
      <c r="N866" s="143">
        <f t="shared" si="747"/>
        <v>2.3828927999999996E-2</v>
      </c>
      <c r="O866" s="143">
        <f t="shared" si="748"/>
        <v>2.9968710200000005E-2</v>
      </c>
      <c r="P866" s="143">
        <f t="shared" si="749"/>
        <v>7.5496001135999982E-2</v>
      </c>
      <c r="Q866" s="143">
        <v>1</v>
      </c>
      <c r="R866" s="143">
        <f t="shared" si="750"/>
        <v>7.5496001135999982E-2</v>
      </c>
      <c r="S866" s="143">
        <f t="shared" si="751"/>
        <v>2.9968710200000005E-2</v>
      </c>
      <c r="T866" s="156">
        <f t="shared" si="740"/>
        <v>26.423600397599994</v>
      </c>
      <c r="U866" s="155">
        <f t="shared" si="741"/>
        <v>14.984355100000002</v>
      </c>
      <c r="V866" s="143">
        <f t="shared" si="752"/>
        <v>0.16296255227999998</v>
      </c>
      <c r="W866" s="156">
        <v>82.51282900226667</v>
      </c>
      <c r="X866" s="143">
        <f t="shared" si="753"/>
        <v>0.16111340251199993</v>
      </c>
      <c r="Y866" s="156"/>
      <c r="Z866" s="143">
        <f t="shared" si="754"/>
        <v>123.92078449986667</v>
      </c>
      <c r="AA866" s="170" t="str">
        <f t="shared" si="742"/>
        <v>5"150</v>
      </c>
    </row>
    <row r="867" spans="1:27" x14ac:dyDescent="0.3">
      <c r="A867" s="85">
        <v>150</v>
      </c>
      <c r="B867" s="88">
        <v>6</v>
      </c>
      <c r="C867" s="88">
        <f t="shared" si="755"/>
        <v>6</v>
      </c>
      <c r="D867" s="45" t="s">
        <v>619</v>
      </c>
      <c r="E867" s="45" t="str">
        <f t="shared" si="739"/>
        <v>6 150 SS304-SS304/FG</v>
      </c>
      <c r="F867" s="28">
        <v>157.22</v>
      </c>
      <c r="G867" s="28">
        <v>182.62</v>
      </c>
      <c r="H867" s="166">
        <v>209.6</v>
      </c>
      <c r="I867" s="45">
        <v>222.3</v>
      </c>
      <c r="J867" s="143">
        <f t="shared" si="743"/>
        <v>0.19611000000000001</v>
      </c>
      <c r="K867" s="146">
        <f t="shared" si="744"/>
        <v>16</v>
      </c>
      <c r="L867" s="146">
        <f t="shared" si="745"/>
        <v>22</v>
      </c>
      <c r="M867" s="143">
        <f t="shared" si="746"/>
        <v>1.38248E-2</v>
      </c>
      <c r="N867" s="143">
        <f t="shared" si="747"/>
        <v>2.3828927999999996E-2</v>
      </c>
      <c r="O867" s="143">
        <f t="shared" si="748"/>
        <v>4.3378904448000001E-2</v>
      </c>
      <c r="P867" s="143">
        <f t="shared" si="749"/>
        <v>0.10280800354175998</v>
      </c>
      <c r="Q867" s="143">
        <v>1</v>
      </c>
      <c r="R867" s="143">
        <f t="shared" si="750"/>
        <v>0.10280800354175998</v>
      </c>
      <c r="S867" s="143">
        <f t="shared" si="751"/>
        <v>4.3378904448000001E-2</v>
      </c>
      <c r="T867" s="156">
        <f t="shared" si="740"/>
        <v>35.982801239615995</v>
      </c>
      <c r="U867" s="155">
        <f t="shared" si="741"/>
        <v>21.689452224</v>
      </c>
      <c r="V867" s="143">
        <f t="shared" si="752"/>
        <v>0.12233533572000016</v>
      </c>
      <c r="W867" s="156">
        <v>74.295496202666669</v>
      </c>
      <c r="X867" s="143">
        <f t="shared" si="753"/>
        <v>0.20099756193600002</v>
      </c>
      <c r="Y867" s="156"/>
      <c r="Z867" s="143">
        <f t="shared" si="754"/>
        <v>131.96774966628266</v>
      </c>
      <c r="AA867" s="170" t="str">
        <f t="shared" si="742"/>
        <v>6"150</v>
      </c>
    </row>
    <row r="868" spans="1:27" x14ac:dyDescent="0.3">
      <c r="A868" s="85">
        <v>150</v>
      </c>
      <c r="B868" s="88">
        <v>8</v>
      </c>
      <c r="C868" s="88">
        <f t="shared" si="755"/>
        <v>8</v>
      </c>
      <c r="D868" s="45" t="s">
        <v>619</v>
      </c>
      <c r="E868" s="45" t="str">
        <f t="shared" si="739"/>
        <v>8 150 SS304-SS304/FG</v>
      </c>
      <c r="F868" s="28">
        <v>215.9</v>
      </c>
      <c r="G868" s="28">
        <v>233.42</v>
      </c>
      <c r="H868" s="166">
        <v>263.7</v>
      </c>
      <c r="I868" s="46">
        <v>279.39999999999998</v>
      </c>
      <c r="J868" s="143">
        <f t="shared" si="743"/>
        <v>0.24856</v>
      </c>
      <c r="K868" s="146">
        <f t="shared" si="744"/>
        <v>18</v>
      </c>
      <c r="L868" s="146">
        <f t="shared" si="745"/>
        <v>24</v>
      </c>
      <c r="M868" s="143">
        <f t="shared" si="746"/>
        <v>1.38248E-2</v>
      </c>
      <c r="N868" s="143">
        <f t="shared" si="747"/>
        <v>2.3828927999999996E-2</v>
      </c>
      <c r="O868" s="143">
        <f t="shared" si="748"/>
        <v>6.1853261183999995E-2</v>
      </c>
      <c r="P868" s="143">
        <f t="shared" si="749"/>
        <v>0.14215004024831998</v>
      </c>
      <c r="Q868" s="143">
        <v>1</v>
      </c>
      <c r="R868" s="143">
        <f t="shared" si="750"/>
        <v>0.14215004024831998</v>
      </c>
      <c r="S868" s="143">
        <f t="shared" si="751"/>
        <v>6.1853261183999995E-2</v>
      </c>
      <c r="T868" s="156">
        <f t="shared" si="740"/>
        <v>49.752514086911994</v>
      </c>
      <c r="U868" s="155">
        <f t="shared" si="741"/>
        <v>30.926630591999999</v>
      </c>
      <c r="V868" s="143">
        <f t="shared" si="752"/>
        <v>0.19007928455999987</v>
      </c>
      <c r="W868" s="156">
        <v>85.724084369066659</v>
      </c>
      <c r="X868" s="143">
        <f t="shared" si="753"/>
        <v>0.17720701130879982</v>
      </c>
      <c r="Y868" s="156"/>
      <c r="Z868" s="143">
        <f t="shared" si="754"/>
        <v>166.40322904797864</v>
      </c>
      <c r="AA868" s="170" t="str">
        <f t="shared" si="742"/>
        <v>8"150</v>
      </c>
    </row>
    <row r="869" spans="1:27" x14ac:dyDescent="0.3">
      <c r="A869" s="85">
        <v>150</v>
      </c>
      <c r="B869" s="88">
        <v>10</v>
      </c>
      <c r="C869" s="88">
        <f t="shared" si="755"/>
        <v>10</v>
      </c>
      <c r="D869" s="45" t="s">
        <v>619</v>
      </c>
      <c r="E869" s="45" t="str">
        <f t="shared" si="739"/>
        <v>10 150 SS304-SS304/FG</v>
      </c>
      <c r="F869" s="28">
        <v>268.22000000000003</v>
      </c>
      <c r="G869" s="28">
        <v>287.27</v>
      </c>
      <c r="H869" s="166">
        <v>317.5</v>
      </c>
      <c r="I869" s="46">
        <v>339.9</v>
      </c>
      <c r="J869" s="143">
        <f t="shared" si="743"/>
        <v>0.30238500000000001</v>
      </c>
      <c r="K869" s="146">
        <f t="shared" si="744"/>
        <v>18</v>
      </c>
      <c r="L869" s="146">
        <f t="shared" si="745"/>
        <v>24</v>
      </c>
      <c r="M869" s="143">
        <f t="shared" si="746"/>
        <v>1.38248E-2</v>
      </c>
      <c r="N869" s="143">
        <f t="shared" si="747"/>
        <v>2.3828927999999996E-2</v>
      </c>
      <c r="O869" s="143">
        <f t="shared" si="748"/>
        <v>7.5247418664000004E-2</v>
      </c>
      <c r="P869" s="143">
        <f t="shared" si="749"/>
        <v>0.17293224943871999</v>
      </c>
      <c r="Q869" s="143">
        <v>1</v>
      </c>
      <c r="R869" s="143">
        <f t="shared" si="750"/>
        <v>0.17293224943871999</v>
      </c>
      <c r="S869" s="143">
        <f t="shared" si="751"/>
        <v>7.5247418664000004E-2</v>
      </c>
      <c r="T869" s="156">
        <f t="shared" si="740"/>
        <v>60.526287303551996</v>
      </c>
      <c r="U869" s="155">
        <f t="shared" si="741"/>
        <v>37.623709332000004</v>
      </c>
      <c r="V869" s="143">
        <f t="shared" si="752"/>
        <v>0.3299194483199997</v>
      </c>
      <c r="W869" s="156">
        <v>141.3874736053952</v>
      </c>
      <c r="X869" s="143">
        <f t="shared" si="753"/>
        <v>0.23713408834199942</v>
      </c>
      <c r="Y869" s="156"/>
      <c r="Z869" s="143">
        <f t="shared" si="754"/>
        <v>239.53747024094719</v>
      </c>
      <c r="AA869" s="170" t="str">
        <f t="shared" si="742"/>
        <v>10"150</v>
      </c>
    </row>
    <row r="870" spans="1:27" x14ac:dyDescent="0.3">
      <c r="A870" s="85">
        <v>150</v>
      </c>
      <c r="B870" s="88">
        <v>12</v>
      </c>
      <c r="C870" s="88">
        <f t="shared" si="755"/>
        <v>12</v>
      </c>
      <c r="D870" s="45" t="s">
        <v>619</v>
      </c>
      <c r="E870" s="45" t="str">
        <f t="shared" si="739"/>
        <v>12 150 SS304-SS304/FG</v>
      </c>
      <c r="F870" s="28">
        <v>317.5</v>
      </c>
      <c r="G870" s="28">
        <v>339.85</v>
      </c>
      <c r="H870" s="166">
        <v>374.7</v>
      </c>
      <c r="I870" s="46">
        <v>409.7</v>
      </c>
      <c r="J870" s="143">
        <f t="shared" si="743"/>
        <v>0.35727499999999995</v>
      </c>
      <c r="K870" s="146">
        <f t="shared" si="744"/>
        <v>21</v>
      </c>
      <c r="L870" s="146">
        <f t="shared" si="745"/>
        <v>27</v>
      </c>
      <c r="M870" s="143">
        <f t="shared" si="746"/>
        <v>1.38248E-2</v>
      </c>
      <c r="N870" s="143">
        <f t="shared" si="747"/>
        <v>2.3828927999999996E-2</v>
      </c>
      <c r="O870" s="143">
        <f t="shared" si="748"/>
        <v>0.10372436381999998</v>
      </c>
      <c r="P870" s="143">
        <f t="shared" si="749"/>
        <v>0.22986396678239993</v>
      </c>
      <c r="Q870" s="143">
        <v>1</v>
      </c>
      <c r="R870" s="143">
        <f t="shared" si="750"/>
        <v>0.22986396678239993</v>
      </c>
      <c r="S870" s="143">
        <f t="shared" si="751"/>
        <v>0.10372436381999998</v>
      </c>
      <c r="T870" s="156">
        <f t="shared" si="740"/>
        <v>80.45238837383998</v>
      </c>
      <c r="U870" s="155">
        <f t="shared" si="741"/>
        <v>51.86218190999999</v>
      </c>
      <c r="V870" s="143">
        <f t="shared" si="752"/>
        <v>0.62135921400000016</v>
      </c>
      <c r="W870" s="156">
        <v>236.19124954414403</v>
      </c>
      <c r="X870" s="143">
        <f t="shared" si="753"/>
        <v>0.32913459747000035</v>
      </c>
      <c r="Y870" s="156"/>
      <c r="Z870" s="143">
        <f t="shared" si="754"/>
        <v>368.505819827984</v>
      </c>
      <c r="AA870" s="170" t="str">
        <f t="shared" si="742"/>
        <v>12"150</v>
      </c>
    </row>
    <row r="871" spans="1:27" x14ac:dyDescent="0.3">
      <c r="A871" s="85">
        <v>150</v>
      </c>
      <c r="B871" s="88">
        <v>14</v>
      </c>
      <c r="C871" s="88">
        <f t="shared" si="755"/>
        <v>14</v>
      </c>
      <c r="D871" s="45" t="s">
        <v>619</v>
      </c>
      <c r="E871" s="45" t="str">
        <f t="shared" si="739"/>
        <v>14 150 SS304-SS304/FG</v>
      </c>
      <c r="F871" s="28">
        <v>349.25</v>
      </c>
      <c r="G871" s="28">
        <v>371.6</v>
      </c>
      <c r="H871" s="166">
        <v>406.4</v>
      </c>
      <c r="I871" s="45">
        <v>450.9</v>
      </c>
      <c r="J871" s="143">
        <f t="shared" si="743"/>
        <v>0.38900000000000001</v>
      </c>
      <c r="K871" s="146">
        <f t="shared" si="744"/>
        <v>21</v>
      </c>
      <c r="L871" s="146">
        <f t="shared" si="745"/>
        <v>27</v>
      </c>
      <c r="M871" s="143">
        <f t="shared" si="746"/>
        <v>1.38248E-2</v>
      </c>
      <c r="N871" s="143">
        <f t="shared" si="747"/>
        <v>2.3828927999999996E-2</v>
      </c>
      <c r="O871" s="143">
        <f t="shared" si="748"/>
        <v>0.11293479120000001</v>
      </c>
      <c r="P871" s="143">
        <f t="shared" si="749"/>
        <v>0.25027523078399994</v>
      </c>
      <c r="Q871" s="143">
        <v>1</v>
      </c>
      <c r="R871" s="143">
        <f t="shared" si="750"/>
        <v>0.25027523078399994</v>
      </c>
      <c r="S871" s="143">
        <f t="shared" si="751"/>
        <v>0.11293479120000001</v>
      </c>
      <c r="T871" s="156">
        <f t="shared" si="740"/>
        <v>87.596330774399974</v>
      </c>
      <c r="U871" s="155">
        <f t="shared" si="741"/>
        <v>56.467395600000003</v>
      </c>
      <c r="V871" s="143">
        <f t="shared" si="752"/>
        <v>0.86945874659999989</v>
      </c>
      <c r="W871" s="156">
        <v>311.92975638463992</v>
      </c>
      <c r="X871" s="143">
        <f t="shared" si="753"/>
        <v>0.35988352632000031</v>
      </c>
      <c r="Y871" s="156"/>
      <c r="Z871" s="143">
        <f t="shared" si="754"/>
        <v>455.99348275903986</v>
      </c>
      <c r="AA871" s="170" t="str">
        <f t="shared" si="742"/>
        <v>14"150</v>
      </c>
    </row>
    <row r="872" spans="1:27" x14ac:dyDescent="0.3">
      <c r="A872" s="85">
        <v>150</v>
      </c>
      <c r="B872" s="88">
        <v>16</v>
      </c>
      <c r="C872" s="88">
        <f t="shared" si="755"/>
        <v>16</v>
      </c>
      <c r="D872" s="45" t="s">
        <v>619</v>
      </c>
      <c r="E872" s="45" t="str">
        <f t="shared" si="739"/>
        <v>16 150 SS304-SS304/FG</v>
      </c>
      <c r="F872" s="28">
        <v>400.05</v>
      </c>
      <c r="G872" s="28">
        <v>422.4</v>
      </c>
      <c r="H872" s="166">
        <v>463.6</v>
      </c>
      <c r="I872" s="45">
        <v>514.4</v>
      </c>
      <c r="J872" s="143">
        <f t="shared" si="743"/>
        <v>0.443</v>
      </c>
      <c r="K872" s="146">
        <f t="shared" si="744"/>
        <v>25</v>
      </c>
      <c r="L872" s="146">
        <f t="shared" si="745"/>
        <v>31</v>
      </c>
      <c r="M872" s="143">
        <f t="shared" si="746"/>
        <v>1.38248E-2</v>
      </c>
      <c r="N872" s="143">
        <f t="shared" si="747"/>
        <v>2.3828927999999996E-2</v>
      </c>
      <c r="O872" s="143">
        <f t="shared" si="748"/>
        <v>0.15310965999999998</v>
      </c>
      <c r="P872" s="143">
        <f t="shared" si="749"/>
        <v>0.32724266822399994</v>
      </c>
      <c r="Q872" s="143">
        <v>1</v>
      </c>
      <c r="R872" s="143">
        <f t="shared" si="750"/>
        <v>0.32724266822399994</v>
      </c>
      <c r="S872" s="143">
        <f t="shared" si="751"/>
        <v>0.15310965999999998</v>
      </c>
      <c r="T872" s="156">
        <f t="shared" si="740"/>
        <v>114.53493387839998</v>
      </c>
      <c r="U872" s="155">
        <f t="shared" si="741"/>
        <v>76.554829999999995</v>
      </c>
      <c r="V872" s="143">
        <f t="shared" si="752"/>
        <v>1.1323310246399989</v>
      </c>
      <c r="W872" s="156">
        <v>392.44558054207999</v>
      </c>
      <c r="X872" s="143">
        <f t="shared" si="753"/>
        <v>0.40908181247999942</v>
      </c>
      <c r="Y872" s="156"/>
      <c r="Z872" s="143">
        <f t="shared" si="754"/>
        <v>583.53534442047999</v>
      </c>
      <c r="AA872" s="170" t="str">
        <f t="shared" si="742"/>
        <v>16"150</v>
      </c>
    </row>
    <row r="873" spans="1:27" x14ac:dyDescent="0.3">
      <c r="A873" s="85">
        <v>150</v>
      </c>
      <c r="B873" s="88">
        <v>18</v>
      </c>
      <c r="C873" s="88">
        <f t="shared" si="755"/>
        <v>18</v>
      </c>
      <c r="D873" s="45" t="s">
        <v>619</v>
      </c>
      <c r="E873" s="45" t="str">
        <f t="shared" si="739"/>
        <v>18 150 SS304-SS304/FG</v>
      </c>
      <c r="F873" s="28">
        <v>449.33</v>
      </c>
      <c r="G873" s="28">
        <v>474.72</v>
      </c>
      <c r="H873" s="166">
        <v>527.1</v>
      </c>
      <c r="I873" s="46">
        <v>549.4</v>
      </c>
      <c r="J873" s="143">
        <f t="shared" si="743"/>
        <v>0.50091000000000008</v>
      </c>
      <c r="K873" s="146">
        <f t="shared" si="744"/>
        <v>31</v>
      </c>
      <c r="L873" s="146">
        <f t="shared" si="745"/>
        <v>37</v>
      </c>
      <c r="M873" s="143">
        <f t="shared" si="746"/>
        <v>1.38248E-2</v>
      </c>
      <c r="N873" s="143">
        <f t="shared" si="747"/>
        <v>2.3828927999999996E-2</v>
      </c>
      <c r="O873" s="143">
        <f t="shared" si="748"/>
        <v>0.21467439760800006</v>
      </c>
      <c r="P873" s="143">
        <f t="shared" si="749"/>
        <v>0.44163748800576003</v>
      </c>
      <c r="Q873" s="143">
        <v>1</v>
      </c>
      <c r="R873" s="143">
        <f t="shared" si="750"/>
        <v>0.44163748800576003</v>
      </c>
      <c r="S873" s="143">
        <f t="shared" si="751"/>
        <v>0.21467439760800006</v>
      </c>
      <c r="T873" s="156">
        <f t="shared" si="740"/>
        <v>154.57312080201601</v>
      </c>
      <c r="U873" s="155">
        <f t="shared" si="741"/>
        <v>107.33719880400002</v>
      </c>
      <c r="V873" s="143">
        <f t="shared" si="752"/>
        <v>0.53088719783999894</v>
      </c>
      <c r="W873" s="156">
        <v>208.81613939347517</v>
      </c>
      <c r="X873" s="143">
        <f t="shared" si="753"/>
        <v>0.52228669714560094</v>
      </c>
      <c r="Y873" s="156"/>
      <c r="Z873" s="143">
        <f t="shared" si="754"/>
        <v>470.72645899949123</v>
      </c>
      <c r="AA873" s="170" t="str">
        <f t="shared" si="742"/>
        <v>18"150</v>
      </c>
    </row>
    <row r="874" spans="1:27" x14ac:dyDescent="0.3">
      <c r="A874" s="85">
        <v>150</v>
      </c>
      <c r="B874" s="88">
        <v>20</v>
      </c>
      <c r="C874" s="88">
        <f t="shared" si="755"/>
        <v>20</v>
      </c>
      <c r="D874" s="45" t="s">
        <v>619</v>
      </c>
      <c r="E874" s="45" t="str">
        <f t="shared" si="739"/>
        <v>20 150 SS304-SS304/FG</v>
      </c>
      <c r="F874" s="28">
        <v>500.13</v>
      </c>
      <c r="G874" s="28">
        <v>525.52</v>
      </c>
      <c r="H874" s="166">
        <v>577.9</v>
      </c>
      <c r="I874" s="46">
        <v>606.6</v>
      </c>
      <c r="J874" s="143">
        <f t="shared" si="743"/>
        <v>0.55171000000000003</v>
      </c>
      <c r="K874" s="146">
        <f t="shared" si="744"/>
        <v>31</v>
      </c>
      <c r="L874" s="146">
        <f t="shared" si="745"/>
        <v>37</v>
      </c>
      <c r="M874" s="143">
        <f t="shared" si="746"/>
        <v>1.38248E-2</v>
      </c>
      <c r="N874" s="143">
        <f t="shared" si="747"/>
        <v>2.3828927999999996E-2</v>
      </c>
      <c r="O874" s="143">
        <f t="shared" si="748"/>
        <v>0.23644569264800003</v>
      </c>
      <c r="P874" s="143">
        <f t="shared" si="749"/>
        <v>0.48642634107455995</v>
      </c>
      <c r="Q874" s="143">
        <v>1</v>
      </c>
      <c r="R874" s="143">
        <f t="shared" si="750"/>
        <v>0.48642634107455995</v>
      </c>
      <c r="S874" s="143">
        <f t="shared" si="751"/>
        <v>0.23644569264800003</v>
      </c>
      <c r="T874" s="156">
        <f t="shared" si="740"/>
        <v>170.24921937609599</v>
      </c>
      <c r="U874" s="155">
        <f t="shared" si="741"/>
        <v>118.22284632400002</v>
      </c>
      <c r="V874" s="143">
        <f t="shared" si="752"/>
        <v>0.75438498744000115</v>
      </c>
      <c r="W874" s="156">
        <v>279.15750660158722</v>
      </c>
      <c r="X874" s="143">
        <f t="shared" si="753"/>
        <v>0.57817683072959958</v>
      </c>
      <c r="Y874" s="156"/>
      <c r="Z874" s="143">
        <f t="shared" si="754"/>
        <v>567.6295723016832</v>
      </c>
      <c r="AA874" s="170" t="str">
        <f t="shared" si="742"/>
        <v>20"150</v>
      </c>
    </row>
    <row r="875" spans="1:27" x14ac:dyDescent="0.3">
      <c r="A875" s="85">
        <v>150</v>
      </c>
      <c r="B875" s="88">
        <v>24</v>
      </c>
      <c r="C875" s="88">
        <f t="shared" si="755"/>
        <v>24</v>
      </c>
      <c r="D875" s="45" t="s">
        <v>619</v>
      </c>
      <c r="E875" s="45" t="str">
        <f t="shared" si="739"/>
        <v>24 150 SS304-SS304/FG</v>
      </c>
      <c r="F875" s="28">
        <v>603.25</v>
      </c>
      <c r="G875" s="28">
        <v>628.65</v>
      </c>
      <c r="H875" s="166">
        <v>685.8</v>
      </c>
      <c r="I875" s="45">
        <v>717.6</v>
      </c>
      <c r="J875" s="143">
        <f t="shared" si="743"/>
        <v>0.65722499999999995</v>
      </c>
      <c r="K875" s="146">
        <f t="shared" si="744"/>
        <v>34</v>
      </c>
      <c r="L875" s="146">
        <f t="shared" si="745"/>
        <v>40</v>
      </c>
      <c r="M875" s="143">
        <f t="shared" si="746"/>
        <v>1.38248E-2</v>
      </c>
      <c r="N875" s="143">
        <f t="shared" si="747"/>
        <v>2.3828927999999996E-2</v>
      </c>
      <c r="O875" s="143">
        <f t="shared" si="748"/>
        <v>0.30892414211999997</v>
      </c>
      <c r="P875" s="143">
        <f t="shared" si="749"/>
        <v>0.62643868819199988</v>
      </c>
      <c r="Q875" s="143">
        <v>1</v>
      </c>
      <c r="R875" s="143">
        <f t="shared" si="750"/>
        <v>0.62643868819199988</v>
      </c>
      <c r="S875" s="143">
        <f t="shared" si="751"/>
        <v>0.30892414211999997</v>
      </c>
      <c r="T875" s="156">
        <f t="shared" si="740"/>
        <v>219.25354086719994</v>
      </c>
      <c r="U875" s="155">
        <f t="shared" si="741"/>
        <v>154.46207105999997</v>
      </c>
      <c r="V875" s="143">
        <f t="shared" si="752"/>
        <v>0.98882237376000226</v>
      </c>
      <c r="W875" s="156">
        <v>351.58118007463992</v>
      </c>
      <c r="X875" s="143">
        <f t="shared" si="753"/>
        <v>0.69191280971999936</v>
      </c>
      <c r="Y875" s="156"/>
      <c r="Z875" s="143">
        <f t="shared" si="754"/>
        <v>725.29679200183978</v>
      </c>
      <c r="AA875" s="170" t="str">
        <f t="shared" si="742"/>
        <v>24"150</v>
      </c>
    </row>
  </sheetData>
  <autoFilter ref="A1:AF875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4E93-5A6A-412E-AECE-A0EE4353F83C}">
  <dimension ref="A1:Y77"/>
  <sheetViews>
    <sheetView topLeftCell="A25" workbookViewId="0">
      <selection activeCell="D42" sqref="D42:X45"/>
    </sheetView>
  </sheetViews>
  <sheetFormatPr defaultRowHeight="14.4" x14ac:dyDescent="0.3"/>
  <cols>
    <col min="1" max="1" width="5.6640625" customWidth="1"/>
    <col min="2" max="2" width="4.33203125" bestFit="1" customWidth="1"/>
    <col min="3" max="3" width="15" bestFit="1" customWidth="1"/>
    <col min="4" max="24" width="6.6640625" customWidth="1"/>
  </cols>
  <sheetData>
    <row r="1" spans="1:25" s="162" customFormat="1" ht="37.200000000000003" customHeight="1" x14ac:dyDescent="0.3">
      <c r="A1" s="159"/>
      <c r="B1" s="159"/>
      <c r="C1" s="159"/>
      <c r="D1" s="160" t="s">
        <v>539</v>
      </c>
      <c r="E1" s="160" t="s">
        <v>540</v>
      </c>
      <c r="F1" s="160" t="s">
        <v>541</v>
      </c>
      <c r="G1" s="160" t="s">
        <v>542</v>
      </c>
      <c r="H1" s="160" t="s">
        <v>543</v>
      </c>
      <c r="I1" s="160" t="s">
        <v>544</v>
      </c>
      <c r="J1" s="160" t="s">
        <v>545</v>
      </c>
      <c r="K1" s="161" t="s">
        <v>546</v>
      </c>
      <c r="L1" s="161" t="s">
        <v>547</v>
      </c>
      <c r="M1" s="160" t="s">
        <v>548</v>
      </c>
      <c r="N1" s="160" t="s">
        <v>549</v>
      </c>
      <c r="O1" s="160" t="s">
        <v>550</v>
      </c>
      <c r="P1" s="160" t="s">
        <v>549</v>
      </c>
      <c r="Q1" s="160" t="s">
        <v>548</v>
      </c>
      <c r="R1" s="161" t="s">
        <v>551</v>
      </c>
      <c r="S1" s="161" t="s">
        <v>552</v>
      </c>
      <c r="T1" s="160" t="s">
        <v>553</v>
      </c>
      <c r="U1" s="161" t="s">
        <v>554</v>
      </c>
      <c r="V1" s="160" t="s">
        <v>555</v>
      </c>
      <c r="W1" s="161" t="s">
        <v>556</v>
      </c>
      <c r="X1" s="160" t="s">
        <v>0</v>
      </c>
    </row>
    <row r="2" spans="1:25" x14ac:dyDescent="0.3">
      <c r="A2" s="85">
        <v>150</v>
      </c>
      <c r="B2" s="180">
        <v>0.5</v>
      </c>
      <c r="C2" s="45" t="s">
        <v>614</v>
      </c>
      <c r="D2" s="169">
        <v>14.22</v>
      </c>
      <c r="E2" s="169">
        <v>19.05</v>
      </c>
      <c r="F2" s="169" t="s">
        <v>536</v>
      </c>
      <c r="G2" s="169" t="s">
        <v>537</v>
      </c>
      <c r="H2" s="178">
        <f t="shared" ref="H2:H33" si="0">(F2+E2)/2/1000</f>
        <v>2.5425E-2</v>
      </c>
      <c r="I2" s="178">
        <f t="shared" ref="I2:I33" si="1">ROUND((F2-E2)/2*1.2,)</f>
        <v>8</v>
      </c>
      <c r="J2" s="178">
        <f t="shared" ref="J2:J33" si="2">I2+6</f>
        <v>14</v>
      </c>
      <c r="K2" s="178">
        <f t="shared" ref="K2:K33" si="3">3.142*(0.0008*0.0055)*1000</f>
        <v>1.38248E-2</v>
      </c>
      <c r="L2" s="178">
        <f t="shared" ref="L2:L33" si="4">3.142*(0.0002*0.0048)*7900</f>
        <v>2.3828927999999996E-2</v>
      </c>
      <c r="M2" s="178">
        <f t="shared" ref="M2:M33" si="5">(H2*I2)*K2</f>
        <v>2.8119643200000002E-3</v>
      </c>
      <c r="N2" s="178">
        <f t="shared" ref="N2:N33" si="6">H2*J2*L2</f>
        <v>8.4819069215999986E-3</v>
      </c>
      <c r="O2" s="178">
        <v>1</v>
      </c>
      <c r="P2" s="178">
        <f t="shared" ref="P2:P33" si="7">(N2*O2)</f>
        <v>8.4819069215999986E-3</v>
      </c>
      <c r="Q2" s="178">
        <f t="shared" ref="Q2:Q33" si="8">(M2*O2)</f>
        <v>2.8119643200000002E-3</v>
      </c>
      <c r="R2" s="179">
        <f>P2*O2*450</f>
        <v>3.8168581147199991</v>
      </c>
      <c r="S2" s="181">
        <f t="shared" ref="S2:S22" si="9">Q2*O2*550</f>
        <v>1.5465803760000001</v>
      </c>
      <c r="T2" s="178">
        <f t="shared" ref="T2:T33" si="10">((G2/1000)*3.14)*1.15*0.003*((G2-F2)/2/1000)*8000*O2</f>
        <v>3.3140313599999992E-2</v>
      </c>
      <c r="U2" s="179">
        <v>16</v>
      </c>
      <c r="V2" s="178">
        <f t="shared" ref="V2:V33" si="11">((E2/1000)*3.14)*1.15*0.003*((E2-D2)/2/1000)*8000*O2</f>
        <v>3.9870423179999993E-3</v>
      </c>
      <c r="W2" s="179">
        <v>1</v>
      </c>
      <c r="X2" s="178">
        <f t="shared" ref="X2:X33" si="12">W2+U2+S2+R2</f>
        <v>22.36343849072</v>
      </c>
      <c r="Y2" s="34"/>
    </row>
    <row r="3" spans="1:25" x14ac:dyDescent="0.3">
      <c r="A3" s="85">
        <v>300</v>
      </c>
      <c r="B3" s="180">
        <v>0.5</v>
      </c>
      <c r="C3" s="45" t="s">
        <v>614</v>
      </c>
      <c r="D3" s="169">
        <v>14.22</v>
      </c>
      <c r="E3" s="169">
        <v>19.05</v>
      </c>
      <c r="F3" s="169" t="s">
        <v>536</v>
      </c>
      <c r="G3" s="169" t="s">
        <v>538</v>
      </c>
      <c r="H3" s="178">
        <f t="shared" si="0"/>
        <v>2.5425E-2</v>
      </c>
      <c r="I3" s="178">
        <f t="shared" si="1"/>
        <v>8</v>
      </c>
      <c r="J3" s="178">
        <f t="shared" si="2"/>
        <v>14</v>
      </c>
      <c r="K3" s="178">
        <f t="shared" si="3"/>
        <v>1.38248E-2</v>
      </c>
      <c r="L3" s="178">
        <f t="shared" si="4"/>
        <v>2.3828927999999996E-2</v>
      </c>
      <c r="M3" s="178">
        <f t="shared" si="5"/>
        <v>2.8119643200000002E-3</v>
      </c>
      <c r="N3" s="178">
        <f t="shared" si="6"/>
        <v>8.4819069215999986E-3</v>
      </c>
      <c r="O3" s="178">
        <v>1</v>
      </c>
      <c r="P3" s="178">
        <f t="shared" si="7"/>
        <v>8.4819069215999986E-3</v>
      </c>
      <c r="Q3" s="178">
        <f t="shared" si="8"/>
        <v>2.8119643200000002E-3</v>
      </c>
      <c r="R3" s="179">
        <f>P3*O3*450</f>
        <v>3.8168581147199991</v>
      </c>
      <c r="S3" s="181">
        <f t="shared" si="9"/>
        <v>1.5465803760000001</v>
      </c>
      <c r="T3" s="178">
        <f t="shared" si="10"/>
        <v>5.2277024759999999E-2</v>
      </c>
      <c r="U3" s="179">
        <v>20</v>
      </c>
      <c r="V3" s="178">
        <f t="shared" si="11"/>
        <v>3.9870423179999993E-3</v>
      </c>
      <c r="W3" s="179">
        <v>1</v>
      </c>
      <c r="X3" s="178">
        <f t="shared" si="12"/>
        <v>26.36343849072</v>
      </c>
      <c r="Y3" s="34"/>
    </row>
    <row r="4" spans="1:25" x14ac:dyDescent="0.3">
      <c r="A4" s="87">
        <v>600</v>
      </c>
      <c r="B4" s="180">
        <v>0.5</v>
      </c>
      <c r="C4" s="45" t="s">
        <v>106</v>
      </c>
      <c r="D4" s="169">
        <v>14.22</v>
      </c>
      <c r="E4" s="169">
        <v>19.05</v>
      </c>
      <c r="F4" s="169" t="s">
        <v>536</v>
      </c>
      <c r="G4" s="169" t="s">
        <v>538</v>
      </c>
      <c r="H4" s="178">
        <f t="shared" si="0"/>
        <v>2.5425E-2</v>
      </c>
      <c r="I4" s="178">
        <f t="shared" si="1"/>
        <v>8</v>
      </c>
      <c r="J4" s="178">
        <f t="shared" si="2"/>
        <v>14</v>
      </c>
      <c r="K4" s="178">
        <f t="shared" si="3"/>
        <v>1.38248E-2</v>
      </c>
      <c r="L4" s="178">
        <f t="shared" si="4"/>
        <v>2.3828927999999996E-2</v>
      </c>
      <c r="M4" s="178">
        <f t="shared" si="5"/>
        <v>2.8119643200000002E-3</v>
      </c>
      <c r="N4" s="178">
        <f t="shared" si="6"/>
        <v>8.4819069215999986E-3</v>
      </c>
      <c r="O4" s="178">
        <v>1</v>
      </c>
      <c r="P4" s="178">
        <f t="shared" si="7"/>
        <v>8.4819069215999986E-3</v>
      </c>
      <c r="Q4" s="178">
        <f t="shared" si="8"/>
        <v>2.8119643200000002E-3</v>
      </c>
      <c r="R4" s="179">
        <f>P4*O4*450</f>
        <v>3.8168581147199991</v>
      </c>
      <c r="S4" s="181">
        <f t="shared" si="9"/>
        <v>1.5465803760000001</v>
      </c>
      <c r="T4" s="178">
        <f t="shared" si="10"/>
        <v>5.2277024759999999E-2</v>
      </c>
      <c r="U4" s="179">
        <v>20</v>
      </c>
      <c r="V4" s="178">
        <f t="shared" si="11"/>
        <v>3.9870423179999993E-3</v>
      </c>
      <c r="W4" s="179">
        <v>5</v>
      </c>
      <c r="X4" s="178">
        <f t="shared" si="12"/>
        <v>30.36343849072</v>
      </c>
      <c r="Y4" s="34"/>
    </row>
    <row r="5" spans="1:25" x14ac:dyDescent="0.3">
      <c r="A5" s="87">
        <v>900</v>
      </c>
      <c r="B5" s="180">
        <v>0.5</v>
      </c>
      <c r="C5" s="45" t="s">
        <v>106</v>
      </c>
      <c r="D5" s="169">
        <v>14.22</v>
      </c>
      <c r="E5" s="169">
        <v>19.05</v>
      </c>
      <c r="F5" s="169">
        <v>31.8</v>
      </c>
      <c r="G5" s="169">
        <v>63.5</v>
      </c>
      <c r="H5" s="178">
        <f t="shared" si="0"/>
        <v>2.5425E-2</v>
      </c>
      <c r="I5" s="178">
        <f t="shared" si="1"/>
        <v>8</v>
      </c>
      <c r="J5" s="178">
        <f t="shared" si="2"/>
        <v>14</v>
      </c>
      <c r="K5" s="178">
        <f t="shared" si="3"/>
        <v>1.38248E-2</v>
      </c>
      <c r="L5" s="178">
        <f t="shared" si="4"/>
        <v>2.3828927999999996E-2</v>
      </c>
      <c r="M5" s="178">
        <f t="shared" si="5"/>
        <v>2.8119643200000002E-3</v>
      </c>
      <c r="N5" s="178">
        <f t="shared" si="6"/>
        <v>8.4819069215999986E-3</v>
      </c>
      <c r="O5" s="178">
        <v>1</v>
      </c>
      <c r="P5" s="178">
        <f t="shared" si="7"/>
        <v>8.4819069215999986E-3</v>
      </c>
      <c r="Q5" s="178">
        <f t="shared" si="8"/>
        <v>2.8119643200000002E-3</v>
      </c>
      <c r="R5" s="179">
        <f>P5*O5*370</f>
        <v>3.1383055609919994</v>
      </c>
      <c r="S5" s="181">
        <f t="shared" si="9"/>
        <v>1.5465803760000001</v>
      </c>
      <c r="T5" s="178">
        <f t="shared" si="10"/>
        <v>8.7225149399999979E-2</v>
      </c>
      <c r="U5" s="179">
        <f>T5*4*300</f>
        <v>104.67017927999997</v>
      </c>
      <c r="V5" s="178">
        <f t="shared" si="11"/>
        <v>3.9870423179999993E-3</v>
      </c>
      <c r="W5" s="179">
        <f>V5*5*300</f>
        <v>5.9805634769999987</v>
      </c>
      <c r="X5" s="178">
        <f t="shared" si="12"/>
        <v>115.33562869399196</v>
      </c>
      <c r="Y5" s="34"/>
    </row>
    <row r="6" spans="1:25" x14ac:dyDescent="0.3">
      <c r="A6" s="85">
        <v>150</v>
      </c>
      <c r="B6" s="180">
        <v>0.75</v>
      </c>
      <c r="C6" s="45" t="s">
        <v>614</v>
      </c>
      <c r="D6" s="169">
        <v>20.57</v>
      </c>
      <c r="E6" s="169">
        <v>25.4</v>
      </c>
      <c r="F6" s="169">
        <v>39.6</v>
      </c>
      <c r="G6" s="169">
        <v>57.2</v>
      </c>
      <c r="H6" s="178">
        <f t="shared" si="0"/>
        <v>3.2500000000000001E-2</v>
      </c>
      <c r="I6" s="178">
        <f t="shared" si="1"/>
        <v>9</v>
      </c>
      <c r="J6" s="178">
        <f t="shared" si="2"/>
        <v>15</v>
      </c>
      <c r="K6" s="178">
        <f t="shared" si="3"/>
        <v>1.38248E-2</v>
      </c>
      <c r="L6" s="178">
        <f t="shared" si="4"/>
        <v>2.3828927999999996E-2</v>
      </c>
      <c r="M6" s="178">
        <f t="shared" si="5"/>
        <v>4.0437540000000001E-3</v>
      </c>
      <c r="N6" s="178">
        <f t="shared" si="6"/>
        <v>1.1616602399999999E-2</v>
      </c>
      <c r="O6" s="178">
        <v>1</v>
      </c>
      <c r="P6" s="178">
        <f t="shared" si="7"/>
        <v>1.1616602399999999E-2</v>
      </c>
      <c r="Q6" s="178">
        <f t="shared" si="8"/>
        <v>4.0437540000000001E-3</v>
      </c>
      <c r="R6" s="179">
        <f>P6*O6*450</f>
        <v>5.227471079999999</v>
      </c>
      <c r="S6" s="181">
        <f t="shared" si="9"/>
        <v>2.2240647</v>
      </c>
      <c r="T6" s="178">
        <f t="shared" si="10"/>
        <v>4.3623191040000009E-2</v>
      </c>
      <c r="U6" s="179">
        <v>23</v>
      </c>
      <c r="V6" s="178">
        <f t="shared" si="11"/>
        <v>5.316056423999997E-3</v>
      </c>
      <c r="W6" s="179">
        <v>2</v>
      </c>
      <c r="X6" s="178">
        <f t="shared" si="12"/>
        <v>32.45153578</v>
      </c>
      <c r="Y6" s="34"/>
    </row>
    <row r="7" spans="1:25" x14ac:dyDescent="0.3">
      <c r="A7" s="85">
        <v>300</v>
      </c>
      <c r="B7" s="180">
        <v>0.75</v>
      </c>
      <c r="C7" s="45" t="s">
        <v>614</v>
      </c>
      <c r="D7" s="169">
        <v>20.57</v>
      </c>
      <c r="E7" s="169">
        <v>25.4</v>
      </c>
      <c r="F7" s="169">
        <v>39.6</v>
      </c>
      <c r="G7" s="169">
        <v>66.8</v>
      </c>
      <c r="H7" s="178">
        <f t="shared" si="0"/>
        <v>3.2500000000000001E-2</v>
      </c>
      <c r="I7" s="178">
        <f t="shared" si="1"/>
        <v>9</v>
      </c>
      <c r="J7" s="178">
        <f t="shared" si="2"/>
        <v>15</v>
      </c>
      <c r="K7" s="178">
        <f t="shared" si="3"/>
        <v>1.38248E-2</v>
      </c>
      <c r="L7" s="178">
        <f t="shared" si="4"/>
        <v>2.3828927999999996E-2</v>
      </c>
      <c r="M7" s="178">
        <f t="shared" si="5"/>
        <v>4.0437540000000001E-3</v>
      </c>
      <c r="N7" s="178">
        <f t="shared" si="6"/>
        <v>1.1616602399999999E-2</v>
      </c>
      <c r="O7" s="178">
        <v>1</v>
      </c>
      <c r="P7" s="178">
        <f t="shared" si="7"/>
        <v>1.1616602399999999E-2</v>
      </c>
      <c r="Q7" s="178">
        <f t="shared" si="8"/>
        <v>4.0437540000000001E-3</v>
      </c>
      <c r="R7" s="179">
        <f>P7*O7*450</f>
        <v>5.227471079999999</v>
      </c>
      <c r="S7" s="181">
        <f t="shared" si="9"/>
        <v>2.2240647</v>
      </c>
      <c r="T7" s="178">
        <f t="shared" si="10"/>
        <v>7.8732510719999982E-2</v>
      </c>
      <c r="U7" s="179">
        <v>28</v>
      </c>
      <c r="V7" s="178">
        <f t="shared" si="11"/>
        <v>5.316056423999997E-3</v>
      </c>
      <c r="W7" s="179">
        <v>2</v>
      </c>
      <c r="X7" s="178">
        <f t="shared" si="12"/>
        <v>37.45153578</v>
      </c>
      <c r="Y7" s="34"/>
    </row>
    <row r="8" spans="1:25" x14ac:dyDescent="0.3">
      <c r="A8" s="87">
        <v>600</v>
      </c>
      <c r="B8" s="180">
        <v>0.75</v>
      </c>
      <c r="C8" s="45" t="s">
        <v>106</v>
      </c>
      <c r="D8" s="169">
        <v>20.57</v>
      </c>
      <c r="E8" s="169">
        <v>25.4</v>
      </c>
      <c r="F8" s="169">
        <v>39.6</v>
      </c>
      <c r="G8" s="169">
        <v>66.8</v>
      </c>
      <c r="H8" s="178">
        <f t="shared" si="0"/>
        <v>3.2500000000000001E-2</v>
      </c>
      <c r="I8" s="178">
        <f t="shared" si="1"/>
        <v>9</v>
      </c>
      <c r="J8" s="178">
        <f t="shared" si="2"/>
        <v>15</v>
      </c>
      <c r="K8" s="178">
        <f t="shared" si="3"/>
        <v>1.38248E-2</v>
      </c>
      <c r="L8" s="178">
        <f t="shared" si="4"/>
        <v>2.3828927999999996E-2</v>
      </c>
      <c r="M8" s="178">
        <f t="shared" si="5"/>
        <v>4.0437540000000001E-3</v>
      </c>
      <c r="N8" s="178">
        <f t="shared" si="6"/>
        <v>1.1616602399999999E-2</v>
      </c>
      <c r="O8" s="178">
        <v>1</v>
      </c>
      <c r="P8" s="178">
        <f t="shared" si="7"/>
        <v>1.1616602399999999E-2</v>
      </c>
      <c r="Q8" s="178">
        <f t="shared" si="8"/>
        <v>4.0437540000000001E-3</v>
      </c>
      <c r="R8" s="179">
        <f>P8*O8*450</f>
        <v>5.227471079999999</v>
      </c>
      <c r="S8" s="181">
        <f t="shared" si="9"/>
        <v>2.2240647</v>
      </c>
      <c r="T8" s="178">
        <f t="shared" si="10"/>
        <v>7.8732510719999982E-2</v>
      </c>
      <c r="U8" s="179">
        <v>28</v>
      </c>
      <c r="V8" s="178">
        <f t="shared" si="11"/>
        <v>5.316056423999997E-3</v>
      </c>
      <c r="W8" s="179">
        <v>5</v>
      </c>
      <c r="X8" s="178">
        <f t="shared" si="12"/>
        <v>40.45153578</v>
      </c>
      <c r="Y8" s="34"/>
    </row>
    <row r="9" spans="1:25" x14ac:dyDescent="0.3">
      <c r="A9" s="87">
        <v>900</v>
      </c>
      <c r="B9" s="180">
        <v>0.75</v>
      </c>
      <c r="C9" s="45" t="s">
        <v>106</v>
      </c>
      <c r="D9" s="169">
        <v>20.57</v>
      </c>
      <c r="E9" s="169">
        <v>25.4</v>
      </c>
      <c r="F9" s="169">
        <v>39.6</v>
      </c>
      <c r="G9" s="169">
        <v>69.900000000000006</v>
      </c>
      <c r="H9" s="178">
        <f t="shared" si="0"/>
        <v>3.2500000000000001E-2</v>
      </c>
      <c r="I9" s="178">
        <f t="shared" si="1"/>
        <v>9</v>
      </c>
      <c r="J9" s="178">
        <f t="shared" si="2"/>
        <v>15</v>
      </c>
      <c r="K9" s="178">
        <f t="shared" si="3"/>
        <v>1.38248E-2</v>
      </c>
      <c r="L9" s="178">
        <f t="shared" si="4"/>
        <v>2.3828927999999996E-2</v>
      </c>
      <c r="M9" s="178">
        <f t="shared" si="5"/>
        <v>4.0437540000000001E-3</v>
      </c>
      <c r="N9" s="178">
        <f t="shared" si="6"/>
        <v>1.1616602399999999E-2</v>
      </c>
      <c r="O9" s="178">
        <v>1</v>
      </c>
      <c r="P9" s="178">
        <f t="shared" si="7"/>
        <v>1.1616602399999999E-2</v>
      </c>
      <c r="Q9" s="178">
        <f t="shared" si="8"/>
        <v>4.0437540000000001E-3</v>
      </c>
      <c r="R9" s="179">
        <f>P9*O9*370</f>
        <v>4.2981428879999992</v>
      </c>
      <c r="S9" s="181">
        <f t="shared" si="9"/>
        <v>2.2240647</v>
      </c>
      <c r="T9" s="178">
        <f t="shared" si="10"/>
        <v>9.177587604000001E-2</v>
      </c>
      <c r="U9" s="179">
        <f>T9*4*300</f>
        <v>110.13105124800001</v>
      </c>
      <c r="V9" s="178">
        <f t="shared" si="11"/>
        <v>5.316056423999997E-3</v>
      </c>
      <c r="W9" s="179">
        <f>V9*5*300</f>
        <v>7.9740846359999962</v>
      </c>
      <c r="X9" s="178">
        <f t="shared" si="12"/>
        <v>124.62734347200001</v>
      </c>
      <c r="Y9" s="34"/>
    </row>
    <row r="10" spans="1:25" x14ac:dyDescent="0.3">
      <c r="A10" s="85">
        <v>150</v>
      </c>
      <c r="B10" s="182">
        <v>1</v>
      </c>
      <c r="C10" s="45" t="s">
        <v>614</v>
      </c>
      <c r="D10" s="169">
        <v>26.92</v>
      </c>
      <c r="E10" s="169">
        <v>31.75</v>
      </c>
      <c r="F10" s="169">
        <v>47.8</v>
      </c>
      <c r="G10" s="169">
        <v>66.8</v>
      </c>
      <c r="H10" s="178">
        <f t="shared" si="0"/>
        <v>3.9774999999999998E-2</v>
      </c>
      <c r="I10" s="178">
        <f t="shared" si="1"/>
        <v>10</v>
      </c>
      <c r="J10" s="178">
        <f t="shared" si="2"/>
        <v>16</v>
      </c>
      <c r="K10" s="178">
        <f t="shared" si="3"/>
        <v>1.38248E-2</v>
      </c>
      <c r="L10" s="178">
        <f t="shared" si="4"/>
        <v>2.3828927999999996E-2</v>
      </c>
      <c r="M10" s="178">
        <f t="shared" si="5"/>
        <v>5.4988141999999995E-3</v>
      </c>
      <c r="N10" s="178">
        <f t="shared" si="6"/>
        <v>1.5164729779199996E-2</v>
      </c>
      <c r="O10" s="178">
        <v>1</v>
      </c>
      <c r="P10" s="178">
        <f t="shared" si="7"/>
        <v>1.5164729779199996E-2</v>
      </c>
      <c r="Q10" s="178">
        <f t="shared" si="8"/>
        <v>5.4988141999999995E-3</v>
      </c>
      <c r="R10" s="179">
        <f>P10*O10*450</f>
        <v>6.8241284006399985</v>
      </c>
      <c r="S10" s="181">
        <f t="shared" si="9"/>
        <v>3.0243478099999996</v>
      </c>
      <c r="T10" s="178">
        <f t="shared" si="10"/>
        <v>5.4996974399999995E-2</v>
      </c>
      <c r="U10" s="179">
        <v>28</v>
      </c>
      <c r="V10" s="178">
        <f t="shared" si="11"/>
        <v>6.6450705299999973E-3</v>
      </c>
      <c r="W10" s="179">
        <v>2</v>
      </c>
      <c r="X10" s="178">
        <f t="shared" si="12"/>
        <v>39.848476210640001</v>
      </c>
      <c r="Y10" s="34"/>
    </row>
    <row r="11" spans="1:25" x14ac:dyDescent="0.3">
      <c r="A11" s="85">
        <v>300</v>
      </c>
      <c r="B11" s="182">
        <v>1</v>
      </c>
      <c r="C11" s="45" t="s">
        <v>614</v>
      </c>
      <c r="D11" s="169">
        <v>26.92</v>
      </c>
      <c r="E11" s="169">
        <v>31.75</v>
      </c>
      <c r="F11" s="169">
        <v>47.8</v>
      </c>
      <c r="G11" s="169">
        <v>73.2</v>
      </c>
      <c r="H11" s="178">
        <f t="shared" si="0"/>
        <v>3.9774999999999998E-2</v>
      </c>
      <c r="I11" s="178">
        <f t="shared" si="1"/>
        <v>10</v>
      </c>
      <c r="J11" s="178">
        <f t="shared" si="2"/>
        <v>16</v>
      </c>
      <c r="K11" s="178">
        <f t="shared" si="3"/>
        <v>1.38248E-2</v>
      </c>
      <c r="L11" s="178">
        <f t="shared" si="4"/>
        <v>2.3828927999999996E-2</v>
      </c>
      <c r="M11" s="178">
        <f t="shared" si="5"/>
        <v>5.4988141999999995E-3</v>
      </c>
      <c r="N11" s="178">
        <f t="shared" si="6"/>
        <v>1.5164729779199996E-2</v>
      </c>
      <c r="O11" s="178">
        <v>1</v>
      </c>
      <c r="P11" s="178">
        <f t="shared" si="7"/>
        <v>1.5164729779199996E-2</v>
      </c>
      <c r="Q11" s="178">
        <f t="shared" si="8"/>
        <v>5.4988141999999995E-3</v>
      </c>
      <c r="R11" s="179">
        <f>P11*O11*450</f>
        <v>6.8241284006399985</v>
      </c>
      <c r="S11" s="181">
        <f t="shared" si="9"/>
        <v>3.0243478099999996</v>
      </c>
      <c r="T11" s="178">
        <f t="shared" si="10"/>
        <v>8.0566320960000021E-2</v>
      </c>
      <c r="U11" s="179">
        <v>35</v>
      </c>
      <c r="V11" s="178">
        <f t="shared" si="11"/>
        <v>6.6450705299999973E-3</v>
      </c>
      <c r="W11" s="179">
        <v>2</v>
      </c>
      <c r="X11" s="178">
        <f t="shared" si="12"/>
        <v>46.848476210640001</v>
      </c>
      <c r="Y11" s="34"/>
    </row>
    <row r="12" spans="1:25" x14ac:dyDescent="0.3">
      <c r="A12" s="87">
        <v>600</v>
      </c>
      <c r="B12" s="182">
        <v>1</v>
      </c>
      <c r="C12" s="45" t="s">
        <v>106</v>
      </c>
      <c r="D12" s="169">
        <v>26.92</v>
      </c>
      <c r="E12" s="169">
        <v>31.75</v>
      </c>
      <c r="F12" s="169">
        <v>47.8</v>
      </c>
      <c r="G12" s="169">
        <v>73.2</v>
      </c>
      <c r="H12" s="178">
        <f t="shared" si="0"/>
        <v>3.9774999999999998E-2</v>
      </c>
      <c r="I12" s="178">
        <f t="shared" si="1"/>
        <v>10</v>
      </c>
      <c r="J12" s="178">
        <f t="shared" si="2"/>
        <v>16</v>
      </c>
      <c r="K12" s="178">
        <f t="shared" si="3"/>
        <v>1.38248E-2</v>
      </c>
      <c r="L12" s="178">
        <f t="shared" si="4"/>
        <v>2.3828927999999996E-2</v>
      </c>
      <c r="M12" s="178">
        <f t="shared" si="5"/>
        <v>5.4988141999999995E-3</v>
      </c>
      <c r="N12" s="178">
        <f t="shared" si="6"/>
        <v>1.5164729779199996E-2</v>
      </c>
      <c r="O12" s="178">
        <v>1</v>
      </c>
      <c r="P12" s="178">
        <f t="shared" si="7"/>
        <v>1.5164729779199996E-2</v>
      </c>
      <c r="Q12" s="178">
        <f t="shared" si="8"/>
        <v>5.4988141999999995E-3</v>
      </c>
      <c r="R12" s="179">
        <f>P12*O12*450</f>
        <v>6.8241284006399985</v>
      </c>
      <c r="S12" s="181">
        <f t="shared" si="9"/>
        <v>3.0243478099999996</v>
      </c>
      <c r="T12" s="178">
        <f t="shared" si="10"/>
        <v>8.0566320960000021E-2</v>
      </c>
      <c r="U12" s="179">
        <v>35</v>
      </c>
      <c r="V12" s="178">
        <f t="shared" si="11"/>
        <v>6.6450705299999973E-3</v>
      </c>
      <c r="W12" s="179">
        <v>8</v>
      </c>
      <c r="X12" s="178">
        <f t="shared" si="12"/>
        <v>52.848476210640001</v>
      </c>
      <c r="Y12" s="34"/>
    </row>
    <row r="13" spans="1:25" x14ac:dyDescent="0.3">
      <c r="A13" s="87">
        <v>900</v>
      </c>
      <c r="B13" s="182">
        <v>1</v>
      </c>
      <c r="C13" s="45" t="s">
        <v>106</v>
      </c>
      <c r="D13" s="169">
        <v>26.92</v>
      </c>
      <c r="E13" s="169">
        <v>31.75</v>
      </c>
      <c r="F13" s="169">
        <v>47.8</v>
      </c>
      <c r="G13" s="169">
        <v>79.5</v>
      </c>
      <c r="H13" s="178">
        <f t="shared" si="0"/>
        <v>3.9774999999999998E-2</v>
      </c>
      <c r="I13" s="178">
        <f t="shared" si="1"/>
        <v>10</v>
      </c>
      <c r="J13" s="178">
        <f t="shared" si="2"/>
        <v>16</v>
      </c>
      <c r="K13" s="178">
        <f t="shared" si="3"/>
        <v>1.38248E-2</v>
      </c>
      <c r="L13" s="178">
        <f t="shared" si="4"/>
        <v>2.3828927999999996E-2</v>
      </c>
      <c r="M13" s="178">
        <f t="shared" si="5"/>
        <v>5.4988141999999995E-3</v>
      </c>
      <c r="N13" s="178">
        <f t="shared" si="6"/>
        <v>1.5164729779199996E-2</v>
      </c>
      <c r="O13" s="178">
        <v>1</v>
      </c>
      <c r="P13" s="178">
        <f t="shared" si="7"/>
        <v>1.5164729779199996E-2</v>
      </c>
      <c r="Q13" s="178">
        <f t="shared" si="8"/>
        <v>5.4988141999999995E-3</v>
      </c>
      <c r="R13" s="179">
        <f>P13*O13*370</f>
        <v>5.6109500183039982</v>
      </c>
      <c r="S13" s="181">
        <f t="shared" si="9"/>
        <v>3.0243478099999996</v>
      </c>
      <c r="T13" s="178">
        <f t="shared" si="10"/>
        <v>0.10920313980000002</v>
      </c>
      <c r="U13" s="179">
        <f>T13*4*300</f>
        <v>131.04376776000001</v>
      </c>
      <c r="V13" s="178">
        <f t="shared" si="11"/>
        <v>6.6450705299999973E-3</v>
      </c>
      <c r="W13" s="179">
        <f>V13*5*300</f>
        <v>9.9676057949999954</v>
      </c>
      <c r="X13" s="178">
        <f t="shared" si="12"/>
        <v>149.64667138330401</v>
      </c>
      <c r="Y13" s="34"/>
    </row>
    <row r="14" spans="1:25" x14ac:dyDescent="0.3">
      <c r="A14" s="85">
        <v>150</v>
      </c>
      <c r="B14" s="183">
        <v>1.25</v>
      </c>
      <c r="C14" s="45" t="s">
        <v>614</v>
      </c>
      <c r="D14" s="169">
        <v>38.1</v>
      </c>
      <c r="E14" s="169">
        <v>47.75</v>
      </c>
      <c r="F14" s="169">
        <v>60.5</v>
      </c>
      <c r="G14" s="169">
        <v>76.2</v>
      </c>
      <c r="H14" s="178">
        <f t="shared" si="0"/>
        <v>5.4125E-2</v>
      </c>
      <c r="I14" s="178">
        <f t="shared" si="1"/>
        <v>8</v>
      </c>
      <c r="J14" s="178">
        <f t="shared" si="2"/>
        <v>14</v>
      </c>
      <c r="K14" s="178">
        <f t="shared" si="3"/>
        <v>1.38248E-2</v>
      </c>
      <c r="L14" s="178">
        <f t="shared" si="4"/>
        <v>2.3828927999999996E-2</v>
      </c>
      <c r="M14" s="178">
        <f t="shared" si="5"/>
        <v>5.9861383999999995E-3</v>
      </c>
      <c r="N14" s="178">
        <f t="shared" si="6"/>
        <v>1.8056370191999998E-2</v>
      </c>
      <c r="O14" s="178">
        <v>1</v>
      </c>
      <c r="P14" s="178">
        <f t="shared" si="7"/>
        <v>1.8056370191999998E-2</v>
      </c>
      <c r="Q14" s="178">
        <f t="shared" si="8"/>
        <v>5.9861383999999995E-3</v>
      </c>
      <c r="R14" s="179">
        <f>P14*O14*450</f>
        <v>8.1253665863999984</v>
      </c>
      <c r="S14" s="181">
        <f t="shared" si="9"/>
        <v>3.2923761199999997</v>
      </c>
      <c r="T14" s="178">
        <f t="shared" si="10"/>
        <v>5.183980488E-2</v>
      </c>
      <c r="U14" s="179">
        <v>40</v>
      </c>
      <c r="V14" s="178">
        <f t="shared" si="11"/>
        <v>1.9966843949999997E-2</v>
      </c>
      <c r="W14" s="179">
        <v>20</v>
      </c>
      <c r="X14" s="178">
        <f t="shared" si="12"/>
        <v>71.417742706399991</v>
      </c>
      <c r="Y14" s="34"/>
    </row>
    <row r="15" spans="1:25" x14ac:dyDescent="0.3">
      <c r="A15" s="85">
        <v>300</v>
      </c>
      <c r="B15" s="183">
        <v>1.25</v>
      </c>
      <c r="C15" s="45" t="s">
        <v>614</v>
      </c>
      <c r="D15" s="169">
        <v>38.1</v>
      </c>
      <c r="E15" s="169">
        <v>47.75</v>
      </c>
      <c r="F15" s="169">
        <v>60.5</v>
      </c>
      <c r="G15" s="169">
        <v>82.6</v>
      </c>
      <c r="H15" s="178">
        <f t="shared" si="0"/>
        <v>5.4125E-2</v>
      </c>
      <c r="I15" s="178">
        <f t="shared" si="1"/>
        <v>8</v>
      </c>
      <c r="J15" s="178">
        <f t="shared" si="2"/>
        <v>14</v>
      </c>
      <c r="K15" s="178">
        <f t="shared" si="3"/>
        <v>1.38248E-2</v>
      </c>
      <c r="L15" s="178">
        <f t="shared" si="4"/>
        <v>2.3828927999999996E-2</v>
      </c>
      <c r="M15" s="178">
        <f t="shared" si="5"/>
        <v>5.9861383999999995E-3</v>
      </c>
      <c r="N15" s="178">
        <f t="shared" si="6"/>
        <v>1.8056370191999998E-2</v>
      </c>
      <c r="O15" s="178">
        <v>1</v>
      </c>
      <c r="P15" s="178">
        <f t="shared" si="7"/>
        <v>1.8056370191999998E-2</v>
      </c>
      <c r="Q15" s="178">
        <f t="shared" si="8"/>
        <v>5.9861383999999995E-3</v>
      </c>
      <c r="R15" s="179">
        <f>P15*O15*450</f>
        <v>8.1253665863999984</v>
      </c>
      <c r="S15" s="181">
        <f t="shared" si="9"/>
        <v>3.2923761199999997</v>
      </c>
      <c r="T15" s="178">
        <f t="shared" si="10"/>
        <v>7.9100832719999972E-2</v>
      </c>
      <c r="U15" s="179">
        <v>56</v>
      </c>
      <c r="V15" s="178">
        <f t="shared" si="11"/>
        <v>1.9966843949999997E-2</v>
      </c>
      <c r="W15" s="179">
        <v>20</v>
      </c>
      <c r="X15" s="178">
        <f t="shared" si="12"/>
        <v>87.417742706399991</v>
      </c>
      <c r="Y15" s="34"/>
    </row>
    <row r="16" spans="1:25" x14ac:dyDescent="0.3">
      <c r="A16" s="87">
        <v>600</v>
      </c>
      <c r="B16" s="183">
        <v>1.25</v>
      </c>
      <c r="C16" s="45" t="s">
        <v>106</v>
      </c>
      <c r="D16" s="169">
        <v>38.1</v>
      </c>
      <c r="E16" s="169">
        <v>47.75</v>
      </c>
      <c r="F16" s="169">
        <v>60.5</v>
      </c>
      <c r="G16" s="169">
        <v>82.6</v>
      </c>
      <c r="H16" s="178">
        <f t="shared" si="0"/>
        <v>5.4125E-2</v>
      </c>
      <c r="I16" s="178">
        <f t="shared" si="1"/>
        <v>8</v>
      </c>
      <c r="J16" s="178">
        <f t="shared" si="2"/>
        <v>14</v>
      </c>
      <c r="K16" s="178">
        <f t="shared" si="3"/>
        <v>1.38248E-2</v>
      </c>
      <c r="L16" s="178">
        <f t="shared" si="4"/>
        <v>2.3828927999999996E-2</v>
      </c>
      <c r="M16" s="178">
        <f t="shared" si="5"/>
        <v>5.9861383999999995E-3</v>
      </c>
      <c r="N16" s="178">
        <f t="shared" si="6"/>
        <v>1.8056370191999998E-2</v>
      </c>
      <c r="O16" s="178">
        <v>1</v>
      </c>
      <c r="P16" s="178">
        <f t="shared" si="7"/>
        <v>1.8056370191999998E-2</v>
      </c>
      <c r="Q16" s="178">
        <f t="shared" si="8"/>
        <v>5.9861383999999995E-3</v>
      </c>
      <c r="R16" s="179">
        <f>P16*O16*450</f>
        <v>8.1253665863999984</v>
      </c>
      <c r="S16" s="181">
        <f t="shared" si="9"/>
        <v>3.2923761199999997</v>
      </c>
      <c r="T16" s="178">
        <f t="shared" si="10"/>
        <v>7.9100832719999972E-2</v>
      </c>
      <c r="U16" s="179">
        <v>56</v>
      </c>
      <c r="V16" s="178">
        <f t="shared" si="11"/>
        <v>1.9966843949999997E-2</v>
      </c>
      <c r="W16" s="179">
        <v>15</v>
      </c>
      <c r="X16" s="178">
        <f t="shared" si="12"/>
        <v>82.417742706399991</v>
      </c>
      <c r="Y16" s="34"/>
    </row>
    <row r="17" spans="1:25" x14ac:dyDescent="0.3">
      <c r="A17" s="87">
        <v>900</v>
      </c>
      <c r="B17" s="183">
        <v>1.25</v>
      </c>
      <c r="C17" s="45" t="s">
        <v>106</v>
      </c>
      <c r="D17" s="169">
        <v>33.270000000000003</v>
      </c>
      <c r="E17" s="169">
        <v>39.619999999999997</v>
      </c>
      <c r="F17" s="169">
        <v>60.5</v>
      </c>
      <c r="G17" s="169">
        <v>88.9</v>
      </c>
      <c r="H17" s="178">
        <f t="shared" si="0"/>
        <v>5.006E-2</v>
      </c>
      <c r="I17" s="178">
        <f t="shared" si="1"/>
        <v>13</v>
      </c>
      <c r="J17" s="178">
        <f t="shared" si="2"/>
        <v>19</v>
      </c>
      <c r="K17" s="178">
        <f t="shared" si="3"/>
        <v>1.38248E-2</v>
      </c>
      <c r="L17" s="178">
        <f t="shared" si="4"/>
        <v>2.3828927999999996E-2</v>
      </c>
      <c r="M17" s="178">
        <f t="shared" si="5"/>
        <v>8.9969033440000009E-3</v>
      </c>
      <c r="N17" s="178">
        <f t="shared" si="6"/>
        <v>2.2664646577919997E-2</v>
      </c>
      <c r="O17" s="178">
        <v>1</v>
      </c>
      <c r="P17" s="178">
        <f t="shared" si="7"/>
        <v>2.2664646577919997E-2</v>
      </c>
      <c r="Q17" s="178">
        <f t="shared" si="8"/>
        <v>8.9969033440000009E-3</v>
      </c>
      <c r="R17" s="179">
        <f>P17*O17*370</f>
        <v>8.3859192338303981</v>
      </c>
      <c r="S17" s="181">
        <f t="shared" si="9"/>
        <v>4.9482968392000002</v>
      </c>
      <c r="T17" s="178">
        <f t="shared" si="10"/>
        <v>0.10940290032000001</v>
      </c>
      <c r="U17" s="179">
        <f>T17*4*300</f>
        <v>131.283480384</v>
      </c>
      <c r="V17" s="178">
        <f t="shared" si="11"/>
        <v>1.0901767883999991E-2</v>
      </c>
      <c r="W17" s="179">
        <f>V17*5*300</f>
        <v>16.352651825999985</v>
      </c>
      <c r="X17" s="178">
        <f t="shared" si="12"/>
        <v>160.97034828303038</v>
      </c>
      <c r="Y17" s="34"/>
    </row>
    <row r="18" spans="1:25" x14ac:dyDescent="0.3">
      <c r="A18" s="85">
        <v>150</v>
      </c>
      <c r="B18" s="29">
        <v>1.5</v>
      </c>
      <c r="C18" s="45" t="s">
        <v>614</v>
      </c>
      <c r="D18" s="169">
        <v>44.45</v>
      </c>
      <c r="E18" s="169">
        <v>54.1</v>
      </c>
      <c r="F18" s="169">
        <v>69.900000000000006</v>
      </c>
      <c r="G18" s="169">
        <v>85.9</v>
      </c>
      <c r="H18" s="178">
        <f t="shared" si="0"/>
        <v>6.2E-2</v>
      </c>
      <c r="I18" s="178">
        <f t="shared" si="1"/>
        <v>9</v>
      </c>
      <c r="J18" s="178">
        <f t="shared" si="2"/>
        <v>15</v>
      </c>
      <c r="K18" s="178">
        <f t="shared" si="3"/>
        <v>1.38248E-2</v>
      </c>
      <c r="L18" s="178">
        <f t="shared" si="4"/>
        <v>2.3828927999999996E-2</v>
      </c>
      <c r="M18" s="178">
        <f t="shared" si="5"/>
        <v>7.714238400000001E-3</v>
      </c>
      <c r="N18" s="178">
        <f t="shared" si="6"/>
        <v>2.2160903039999996E-2</v>
      </c>
      <c r="O18" s="178">
        <v>1</v>
      </c>
      <c r="P18" s="178">
        <f t="shared" si="7"/>
        <v>2.2160903039999996E-2</v>
      </c>
      <c r="Q18" s="178">
        <f t="shared" si="8"/>
        <v>7.714238400000001E-3</v>
      </c>
      <c r="R18" s="179">
        <f>P18*O18*450</f>
        <v>9.9724063679999979</v>
      </c>
      <c r="S18" s="181">
        <f t="shared" si="9"/>
        <v>4.2428311200000008</v>
      </c>
      <c r="T18" s="178">
        <f t="shared" si="10"/>
        <v>5.9555500800000001E-2</v>
      </c>
      <c r="U18" s="179">
        <v>28</v>
      </c>
      <c r="V18" s="178">
        <f t="shared" si="11"/>
        <v>2.2622120579999995E-2</v>
      </c>
      <c r="W18" s="179">
        <v>11</v>
      </c>
      <c r="X18" s="178">
        <f t="shared" si="12"/>
        <v>53.215237488</v>
      </c>
      <c r="Y18" s="34"/>
    </row>
    <row r="19" spans="1:25" x14ac:dyDescent="0.3">
      <c r="A19" s="85">
        <v>300</v>
      </c>
      <c r="B19" s="29">
        <v>1.5</v>
      </c>
      <c r="C19" s="45" t="s">
        <v>614</v>
      </c>
      <c r="D19" s="169">
        <v>44.45</v>
      </c>
      <c r="E19" s="169">
        <v>54.1</v>
      </c>
      <c r="F19" s="169">
        <v>69.900000000000006</v>
      </c>
      <c r="G19" s="169">
        <v>95.3</v>
      </c>
      <c r="H19" s="178">
        <f t="shared" si="0"/>
        <v>6.2E-2</v>
      </c>
      <c r="I19" s="178">
        <f t="shared" si="1"/>
        <v>9</v>
      </c>
      <c r="J19" s="178">
        <f t="shared" si="2"/>
        <v>15</v>
      </c>
      <c r="K19" s="178">
        <f t="shared" si="3"/>
        <v>1.38248E-2</v>
      </c>
      <c r="L19" s="178">
        <f t="shared" si="4"/>
        <v>2.3828927999999996E-2</v>
      </c>
      <c r="M19" s="178">
        <f t="shared" si="5"/>
        <v>7.714238400000001E-3</v>
      </c>
      <c r="N19" s="178">
        <f t="shared" si="6"/>
        <v>2.2160903039999996E-2</v>
      </c>
      <c r="O19" s="178">
        <v>1</v>
      </c>
      <c r="P19" s="178">
        <f t="shared" si="7"/>
        <v>2.2160903039999996E-2</v>
      </c>
      <c r="Q19" s="178">
        <f t="shared" si="8"/>
        <v>7.714238400000001E-3</v>
      </c>
      <c r="R19" s="179">
        <f>P19*O19*450</f>
        <v>9.9724063679999979</v>
      </c>
      <c r="S19" s="181">
        <f t="shared" si="9"/>
        <v>4.2428311200000008</v>
      </c>
      <c r="T19" s="178">
        <f t="shared" si="10"/>
        <v>0.10489030583999996</v>
      </c>
      <c r="U19" s="179">
        <v>56</v>
      </c>
      <c r="V19" s="178">
        <f t="shared" si="11"/>
        <v>2.2622120579999995E-2</v>
      </c>
      <c r="W19" s="179">
        <v>11</v>
      </c>
      <c r="X19" s="178">
        <f t="shared" si="12"/>
        <v>81.215237488</v>
      </c>
      <c r="Y19" s="34"/>
    </row>
    <row r="20" spans="1:25" x14ac:dyDescent="0.3">
      <c r="A20" s="87">
        <v>600</v>
      </c>
      <c r="B20" s="29">
        <v>1.5</v>
      </c>
      <c r="C20" s="45" t="s">
        <v>106</v>
      </c>
      <c r="D20" s="169">
        <v>44.45</v>
      </c>
      <c r="E20" s="169">
        <v>54.1</v>
      </c>
      <c r="F20" s="169">
        <v>69.900000000000006</v>
      </c>
      <c r="G20" s="169">
        <v>95.3</v>
      </c>
      <c r="H20" s="178">
        <f t="shared" si="0"/>
        <v>6.2E-2</v>
      </c>
      <c r="I20" s="178">
        <f t="shared" si="1"/>
        <v>9</v>
      </c>
      <c r="J20" s="178">
        <f t="shared" si="2"/>
        <v>15</v>
      </c>
      <c r="K20" s="178">
        <f t="shared" si="3"/>
        <v>1.38248E-2</v>
      </c>
      <c r="L20" s="178">
        <f t="shared" si="4"/>
        <v>2.3828927999999996E-2</v>
      </c>
      <c r="M20" s="178">
        <f t="shared" si="5"/>
        <v>7.714238400000001E-3</v>
      </c>
      <c r="N20" s="178">
        <f t="shared" si="6"/>
        <v>2.2160903039999996E-2</v>
      </c>
      <c r="O20" s="178">
        <v>1</v>
      </c>
      <c r="P20" s="178">
        <f t="shared" si="7"/>
        <v>2.2160903039999996E-2</v>
      </c>
      <c r="Q20" s="178">
        <f t="shared" si="8"/>
        <v>7.714238400000001E-3</v>
      </c>
      <c r="R20" s="179">
        <f>P20*O20*450</f>
        <v>9.9724063679999979</v>
      </c>
      <c r="S20" s="181">
        <f t="shared" si="9"/>
        <v>4.2428311200000008</v>
      </c>
      <c r="T20" s="178">
        <f t="shared" si="10"/>
        <v>0.10489030583999996</v>
      </c>
      <c r="U20" s="179">
        <v>56</v>
      </c>
      <c r="V20" s="178">
        <f t="shared" si="11"/>
        <v>2.2622120579999995E-2</v>
      </c>
      <c r="W20" s="179">
        <v>10</v>
      </c>
      <c r="X20" s="178">
        <f t="shared" si="12"/>
        <v>80.215237488</v>
      </c>
      <c r="Y20" s="34"/>
    </row>
    <row r="21" spans="1:25" x14ac:dyDescent="0.3">
      <c r="A21" s="87">
        <v>900</v>
      </c>
      <c r="B21" s="29">
        <v>1.5</v>
      </c>
      <c r="C21" s="45" t="s">
        <v>106</v>
      </c>
      <c r="D21" s="169">
        <v>41.4</v>
      </c>
      <c r="E21" s="169">
        <v>47.75</v>
      </c>
      <c r="F21" s="169">
        <v>69.900000000000006</v>
      </c>
      <c r="G21" s="169">
        <v>98.6</v>
      </c>
      <c r="H21" s="178">
        <f t="shared" si="0"/>
        <v>5.8825000000000002E-2</v>
      </c>
      <c r="I21" s="178">
        <f t="shared" si="1"/>
        <v>13</v>
      </c>
      <c r="J21" s="178">
        <f t="shared" si="2"/>
        <v>19</v>
      </c>
      <c r="K21" s="178">
        <f t="shared" si="3"/>
        <v>1.38248E-2</v>
      </c>
      <c r="L21" s="178">
        <f t="shared" si="4"/>
        <v>2.3828927999999996E-2</v>
      </c>
      <c r="M21" s="178">
        <f t="shared" si="5"/>
        <v>1.057217018E-2</v>
      </c>
      <c r="N21" s="178">
        <f t="shared" si="6"/>
        <v>2.6632997102399993E-2</v>
      </c>
      <c r="O21" s="178">
        <v>1</v>
      </c>
      <c r="P21" s="178">
        <f t="shared" si="7"/>
        <v>2.6632997102399993E-2</v>
      </c>
      <c r="Q21" s="178">
        <f t="shared" si="8"/>
        <v>1.057217018E-2</v>
      </c>
      <c r="R21" s="179">
        <f>P21*O21*370</f>
        <v>9.8542089278879974</v>
      </c>
      <c r="S21" s="181">
        <f t="shared" si="9"/>
        <v>5.8146935989999999</v>
      </c>
      <c r="T21" s="178">
        <f t="shared" si="10"/>
        <v>0.12262176023999997</v>
      </c>
      <c r="U21" s="179">
        <f>T21*4*300</f>
        <v>147.14611228799998</v>
      </c>
      <c r="V21" s="178">
        <f t="shared" si="11"/>
        <v>1.3138804050000005E-2</v>
      </c>
      <c r="W21" s="179">
        <f>V21*5*300</f>
        <v>19.708206075000007</v>
      </c>
      <c r="X21" s="178">
        <f t="shared" si="12"/>
        <v>182.52322088988802</v>
      </c>
    </row>
    <row r="22" spans="1:25" x14ac:dyDescent="0.3">
      <c r="A22" s="85">
        <v>150</v>
      </c>
      <c r="B22" s="182">
        <v>2</v>
      </c>
      <c r="C22" s="45" t="s">
        <v>614</v>
      </c>
      <c r="D22" s="169">
        <v>55.62</v>
      </c>
      <c r="E22" s="169">
        <v>69.849999999999994</v>
      </c>
      <c r="F22" s="169">
        <v>85.9</v>
      </c>
      <c r="G22" s="169">
        <v>104.9</v>
      </c>
      <c r="H22" s="178">
        <f t="shared" si="0"/>
        <v>7.7875E-2</v>
      </c>
      <c r="I22" s="178">
        <f t="shared" si="1"/>
        <v>10</v>
      </c>
      <c r="J22" s="178">
        <f t="shared" si="2"/>
        <v>16</v>
      </c>
      <c r="K22" s="178">
        <f t="shared" si="3"/>
        <v>1.38248E-2</v>
      </c>
      <c r="L22" s="178">
        <f t="shared" si="4"/>
        <v>2.3828927999999996E-2</v>
      </c>
      <c r="M22" s="178">
        <f t="shared" si="5"/>
        <v>1.0766063000000001E-2</v>
      </c>
      <c r="N22" s="178">
        <f t="shared" si="6"/>
        <v>2.9690844287999996E-2</v>
      </c>
      <c r="O22" s="178">
        <v>1</v>
      </c>
      <c r="P22" s="178">
        <f t="shared" si="7"/>
        <v>2.9690844287999996E-2</v>
      </c>
      <c r="Q22" s="178">
        <f t="shared" si="8"/>
        <v>1.0766063000000001E-2</v>
      </c>
      <c r="R22" s="179">
        <f>P22*O22*450</f>
        <v>13.360879929599998</v>
      </c>
      <c r="S22" s="181">
        <f t="shared" si="9"/>
        <v>5.9213346500000004</v>
      </c>
      <c r="T22" s="178">
        <f t="shared" si="10"/>
        <v>8.6365009199999995E-2</v>
      </c>
      <c r="U22" s="179">
        <v>44</v>
      </c>
      <c r="V22" s="178">
        <f t="shared" si="11"/>
        <v>4.3070513045999993E-2</v>
      </c>
      <c r="W22" s="179">
        <v>8</v>
      </c>
      <c r="X22" s="178">
        <f t="shared" si="12"/>
        <v>71.282214579599994</v>
      </c>
    </row>
    <row r="23" spans="1:25" x14ac:dyDescent="0.3">
      <c r="A23" s="85">
        <v>300</v>
      </c>
      <c r="B23" s="182">
        <v>2</v>
      </c>
      <c r="C23" s="45" t="s">
        <v>614</v>
      </c>
      <c r="D23" s="169">
        <v>55.62</v>
      </c>
      <c r="E23" s="169">
        <v>69.849999999999994</v>
      </c>
      <c r="F23" s="169">
        <v>85.9</v>
      </c>
      <c r="G23" s="169">
        <v>111.3</v>
      </c>
      <c r="H23" s="178">
        <f t="shared" si="0"/>
        <v>7.7875E-2</v>
      </c>
      <c r="I23" s="178">
        <f t="shared" si="1"/>
        <v>10</v>
      </c>
      <c r="J23" s="178">
        <f t="shared" si="2"/>
        <v>16</v>
      </c>
      <c r="K23" s="178">
        <f t="shared" si="3"/>
        <v>1.38248E-2</v>
      </c>
      <c r="L23" s="178">
        <f t="shared" si="4"/>
        <v>2.3828927999999996E-2</v>
      </c>
      <c r="M23" s="178">
        <f t="shared" si="5"/>
        <v>1.0766063000000001E-2</v>
      </c>
      <c r="N23" s="178">
        <f t="shared" si="6"/>
        <v>2.9690844287999996E-2</v>
      </c>
      <c r="O23" s="178">
        <v>1</v>
      </c>
      <c r="P23" s="178">
        <f t="shared" si="7"/>
        <v>2.9690844287999996E-2</v>
      </c>
      <c r="Q23" s="178">
        <f t="shared" si="8"/>
        <v>1.0766063000000001E-2</v>
      </c>
      <c r="R23" s="179">
        <f>P23*O23*380</f>
        <v>11.282520829439999</v>
      </c>
      <c r="S23" s="181">
        <f>Q23*O23*450</f>
        <v>4.8447283500000005</v>
      </c>
      <c r="T23" s="178">
        <f t="shared" si="10"/>
        <v>0.12250043063999995</v>
      </c>
      <c r="U23" s="179">
        <v>53</v>
      </c>
      <c r="V23" s="178">
        <f t="shared" si="11"/>
        <v>4.3070513045999993E-2</v>
      </c>
      <c r="W23" s="179">
        <v>8</v>
      </c>
      <c r="X23" s="178">
        <f t="shared" si="12"/>
        <v>77.12724917944</v>
      </c>
    </row>
    <row r="24" spans="1:25" x14ac:dyDescent="0.3">
      <c r="A24" s="87">
        <v>600</v>
      </c>
      <c r="B24" s="182">
        <v>2</v>
      </c>
      <c r="C24" s="45" t="s">
        <v>106</v>
      </c>
      <c r="D24" s="169">
        <v>55.62</v>
      </c>
      <c r="E24" s="169">
        <v>69.849999999999994</v>
      </c>
      <c r="F24" s="169">
        <v>85.9</v>
      </c>
      <c r="G24" s="169">
        <v>111.3</v>
      </c>
      <c r="H24" s="178">
        <f t="shared" si="0"/>
        <v>7.7875E-2</v>
      </c>
      <c r="I24" s="178">
        <f t="shared" si="1"/>
        <v>10</v>
      </c>
      <c r="J24" s="178">
        <f t="shared" si="2"/>
        <v>16</v>
      </c>
      <c r="K24" s="178">
        <f t="shared" si="3"/>
        <v>1.38248E-2</v>
      </c>
      <c r="L24" s="178">
        <f t="shared" si="4"/>
        <v>2.3828927999999996E-2</v>
      </c>
      <c r="M24" s="178">
        <f t="shared" si="5"/>
        <v>1.0766063000000001E-2</v>
      </c>
      <c r="N24" s="178">
        <f t="shared" si="6"/>
        <v>2.9690844287999996E-2</v>
      </c>
      <c r="O24" s="178">
        <v>1</v>
      </c>
      <c r="P24" s="178">
        <f t="shared" si="7"/>
        <v>2.9690844287999996E-2</v>
      </c>
      <c r="Q24" s="178">
        <f t="shared" si="8"/>
        <v>1.0766063000000001E-2</v>
      </c>
      <c r="R24" s="179">
        <f>P24*O24*450</f>
        <v>13.360879929599998</v>
      </c>
      <c r="S24" s="181">
        <f t="shared" ref="S24:S55" si="13">Q24*O24*550</f>
        <v>5.9213346500000004</v>
      </c>
      <c r="T24" s="178">
        <f t="shared" si="10"/>
        <v>0.12250043063999995</v>
      </c>
      <c r="U24" s="179">
        <v>53</v>
      </c>
      <c r="V24" s="178">
        <f t="shared" si="11"/>
        <v>4.3070513045999993E-2</v>
      </c>
      <c r="W24" s="179">
        <v>25</v>
      </c>
      <c r="X24" s="178">
        <f t="shared" si="12"/>
        <v>97.282214579600009</v>
      </c>
    </row>
    <row r="25" spans="1:25" x14ac:dyDescent="0.3">
      <c r="A25" s="87">
        <v>900</v>
      </c>
      <c r="B25" s="182">
        <v>2</v>
      </c>
      <c r="C25" s="45" t="s">
        <v>106</v>
      </c>
      <c r="D25" s="169">
        <v>52.32</v>
      </c>
      <c r="E25" s="169">
        <v>58.67</v>
      </c>
      <c r="F25" s="169">
        <v>85.9</v>
      </c>
      <c r="G25" s="169">
        <v>143</v>
      </c>
      <c r="H25" s="178">
        <f t="shared" si="0"/>
        <v>7.2285000000000002E-2</v>
      </c>
      <c r="I25" s="178">
        <f t="shared" si="1"/>
        <v>16</v>
      </c>
      <c r="J25" s="178">
        <f t="shared" si="2"/>
        <v>22</v>
      </c>
      <c r="K25" s="178">
        <f t="shared" si="3"/>
        <v>1.38248E-2</v>
      </c>
      <c r="L25" s="178">
        <f t="shared" si="4"/>
        <v>2.3828927999999996E-2</v>
      </c>
      <c r="M25" s="178">
        <f t="shared" si="5"/>
        <v>1.5989210688000001E-2</v>
      </c>
      <c r="N25" s="178">
        <f t="shared" si="6"/>
        <v>3.7894429330559996E-2</v>
      </c>
      <c r="O25" s="178">
        <v>1</v>
      </c>
      <c r="P25" s="178">
        <f t="shared" si="7"/>
        <v>3.7894429330559996E-2</v>
      </c>
      <c r="Q25" s="178">
        <f t="shared" si="8"/>
        <v>1.5989210688000001E-2</v>
      </c>
      <c r="R25" s="179">
        <f>P25*O25*370</f>
        <v>14.020938852307198</v>
      </c>
      <c r="S25" s="181">
        <f t="shared" si="13"/>
        <v>8.7940658783999996</v>
      </c>
      <c r="T25" s="178">
        <f t="shared" si="10"/>
        <v>0.35381877959999991</v>
      </c>
      <c r="U25" s="179">
        <f>T25*4*300</f>
        <v>424.58253551999991</v>
      </c>
      <c r="V25" s="178">
        <f t="shared" si="11"/>
        <v>1.6143531594000005E-2</v>
      </c>
      <c r="W25" s="179">
        <f>V25*5*300</f>
        <v>24.215297391000007</v>
      </c>
      <c r="X25" s="178">
        <f t="shared" si="12"/>
        <v>471.61283764170707</v>
      </c>
    </row>
    <row r="26" spans="1:25" x14ac:dyDescent="0.3">
      <c r="A26" s="85">
        <v>150</v>
      </c>
      <c r="B26" s="29">
        <v>2.5</v>
      </c>
      <c r="C26" s="45" t="s">
        <v>614</v>
      </c>
      <c r="D26" s="169">
        <v>66.540000000000006</v>
      </c>
      <c r="E26" s="169">
        <v>82.55</v>
      </c>
      <c r="F26" s="169">
        <v>98.6</v>
      </c>
      <c r="G26" s="169">
        <v>124</v>
      </c>
      <c r="H26" s="178">
        <f t="shared" si="0"/>
        <v>9.0574999999999989E-2</v>
      </c>
      <c r="I26" s="178">
        <f t="shared" si="1"/>
        <v>10</v>
      </c>
      <c r="J26" s="178">
        <f t="shared" si="2"/>
        <v>16</v>
      </c>
      <c r="K26" s="178">
        <f t="shared" si="3"/>
        <v>1.38248E-2</v>
      </c>
      <c r="L26" s="178">
        <f t="shared" si="4"/>
        <v>2.3828927999999996E-2</v>
      </c>
      <c r="M26" s="178">
        <f t="shared" si="5"/>
        <v>1.2521812599999998E-2</v>
      </c>
      <c r="N26" s="178">
        <f t="shared" si="6"/>
        <v>3.4532882457599987E-2</v>
      </c>
      <c r="O26" s="178">
        <v>1</v>
      </c>
      <c r="P26" s="178">
        <f t="shared" si="7"/>
        <v>3.4532882457599987E-2</v>
      </c>
      <c r="Q26" s="178">
        <f t="shared" si="8"/>
        <v>1.2521812599999998E-2</v>
      </c>
      <c r="R26" s="179">
        <f>P26*O26*450</f>
        <v>15.539797105919995</v>
      </c>
      <c r="S26" s="181">
        <f t="shared" si="13"/>
        <v>6.8869969299999987</v>
      </c>
      <c r="T26" s="178">
        <f t="shared" si="10"/>
        <v>0.13647846720000004</v>
      </c>
      <c r="U26" s="179">
        <v>55</v>
      </c>
      <c r="V26" s="178">
        <f t="shared" si="11"/>
        <v>5.7268676165999961E-2</v>
      </c>
      <c r="W26" s="179">
        <v>40</v>
      </c>
      <c r="X26" s="178">
        <f t="shared" si="12"/>
        <v>117.42679403591998</v>
      </c>
    </row>
    <row r="27" spans="1:25" x14ac:dyDescent="0.3">
      <c r="A27" s="85">
        <v>300</v>
      </c>
      <c r="B27" s="29">
        <v>2.5</v>
      </c>
      <c r="C27" s="45" t="s">
        <v>614</v>
      </c>
      <c r="D27" s="169">
        <v>66.540000000000006</v>
      </c>
      <c r="E27" s="169">
        <v>82.55</v>
      </c>
      <c r="F27" s="169">
        <v>98.6</v>
      </c>
      <c r="G27" s="169">
        <v>130.30000000000001</v>
      </c>
      <c r="H27" s="178">
        <f t="shared" si="0"/>
        <v>9.0574999999999989E-2</v>
      </c>
      <c r="I27" s="178">
        <f t="shared" si="1"/>
        <v>10</v>
      </c>
      <c r="J27" s="178">
        <f t="shared" si="2"/>
        <v>16</v>
      </c>
      <c r="K27" s="178">
        <f t="shared" si="3"/>
        <v>1.38248E-2</v>
      </c>
      <c r="L27" s="178">
        <f t="shared" si="4"/>
        <v>2.3828927999999996E-2</v>
      </c>
      <c r="M27" s="178">
        <f t="shared" si="5"/>
        <v>1.2521812599999998E-2</v>
      </c>
      <c r="N27" s="178">
        <f t="shared" si="6"/>
        <v>3.4532882457599987E-2</v>
      </c>
      <c r="O27" s="178">
        <v>1</v>
      </c>
      <c r="P27" s="178">
        <f t="shared" si="7"/>
        <v>3.4532882457599987E-2</v>
      </c>
      <c r="Q27" s="178">
        <f t="shared" si="8"/>
        <v>1.2521812599999998E-2</v>
      </c>
      <c r="R27" s="179">
        <f>P27*O27*450</f>
        <v>15.539797105919995</v>
      </c>
      <c r="S27" s="181">
        <f t="shared" si="13"/>
        <v>6.8869969299999987</v>
      </c>
      <c r="T27" s="178">
        <f t="shared" si="10"/>
        <v>0.17898325932000012</v>
      </c>
      <c r="U27" s="179">
        <v>65</v>
      </c>
      <c r="V27" s="178">
        <f t="shared" si="11"/>
        <v>5.7268676165999961E-2</v>
      </c>
      <c r="W27" s="179">
        <v>40</v>
      </c>
      <c r="X27" s="178">
        <f t="shared" si="12"/>
        <v>127.42679403591998</v>
      </c>
    </row>
    <row r="28" spans="1:25" x14ac:dyDescent="0.3">
      <c r="A28" s="87">
        <v>600</v>
      </c>
      <c r="B28" s="29">
        <v>2.5</v>
      </c>
      <c r="C28" s="45" t="s">
        <v>106</v>
      </c>
      <c r="D28" s="169">
        <v>66.540000000000006</v>
      </c>
      <c r="E28" s="169">
        <v>82.55</v>
      </c>
      <c r="F28" s="169">
        <v>98.6</v>
      </c>
      <c r="G28" s="169">
        <v>130.30000000000001</v>
      </c>
      <c r="H28" s="178">
        <f t="shared" si="0"/>
        <v>9.0574999999999989E-2</v>
      </c>
      <c r="I28" s="178">
        <f t="shared" si="1"/>
        <v>10</v>
      </c>
      <c r="J28" s="178">
        <f t="shared" si="2"/>
        <v>16</v>
      </c>
      <c r="K28" s="178">
        <f t="shared" si="3"/>
        <v>1.38248E-2</v>
      </c>
      <c r="L28" s="178">
        <f t="shared" si="4"/>
        <v>2.3828927999999996E-2</v>
      </c>
      <c r="M28" s="178">
        <f t="shared" si="5"/>
        <v>1.2521812599999998E-2</v>
      </c>
      <c r="N28" s="178">
        <f t="shared" si="6"/>
        <v>3.4532882457599987E-2</v>
      </c>
      <c r="O28" s="178">
        <v>1</v>
      </c>
      <c r="P28" s="178">
        <f t="shared" si="7"/>
        <v>3.4532882457599987E-2</v>
      </c>
      <c r="Q28" s="178">
        <f t="shared" si="8"/>
        <v>1.2521812599999998E-2</v>
      </c>
      <c r="R28" s="179">
        <f>P28*O28*450</f>
        <v>15.539797105919995</v>
      </c>
      <c r="S28" s="181">
        <f t="shared" si="13"/>
        <v>6.8869969299999987</v>
      </c>
      <c r="T28" s="178">
        <f t="shared" si="10"/>
        <v>0.17898325932000012</v>
      </c>
      <c r="U28" s="179">
        <v>65</v>
      </c>
      <c r="V28" s="178">
        <f t="shared" si="11"/>
        <v>5.7268676165999961E-2</v>
      </c>
      <c r="W28" s="179">
        <v>35</v>
      </c>
      <c r="X28" s="178">
        <f t="shared" si="12"/>
        <v>122.42679403591998</v>
      </c>
    </row>
    <row r="29" spans="1:25" x14ac:dyDescent="0.3">
      <c r="A29" s="87">
        <v>900</v>
      </c>
      <c r="B29" s="29">
        <v>2.5</v>
      </c>
      <c r="C29" s="45" t="s">
        <v>106</v>
      </c>
      <c r="D29" s="169">
        <v>63.5</v>
      </c>
      <c r="E29" s="169">
        <v>69.849999999999994</v>
      </c>
      <c r="F29" s="169">
        <v>98.6</v>
      </c>
      <c r="G29" s="169">
        <v>165.1</v>
      </c>
      <c r="H29" s="178">
        <f t="shared" si="0"/>
        <v>8.4224999999999994E-2</v>
      </c>
      <c r="I29" s="178">
        <f t="shared" si="1"/>
        <v>17</v>
      </c>
      <c r="J29" s="178">
        <f t="shared" si="2"/>
        <v>23</v>
      </c>
      <c r="K29" s="178">
        <f t="shared" si="3"/>
        <v>1.38248E-2</v>
      </c>
      <c r="L29" s="178">
        <f t="shared" si="4"/>
        <v>2.3828927999999996E-2</v>
      </c>
      <c r="M29" s="178">
        <f t="shared" si="5"/>
        <v>1.9794694259999999E-2</v>
      </c>
      <c r="N29" s="178">
        <f t="shared" si="6"/>
        <v>4.616080359839999E-2</v>
      </c>
      <c r="O29" s="178">
        <v>1</v>
      </c>
      <c r="P29" s="178">
        <f t="shared" si="7"/>
        <v>4.616080359839999E-2</v>
      </c>
      <c r="Q29" s="178">
        <f t="shared" si="8"/>
        <v>1.9794694259999999E-2</v>
      </c>
      <c r="R29" s="179">
        <f>P29*O29*370</f>
        <v>17.079497331407996</v>
      </c>
      <c r="S29" s="181">
        <f t="shared" si="13"/>
        <v>10.887081842999999</v>
      </c>
      <c r="T29" s="178">
        <f t="shared" si="10"/>
        <v>0.47574852780000004</v>
      </c>
      <c r="U29" s="179">
        <f>T29*4*300</f>
        <v>570.89823336000006</v>
      </c>
      <c r="V29" s="178">
        <f t="shared" si="11"/>
        <v>1.9219800269999983E-2</v>
      </c>
      <c r="W29" s="179">
        <f>V29*5*300</f>
        <v>28.829700404999972</v>
      </c>
      <c r="X29" s="178">
        <f t="shared" si="12"/>
        <v>627.69451293940801</v>
      </c>
    </row>
    <row r="30" spans="1:25" x14ac:dyDescent="0.3">
      <c r="A30" s="85">
        <v>150</v>
      </c>
      <c r="B30" s="182">
        <v>3</v>
      </c>
      <c r="C30" s="45" t="s">
        <v>614</v>
      </c>
      <c r="D30" s="169">
        <v>81</v>
      </c>
      <c r="E30" s="169">
        <v>101.6</v>
      </c>
      <c r="F30" s="169">
        <v>120.7</v>
      </c>
      <c r="G30" s="169">
        <v>136.69999999999999</v>
      </c>
      <c r="H30" s="178">
        <f t="shared" si="0"/>
        <v>0.11115</v>
      </c>
      <c r="I30" s="178">
        <f t="shared" si="1"/>
        <v>11</v>
      </c>
      <c r="J30" s="178">
        <f t="shared" si="2"/>
        <v>17</v>
      </c>
      <c r="K30" s="178">
        <f t="shared" si="3"/>
        <v>1.38248E-2</v>
      </c>
      <c r="L30" s="178">
        <f t="shared" si="4"/>
        <v>2.3828927999999996E-2</v>
      </c>
      <c r="M30" s="178">
        <f t="shared" si="5"/>
        <v>1.690289172E-2</v>
      </c>
      <c r="N30" s="178">
        <f t="shared" si="6"/>
        <v>4.502595090239999E-2</v>
      </c>
      <c r="O30" s="178">
        <v>1</v>
      </c>
      <c r="P30" s="178">
        <f t="shared" si="7"/>
        <v>4.502595090239999E-2</v>
      </c>
      <c r="Q30" s="178">
        <f t="shared" si="8"/>
        <v>1.690289172E-2</v>
      </c>
      <c r="R30" s="179">
        <f>P30*O30*450</f>
        <v>20.261677906079996</v>
      </c>
      <c r="S30" s="181">
        <f t="shared" si="13"/>
        <v>9.2965904459999997</v>
      </c>
      <c r="T30" s="178">
        <f t="shared" si="10"/>
        <v>9.4775750399999914E-2</v>
      </c>
      <c r="U30" s="179">
        <v>50</v>
      </c>
      <c r="V30" s="178">
        <f t="shared" si="11"/>
        <v>9.0692142719999938E-2</v>
      </c>
      <c r="W30" s="179">
        <v>32</v>
      </c>
      <c r="X30" s="178">
        <f t="shared" si="12"/>
        <v>111.55826835207999</v>
      </c>
    </row>
    <row r="31" spans="1:25" x14ac:dyDescent="0.3">
      <c r="A31" s="85">
        <v>300</v>
      </c>
      <c r="B31" s="182">
        <v>3</v>
      </c>
      <c r="C31" s="45" t="s">
        <v>614</v>
      </c>
      <c r="D31" s="169">
        <v>81</v>
      </c>
      <c r="E31" s="169">
        <v>101.6</v>
      </c>
      <c r="F31" s="169">
        <v>120.7</v>
      </c>
      <c r="G31" s="169">
        <v>149.4</v>
      </c>
      <c r="H31" s="178">
        <f t="shared" si="0"/>
        <v>0.11115</v>
      </c>
      <c r="I31" s="178">
        <f t="shared" si="1"/>
        <v>11</v>
      </c>
      <c r="J31" s="178">
        <f t="shared" si="2"/>
        <v>17</v>
      </c>
      <c r="K31" s="178">
        <f t="shared" si="3"/>
        <v>1.38248E-2</v>
      </c>
      <c r="L31" s="178">
        <f t="shared" si="4"/>
        <v>2.3828927999999996E-2</v>
      </c>
      <c r="M31" s="178">
        <f t="shared" si="5"/>
        <v>1.690289172E-2</v>
      </c>
      <c r="N31" s="178">
        <f t="shared" si="6"/>
        <v>4.502595090239999E-2</v>
      </c>
      <c r="O31" s="178">
        <v>1</v>
      </c>
      <c r="P31" s="178">
        <f t="shared" si="7"/>
        <v>4.502595090239999E-2</v>
      </c>
      <c r="Q31" s="178">
        <f t="shared" si="8"/>
        <v>1.690289172E-2</v>
      </c>
      <c r="R31" s="179">
        <f>P31*O31*450</f>
        <v>20.261677906079996</v>
      </c>
      <c r="S31" s="181">
        <f t="shared" si="13"/>
        <v>9.2965904459999997</v>
      </c>
      <c r="T31" s="178">
        <f t="shared" si="10"/>
        <v>0.18579808296</v>
      </c>
      <c r="U31" s="179">
        <v>72</v>
      </c>
      <c r="V31" s="178">
        <f t="shared" si="11"/>
        <v>9.0692142719999938E-2</v>
      </c>
      <c r="W31" s="179">
        <v>32</v>
      </c>
      <c r="X31" s="178">
        <f t="shared" si="12"/>
        <v>133.55826835208001</v>
      </c>
    </row>
    <row r="32" spans="1:25" x14ac:dyDescent="0.3">
      <c r="A32" s="87">
        <v>600</v>
      </c>
      <c r="B32" s="182">
        <v>3</v>
      </c>
      <c r="C32" s="45" t="s">
        <v>106</v>
      </c>
      <c r="D32" s="184">
        <v>81</v>
      </c>
      <c r="E32" s="169">
        <v>101.6</v>
      </c>
      <c r="F32" s="169">
        <v>120.7</v>
      </c>
      <c r="G32" s="169">
        <v>149.4</v>
      </c>
      <c r="H32" s="178">
        <f t="shared" si="0"/>
        <v>0.11115</v>
      </c>
      <c r="I32" s="178">
        <f t="shared" si="1"/>
        <v>11</v>
      </c>
      <c r="J32" s="178">
        <f t="shared" si="2"/>
        <v>17</v>
      </c>
      <c r="K32" s="178">
        <f t="shared" si="3"/>
        <v>1.38248E-2</v>
      </c>
      <c r="L32" s="178">
        <f t="shared" si="4"/>
        <v>2.3828927999999996E-2</v>
      </c>
      <c r="M32" s="178">
        <f t="shared" si="5"/>
        <v>1.690289172E-2</v>
      </c>
      <c r="N32" s="178">
        <f t="shared" si="6"/>
        <v>4.502595090239999E-2</v>
      </c>
      <c r="O32" s="178">
        <v>1</v>
      </c>
      <c r="P32" s="178">
        <f t="shared" si="7"/>
        <v>4.502595090239999E-2</v>
      </c>
      <c r="Q32" s="178">
        <f t="shared" si="8"/>
        <v>1.690289172E-2</v>
      </c>
      <c r="R32" s="179">
        <f>P32*O32*450</f>
        <v>20.261677906079996</v>
      </c>
      <c r="S32" s="181">
        <f t="shared" si="13"/>
        <v>9.2965904459999997</v>
      </c>
      <c r="T32" s="178">
        <f t="shared" si="10"/>
        <v>0.18579808296</v>
      </c>
      <c r="U32" s="179">
        <v>72</v>
      </c>
      <c r="V32" s="178">
        <f t="shared" si="11"/>
        <v>9.0692142719999938E-2</v>
      </c>
      <c r="W32" s="179">
        <v>45</v>
      </c>
      <c r="X32" s="178">
        <f t="shared" si="12"/>
        <v>146.55826835208001</v>
      </c>
    </row>
    <row r="33" spans="1:24" x14ac:dyDescent="0.3">
      <c r="A33" s="87">
        <v>900</v>
      </c>
      <c r="B33" s="182">
        <v>3</v>
      </c>
      <c r="C33" s="45" t="s">
        <v>106</v>
      </c>
      <c r="D33" s="184">
        <v>78.739999999999995</v>
      </c>
      <c r="E33" s="169">
        <v>95.25</v>
      </c>
      <c r="F33" s="169">
        <v>120.7</v>
      </c>
      <c r="G33" s="169">
        <v>168.4</v>
      </c>
      <c r="H33" s="178">
        <f t="shared" si="0"/>
        <v>0.10797499999999999</v>
      </c>
      <c r="I33" s="178">
        <f t="shared" si="1"/>
        <v>15</v>
      </c>
      <c r="J33" s="178">
        <f t="shared" si="2"/>
        <v>21</v>
      </c>
      <c r="K33" s="178">
        <f t="shared" si="3"/>
        <v>1.38248E-2</v>
      </c>
      <c r="L33" s="178">
        <f t="shared" si="4"/>
        <v>2.3828927999999996E-2</v>
      </c>
      <c r="M33" s="178">
        <f t="shared" si="5"/>
        <v>2.2390991699999998E-2</v>
      </c>
      <c r="N33" s="178">
        <f t="shared" si="6"/>
        <v>5.4031498516799982E-2</v>
      </c>
      <c r="O33" s="178">
        <v>1</v>
      </c>
      <c r="P33" s="178">
        <f t="shared" si="7"/>
        <v>5.4031498516799982E-2</v>
      </c>
      <c r="Q33" s="178">
        <f t="shared" si="8"/>
        <v>2.2390991699999998E-2</v>
      </c>
      <c r="R33" s="179">
        <f>P33*O33*370</f>
        <v>19.991654451215993</v>
      </c>
      <c r="S33" s="181">
        <f t="shared" si="13"/>
        <v>12.315045434999998</v>
      </c>
      <c r="T33" s="178">
        <f t="shared" si="10"/>
        <v>0.34807208975999998</v>
      </c>
      <c r="U33" s="179">
        <f>T33*4*300</f>
        <v>417.68650771199998</v>
      </c>
      <c r="V33" s="178">
        <f t="shared" si="11"/>
        <v>6.8142928230000011E-2</v>
      </c>
      <c r="W33" s="179">
        <f>V33*5*300</f>
        <v>102.21439234500002</v>
      </c>
      <c r="X33" s="178">
        <f t="shared" si="12"/>
        <v>552.20759994321588</v>
      </c>
    </row>
    <row r="34" spans="1:24" x14ac:dyDescent="0.3">
      <c r="A34" s="85">
        <v>150</v>
      </c>
      <c r="B34" s="182">
        <v>4</v>
      </c>
      <c r="C34" s="45" t="s">
        <v>614</v>
      </c>
      <c r="D34" s="169">
        <v>106.42</v>
      </c>
      <c r="E34" s="169">
        <v>127</v>
      </c>
      <c r="F34" s="169">
        <v>149.4</v>
      </c>
      <c r="G34" s="169">
        <v>174.8</v>
      </c>
      <c r="H34" s="178">
        <f t="shared" ref="H34:H65" si="14">(F34+E34)/2/1000</f>
        <v>0.13819999999999999</v>
      </c>
      <c r="I34" s="178">
        <f t="shared" ref="I34:I65" si="15">ROUND((F34-E34)/2*1.2,)</f>
        <v>13</v>
      </c>
      <c r="J34" s="178">
        <f t="shared" ref="J34:J65" si="16">I34+6</f>
        <v>19</v>
      </c>
      <c r="K34" s="178">
        <f t="shared" ref="K34:K65" si="17">3.142*(0.0008*0.0055)*1000</f>
        <v>1.38248E-2</v>
      </c>
      <c r="L34" s="178">
        <f t="shared" ref="L34:L65" si="18">3.142*(0.0002*0.0048)*7900</f>
        <v>2.3828927999999996E-2</v>
      </c>
      <c r="M34" s="178">
        <f t="shared" ref="M34:M65" si="19">(H34*I34)*K34</f>
        <v>2.4837635679999998E-2</v>
      </c>
      <c r="N34" s="178">
        <f t="shared" ref="N34:N65" si="20">H34*J34*L34</f>
        <v>6.2569999142399982E-2</v>
      </c>
      <c r="O34" s="178">
        <v>1</v>
      </c>
      <c r="P34" s="178">
        <f t="shared" ref="P34:P65" si="21">(N34*O34)</f>
        <v>6.2569999142399982E-2</v>
      </c>
      <c r="Q34" s="178">
        <f t="shared" ref="Q34:Q65" si="22">(M34*O34)</f>
        <v>2.4837635679999998E-2</v>
      </c>
      <c r="R34" s="179">
        <f>P34*O34*450</f>
        <v>28.156499614079991</v>
      </c>
      <c r="S34" s="181">
        <f t="shared" si="13"/>
        <v>13.660699623999999</v>
      </c>
      <c r="T34" s="178">
        <f t="shared" ref="T34:T65" si="23">((G34/1000)*3.14)*1.15*0.003*((G34-F34)/2/1000)*8000*O34</f>
        <v>0.19239061344000005</v>
      </c>
      <c r="U34" s="179">
        <v>93</v>
      </c>
      <c r="V34" s="178">
        <f t="shared" ref="V34:V65" si="24">((E34/1000)*3.14)*1.15*0.003*((E34-D34)/2/1000)*8000*O34</f>
        <v>0.11325511511999999</v>
      </c>
      <c r="W34" s="179">
        <v>40</v>
      </c>
      <c r="X34" s="178">
        <f t="shared" ref="X34:X65" si="25">W34+U34+S34+R34</f>
        <v>174.81719923807998</v>
      </c>
    </row>
    <row r="35" spans="1:24" x14ac:dyDescent="0.3">
      <c r="A35" s="85">
        <v>300</v>
      </c>
      <c r="B35" s="182">
        <v>4</v>
      </c>
      <c r="C35" s="45" t="s">
        <v>614</v>
      </c>
      <c r="D35" s="169">
        <v>106.42</v>
      </c>
      <c r="E35" s="169">
        <v>127</v>
      </c>
      <c r="F35" s="169">
        <v>149.4</v>
      </c>
      <c r="G35" s="169">
        <v>181.1</v>
      </c>
      <c r="H35" s="178">
        <f t="shared" si="14"/>
        <v>0.13819999999999999</v>
      </c>
      <c r="I35" s="178">
        <f t="shared" si="15"/>
        <v>13</v>
      </c>
      <c r="J35" s="178">
        <f t="shared" si="16"/>
        <v>19</v>
      </c>
      <c r="K35" s="178">
        <f t="shared" si="17"/>
        <v>1.38248E-2</v>
      </c>
      <c r="L35" s="178">
        <f t="shared" si="18"/>
        <v>2.3828927999999996E-2</v>
      </c>
      <c r="M35" s="178">
        <f t="shared" si="19"/>
        <v>2.4837635679999998E-2</v>
      </c>
      <c r="N35" s="178">
        <f t="shared" si="20"/>
        <v>6.2569999142399982E-2</v>
      </c>
      <c r="O35" s="178">
        <v>1</v>
      </c>
      <c r="P35" s="178">
        <f t="shared" si="21"/>
        <v>6.2569999142399982E-2</v>
      </c>
      <c r="Q35" s="178">
        <f t="shared" si="22"/>
        <v>2.4837635679999998E-2</v>
      </c>
      <c r="R35" s="179">
        <f>P35*O35*450</f>
        <v>28.156499614079991</v>
      </c>
      <c r="S35" s="181">
        <f t="shared" si="13"/>
        <v>13.660699623999999</v>
      </c>
      <c r="T35" s="178">
        <f t="shared" si="23"/>
        <v>0.24876337883999988</v>
      </c>
      <c r="U35" s="179">
        <v>104</v>
      </c>
      <c r="V35" s="178">
        <f t="shared" si="24"/>
        <v>0.11325511511999999</v>
      </c>
      <c r="W35" s="179">
        <v>40</v>
      </c>
      <c r="X35" s="178">
        <f t="shared" si="25"/>
        <v>185.81719923807998</v>
      </c>
    </row>
    <row r="36" spans="1:24" x14ac:dyDescent="0.3">
      <c r="A36" s="87">
        <v>600</v>
      </c>
      <c r="B36" s="182">
        <v>4</v>
      </c>
      <c r="C36" s="45" t="s">
        <v>106</v>
      </c>
      <c r="D36" s="169">
        <v>102.62</v>
      </c>
      <c r="E36" s="169">
        <v>120.65</v>
      </c>
      <c r="F36" s="169">
        <v>149.4</v>
      </c>
      <c r="G36" s="169">
        <v>193.8</v>
      </c>
      <c r="H36" s="178">
        <f t="shared" si="14"/>
        <v>0.13502500000000001</v>
      </c>
      <c r="I36" s="178">
        <f t="shared" si="15"/>
        <v>17</v>
      </c>
      <c r="J36" s="178">
        <f t="shared" si="16"/>
        <v>23</v>
      </c>
      <c r="K36" s="178">
        <f t="shared" si="17"/>
        <v>1.38248E-2</v>
      </c>
      <c r="L36" s="178">
        <f t="shared" si="18"/>
        <v>2.3828927999999996E-2</v>
      </c>
      <c r="M36" s="178">
        <f t="shared" si="19"/>
        <v>3.173379154E-2</v>
      </c>
      <c r="N36" s="178">
        <f t="shared" si="20"/>
        <v>7.4002523073599988E-2</v>
      </c>
      <c r="O36" s="178">
        <v>1</v>
      </c>
      <c r="P36" s="178">
        <f t="shared" si="21"/>
        <v>7.4002523073599988E-2</v>
      </c>
      <c r="Q36" s="178">
        <f t="shared" si="22"/>
        <v>3.173379154E-2</v>
      </c>
      <c r="R36" s="179">
        <f>P36*O36*450</f>
        <v>33.301135383119991</v>
      </c>
      <c r="S36" s="181">
        <f t="shared" si="13"/>
        <v>17.453585347000001</v>
      </c>
      <c r="T36" s="178">
        <f t="shared" si="23"/>
        <v>0.37285972704000003</v>
      </c>
      <c r="U36" s="179">
        <v>216</v>
      </c>
      <c r="V36" s="178">
        <f t="shared" si="24"/>
        <v>9.4260944574000013E-2</v>
      </c>
      <c r="W36" s="179">
        <v>45</v>
      </c>
      <c r="X36" s="178">
        <f t="shared" si="25"/>
        <v>311.75472073011997</v>
      </c>
    </row>
    <row r="37" spans="1:24" x14ac:dyDescent="0.3">
      <c r="A37" s="87">
        <v>900</v>
      </c>
      <c r="B37" s="182">
        <v>4</v>
      </c>
      <c r="C37" s="45" t="s">
        <v>106</v>
      </c>
      <c r="D37" s="169">
        <v>102.62</v>
      </c>
      <c r="E37" s="169">
        <v>120.65</v>
      </c>
      <c r="F37" s="169">
        <v>149.4</v>
      </c>
      <c r="G37" s="169">
        <v>206.5</v>
      </c>
      <c r="H37" s="178">
        <f t="shared" si="14"/>
        <v>0.13502500000000001</v>
      </c>
      <c r="I37" s="178">
        <f t="shared" si="15"/>
        <v>17</v>
      </c>
      <c r="J37" s="178">
        <f t="shared" si="16"/>
        <v>23</v>
      </c>
      <c r="K37" s="178">
        <f t="shared" si="17"/>
        <v>1.38248E-2</v>
      </c>
      <c r="L37" s="178">
        <f t="shared" si="18"/>
        <v>2.3828927999999996E-2</v>
      </c>
      <c r="M37" s="178">
        <f t="shared" si="19"/>
        <v>3.173379154E-2</v>
      </c>
      <c r="N37" s="178">
        <f t="shared" si="20"/>
        <v>7.4002523073599988E-2</v>
      </c>
      <c r="O37" s="178">
        <v>1</v>
      </c>
      <c r="P37" s="178">
        <f t="shared" si="21"/>
        <v>7.4002523073599988E-2</v>
      </c>
      <c r="Q37" s="178">
        <f t="shared" si="22"/>
        <v>3.173379154E-2</v>
      </c>
      <c r="R37" s="179">
        <f>P37*O37*370</f>
        <v>27.380933537231996</v>
      </c>
      <c r="S37" s="181">
        <f t="shared" si="13"/>
        <v>17.453585347000001</v>
      </c>
      <c r="T37" s="178">
        <f t="shared" si="23"/>
        <v>0.51093411179999992</v>
      </c>
      <c r="U37" s="179">
        <f>T37*4*300</f>
        <v>613.12093415999993</v>
      </c>
      <c r="V37" s="178">
        <f t="shared" si="24"/>
        <v>9.4260944574000013E-2</v>
      </c>
      <c r="W37" s="179">
        <f>V37*5*300</f>
        <v>141.39141686100001</v>
      </c>
      <c r="X37" s="178">
        <f t="shared" si="25"/>
        <v>799.34686990523198</v>
      </c>
    </row>
    <row r="38" spans="1:24" x14ac:dyDescent="0.3">
      <c r="A38" s="85">
        <v>150</v>
      </c>
      <c r="B38" s="182">
        <v>5</v>
      </c>
      <c r="C38" s="45" t="s">
        <v>614</v>
      </c>
      <c r="D38" s="169">
        <v>131.82</v>
      </c>
      <c r="E38" s="169">
        <v>155.69999999999999</v>
      </c>
      <c r="F38" s="169">
        <v>177.8</v>
      </c>
      <c r="G38" s="169">
        <v>196.9</v>
      </c>
      <c r="H38" s="178">
        <f t="shared" si="14"/>
        <v>0.16675000000000001</v>
      </c>
      <c r="I38" s="178">
        <f t="shared" si="15"/>
        <v>13</v>
      </c>
      <c r="J38" s="178">
        <f t="shared" si="16"/>
        <v>19</v>
      </c>
      <c r="K38" s="178">
        <f t="shared" si="17"/>
        <v>1.38248E-2</v>
      </c>
      <c r="L38" s="178">
        <f t="shared" si="18"/>
        <v>2.3828927999999996E-2</v>
      </c>
      <c r="M38" s="178">
        <f t="shared" si="19"/>
        <v>2.9968710200000005E-2</v>
      </c>
      <c r="N38" s="178">
        <f t="shared" si="20"/>
        <v>7.5496001135999982E-2</v>
      </c>
      <c r="O38" s="178">
        <v>1</v>
      </c>
      <c r="P38" s="178">
        <f t="shared" si="21"/>
        <v>7.5496001135999982E-2</v>
      </c>
      <c r="Q38" s="178">
        <f t="shared" si="22"/>
        <v>2.9968710200000005E-2</v>
      </c>
      <c r="R38" s="179">
        <f>P38*O38*450</f>
        <v>33.973200511199991</v>
      </c>
      <c r="S38" s="181">
        <f t="shared" si="13"/>
        <v>16.482790610000002</v>
      </c>
      <c r="T38" s="178">
        <f t="shared" si="23"/>
        <v>0.16296255227999998</v>
      </c>
      <c r="U38" s="179">
        <v>82.51282900226667</v>
      </c>
      <c r="V38" s="178">
        <f t="shared" si="24"/>
        <v>0.16111340251199993</v>
      </c>
      <c r="W38" s="179">
        <v>73.767728140320003</v>
      </c>
      <c r="X38" s="178">
        <f t="shared" si="25"/>
        <v>206.73654826378666</v>
      </c>
    </row>
    <row r="39" spans="1:24" x14ac:dyDescent="0.3">
      <c r="A39" s="85">
        <v>300</v>
      </c>
      <c r="B39" s="182">
        <v>5</v>
      </c>
      <c r="C39" s="45" t="s">
        <v>614</v>
      </c>
      <c r="D39" s="169">
        <v>131.82</v>
      </c>
      <c r="E39" s="169">
        <v>155.69999999999999</v>
      </c>
      <c r="F39" s="169">
        <v>177.8</v>
      </c>
      <c r="G39" s="169">
        <v>215.9</v>
      </c>
      <c r="H39" s="178">
        <f t="shared" si="14"/>
        <v>0.16675000000000001</v>
      </c>
      <c r="I39" s="178">
        <f t="shared" si="15"/>
        <v>13</v>
      </c>
      <c r="J39" s="178">
        <f t="shared" si="16"/>
        <v>19</v>
      </c>
      <c r="K39" s="178">
        <f t="shared" si="17"/>
        <v>1.38248E-2</v>
      </c>
      <c r="L39" s="178">
        <f t="shared" si="18"/>
        <v>2.3828927999999996E-2</v>
      </c>
      <c r="M39" s="178">
        <f t="shared" si="19"/>
        <v>2.9968710200000005E-2</v>
      </c>
      <c r="N39" s="178">
        <f t="shared" si="20"/>
        <v>7.5496001135999982E-2</v>
      </c>
      <c r="O39" s="178">
        <v>1</v>
      </c>
      <c r="P39" s="178">
        <f t="shared" si="21"/>
        <v>7.5496001135999982E-2</v>
      </c>
      <c r="Q39" s="178">
        <f t="shared" si="22"/>
        <v>2.9968710200000005E-2</v>
      </c>
      <c r="R39" s="179">
        <f>P39*O39*450</f>
        <v>33.973200511199991</v>
      </c>
      <c r="S39" s="181">
        <f t="shared" si="13"/>
        <v>16.482790610000002</v>
      </c>
      <c r="T39" s="178">
        <f t="shared" si="23"/>
        <v>0.35643993227999993</v>
      </c>
      <c r="U39" s="179">
        <v>151.52493268266664</v>
      </c>
      <c r="V39" s="178">
        <f t="shared" si="24"/>
        <v>0.16111340251199993</v>
      </c>
      <c r="W39" s="179">
        <v>73.767728140320003</v>
      </c>
      <c r="X39" s="178">
        <f t="shared" si="25"/>
        <v>275.74865194418663</v>
      </c>
    </row>
    <row r="40" spans="1:24" x14ac:dyDescent="0.3">
      <c r="A40" s="87">
        <v>600</v>
      </c>
      <c r="B40" s="182">
        <v>5</v>
      </c>
      <c r="C40" s="45" t="s">
        <v>106</v>
      </c>
      <c r="D40" s="169">
        <v>128.27000000000001</v>
      </c>
      <c r="E40" s="169">
        <v>147.57</v>
      </c>
      <c r="F40" s="169">
        <v>177.8</v>
      </c>
      <c r="G40" s="169">
        <v>241.3</v>
      </c>
      <c r="H40" s="178">
        <f t="shared" si="14"/>
        <v>0.162685</v>
      </c>
      <c r="I40" s="178">
        <f t="shared" si="15"/>
        <v>18</v>
      </c>
      <c r="J40" s="178">
        <f t="shared" si="16"/>
        <v>24</v>
      </c>
      <c r="K40" s="178">
        <f t="shared" si="17"/>
        <v>1.38248E-2</v>
      </c>
      <c r="L40" s="178">
        <f t="shared" si="18"/>
        <v>2.3828927999999996E-2</v>
      </c>
      <c r="M40" s="178">
        <f t="shared" si="19"/>
        <v>4.0483576584000001E-2</v>
      </c>
      <c r="N40" s="178">
        <f t="shared" si="20"/>
        <v>9.3038619640319981E-2</v>
      </c>
      <c r="O40" s="178">
        <v>1</v>
      </c>
      <c r="P40" s="178">
        <f t="shared" si="21"/>
        <v>9.3038619640319981E-2</v>
      </c>
      <c r="Q40" s="178">
        <f t="shared" si="22"/>
        <v>4.0483576584000001E-2</v>
      </c>
      <c r="R40" s="179">
        <f>P40*O40*450</f>
        <v>41.867378838143992</v>
      </c>
      <c r="S40" s="181">
        <f t="shared" si="13"/>
        <v>22.265967121199999</v>
      </c>
      <c r="T40" s="178">
        <f t="shared" si="23"/>
        <v>0.66395673659999999</v>
      </c>
      <c r="U40" s="179">
        <v>255.61965025834661</v>
      </c>
      <c r="V40" s="178">
        <f t="shared" si="24"/>
        <v>0.12341391253199989</v>
      </c>
      <c r="W40" s="179">
        <v>60</v>
      </c>
      <c r="X40" s="178">
        <f t="shared" si="25"/>
        <v>379.75299621769057</v>
      </c>
    </row>
    <row r="41" spans="1:24" x14ac:dyDescent="0.3">
      <c r="A41" s="87">
        <v>900</v>
      </c>
      <c r="B41" s="182">
        <v>5</v>
      </c>
      <c r="C41" s="45" t="s">
        <v>106</v>
      </c>
      <c r="D41" s="169">
        <v>128.27000000000001</v>
      </c>
      <c r="E41" s="169">
        <v>147.57</v>
      </c>
      <c r="F41" s="169">
        <v>177.8</v>
      </c>
      <c r="G41" s="169">
        <v>247.7</v>
      </c>
      <c r="H41" s="178">
        <f t="shared" si="14"/>
        <v>0.162685</v>
      </c>
      <c r="I41" s="178">
        <f t="shared" si="15"/>
        <v>18</v>
      </c>
      <c r="J41" s="178">
        <f t="shared" si="16"/>
        <v>24</v>
      </c>
      <c r="K41" s="178">
        <f t="shared" si="17"/>
        <v>1.38248E-2</v>
      </c>
      <c r="L41" s="178">
        <f t="shared" si="18"/>
        <v>2.3828927999999996E-2</v>
      </c>
      <c r="M41" s="178">
        <f t="shared" si="19"/>
        <v>4.0483576584000001E-2</v>
      </c>
      <c r="N41" s="178">
        <f t="shared" si="20"/>
        <v>9.3038619640319981E-2</v>
      </c>
      <c r="O41" s="178">
        <v>1</v>
      </c>
      <c r="P41" s="178">
        <f t="shared" si="21"/>
        <v>9.3038619640319981E-2</v>
      </c>
      <c r="Q41" s="178">
        <f t="shared" si="22"/>
        <v>4.0483576584000001E-2</v>
      </c>
      <c r="R41" s="179">
        <f>P41*O41*370</f>
        <v>34.424289266918393</v>
      </c>
      <c r="S41" s="181">
        <f t="shared" si="13"/>
        <v>22.265967121199999</v>
      </c>
      <c r="T41" s="178">
        <f t="shared" si="23"/>
        <v>0.75026021435999957</v>
      </c>
      <c r="U41" s="179">
        <f>T41*4*300</f>
        <v>900.31225723199952</v>
      </c>
      <c r="V41" s="178">
        <f t="shared" si="24"/>
        <v>0.12341391253199989</v>
      </c>
      <c r="W41" s="179">
        <f>V41*5*300</f>
        <v>185.12086879799983</v>
      </c>
      <c r="X41" s="178">
        <f t="shared" si="25"/>
        <v>1142.1233824181177</v>
      </c>
    </row>
    <row r="42" spans="1:24" x14ac:dyDescent="0.3">
      <c r="A42" s="85">
        <v>150</v>
      </c>
      <c r="B42" s="182">
        <v>6</v>
      </c>
      <c r="C42" s="45" t="s">
        <v>614</v>
      </c>
      <c r="D42" s="169">
        <v>157.22</v>
      </c>
      <c r="E42" s="169">
        <v>182.62</v>
      </c>
      <c r="F42" s="169">
        <v>209.6</v>
      </c>
      <c r="G42" s="169">
        <v>222.3</v>
      </c>
      <c r="H42" s="178">
        <f t="shared" si="14"/>
        <v>0.19611000000000001</v>
      </c>
      <c r="I42" s="178">
        <f t="shared" si="15"/>
        <v>16</v>
      </c>
      <c r="J42" s="178">
        <f t="shared" si="16"/>
        <v>22</v>
      </c>
      <c r="K42" s="178">
        <f t="shared" si="17"/>
        <v>1.38248E-2</v>
      </c>
      <c r="L42" s="178">
        <f t="shared" si="18"/>
        <v>2.3828927999999996E-2</v>
      </c>
      <c r="M42" s="178">
        <f t="shared" si="19"/>
        <v>4.3378904448000001E-2</v>
      </c>
      <c r="N42" s="178">
        <f t="shared" si="20"/>
        <v>0.10280800354175998</v>
      </c>
      <c r="O42" s="178">
        <v>1</v>
      </c>
      <c r="P42" s="178">
        <f t="shared" si="21"/>
        <v>0.10280800354175998</v>
      </c>
      <c r="Q42" s="178">
        <f t="shared" si="22"/>
        <v>4.3378904448000001E-2</v>
      </c>
      <c r="R42" s="179">
        <f>P42*O42*450</f>
        <v>46.263601593791989</v>
      </c>
      <c r="S42" s="181">
        <f t="shared" si="13"/>
        <v>23.858397446400001</v>
      </c>
      <c r="T42" s="178">
        <f t="shared" si="23"/>
        <v>0.12233533572000016</v>
      </c>
      <c r="U42" s="179">
        <v>74.295496202666669</v>
      </c>
      <c r="V42" s="178">
        <f t="shared" si="24"/>
        <v>0.20099756193600002</v>
      </c>
      <c r="W42" s="179">
        <v>88.992772151327983</v>
      </c>
      <c r="X42" s="178">
        <f t="shared" si="25"/>
        <v>233.41026739418663</v>
      </c>
    </row>
    <row r="43" spans="1:24" x14ac:dyDescent="0.3">
      <c r="A43" s="85">
        <v>300</v>
      </c>
      <c r="B43" s="182">
        <v>6</v>
      </c>
      <c r="C43" s="45" t="s">
        <v>614</v>
      </c>
      <c r="D43" s="169">
        <v>157.22</v>
      </c>
      <c r="E43" s="169">
        <v>182.62</v>
      </c>
      <c r="F43" s="169">
        <v>209.6</v>
      </c>
      <c r="G43" s="169">
        <v>251</v>
      </c>
      <c r="H43" s="178">
        <f t="shared" si="14"/>
        <v>0.19611000000000001</v>
      </c>
      <c r="I43" s="178">
        <f t="shared" si="15"/>
        <v>16</v>
      </c>
      <c r="J43" s="178">
        <f t="shared" si="16"/>
        <v>22</v>
      </c>
      <c r="K43" s="178">
        <f t="shared" si="17"/>
        <v>1.38248E-2</v>
      </c>
      <c r="L43" s="178">
        <f t="shared" si="18"/>
        <v>2.3828927999999996E-2</v>
      </c>
      <c r="M43" s="178">
        <f t="shared" si="19"/>
        <v>4.3378904448000001E-2</v>
      </c>
      <c r="N43" s="178">
        <f t="shared" si="20"/>
        <v>0.10280800354175998</v>
      </c>
      <c r="O43" s="178">
        <v>1</v>
      </c>
      <c r="P43" s="178">
        <f t="shared" si="21"/>
        <v>0.10280800354175998</v>
      </c>
      <c r="Q43" s="178">
        <f t="shared" si="22"/>
        <v>4.3378904448000001E-2</v>
      </c>
      <c r="R43" s="179">
        <f>P43*O43*450</f>
        <v>46.263601593791989</v>
      </c>
      <c r="S43" s="181">
        <f t="shared" si="13"/>
        <v>23.858397446400001</v>
      </c>
      <c r="T43" s="178">
        <f t="shared" si="23"/>
        <v>0.45028014480000011</v>
      </c>
      <c r="U43" s="179">
        <v>181.06624647352746</v>
      </c>
      <c r="V43" s="178">
        <f t="shared" si="24"/>
        <v>0.20099756193600002</v>
      </c>
      <c r="W43" s="179">
        <v>88.992772151327983</v>
      </c>
      <c r="X43" s="178">
        <f t="shared" si="25"/>
        <v>340.18101766504736</v>
      </c>
    </row>
    <row r="44" spans="1:24" x14ac:dyDescent="0.3">
      <c r="A44" s="87">
        <v>600</v>
      </c>
      <c r="B44" s="182">
        <v>6</v>
      </c>
      <c r="C44" s="45" t="s">
        <v>106</v>
      </c>
      <c r="D44" s="169">
        <v>154.94</v>
      </c>
      <c r="E44" s="169">
        <v>174.75</v>
      </c>
      <c r="F44" s="169">
        <v>209.6</v>
      </c>
      <c r="G44" s="169">
        <v>266.7</v>
      </c>
      <c r="H44" s="178">
        <f t="shared" si="14"/>
        <v>0.19217500000000001</v>
      </c>
      <c r="I44" s="178">
        <f t="shared" si="15"/>
        <v>21</v>
      </c>
      <c r="J44" s="178">
        <f t="shared" si="16"/>
        <v>27</v>
      </c>
      <c r="K44" s="178">
        <f t="shared" si="17"/>
        <v>1.38248E-2</v>
      </c>
      <c r="L44" s="178">
        <f t="shared" si="18"/>
        <v>2.3828927999999996E-2</v>
      </c>
      <c r="M44" s="178">
        <f t="shared" si="19"/>
        <v>5.5792399740000005E-2</v>
      </c>
      <c r="N44" s="178">
        <f t="shared" si="20"/>
        <v>0.12364175443679999</v>
      </c>
      <c r="O44" s="178">
        <v>1</v>
      </c>
      <c r="P44" s="178">
        <f t="shared" si="21"/>
        <v>0.12364175443679999</v>
      </c>
      <c r="Q44" s="178">
        <f t="shared" si="22"/>
        <v>5.5792399740000005E-2</v>
      </c>
      <c r="R44" s="179">
        <f>P44*O44*450</f>
        <v>55.638789496559994</v>
      </c>
      <c r="S44" s="181">
        <f t="shared" si="13"/>
        <v>30.685819857000002</v>
      </c>
      <c r="T44" s="178">
        <f t="shared" si="23"/>
        <v>0.65988439523999998</v>
      </c>
      <c r="U44" s="179">
        <v>252.56425700650669</v>
      </c>
      <c r="V44" s="178">
        <f t="shared" si="24"/>
        <v>0.15000660926999998</v>
      </c>
      <c r="W44" s="179">
        <v>65</v>
      </c>
      <c r="X44" s="178">
        <f t="shared" si="25"/>
        <v>403.88886636006669</v>
      </c>
    </row>
    <row r="45" spans="1:24" x14ac:dyDescent="0.3">
      <c r="A45" s="87">
        <v>900</v>
      </c>
      <c r="B45" s="182">
        <v>6</v>
      </c>
      <c r="C45" s="45" t="s">
        <v>106</v>
      </c>
      <c r="D45" s="169">
        <v>154.94</v>
      </c>
      <c r="E45" s="169">
        <v>174.75</v>
      </c>
      <c r="F45" s="169">
        <v>209.6</v>
      </c>
      <c r="G45" s="169">
        <v>289.10000000000002</v>
      </c>
      <c r="H45" s="178">
        <f t="shared" si="14"/>
        <v>0.19217500000000001</v>
      </c>
      <c r="I45" s="178">
        <f t="shared" si="15"/>
        <v>21</v>
      </c>
      <c r="J45" s="178">
        <f t="shared" si="16"/>
        <v>27</v>
      </c>
      <c r="K45" s="178">
        <f t="shared" si="17"/>
        <v>1.38248E-2</v>
      </c>
      <c r="L45" s="178">
        <f t="shared" si="18"/>
        <v>2.3828927999999996E-2</v>
      </c>
      <c r="M45" s="178">
        <f t="shared" si="19"/>
        <v>5.5792399740000005E-2</v>
      </c>
      <c r="N45" s="178">
        <f t="shared" si="20"/>
        <v>0.12364175443679999</v>
      </c>
      <c r="O45" s="178">
        <v>1</v>
      </c>
      <c r="P45" s="178">
        <f t="shared" si="21"/>
        <v>0.12364175443679999</v>
      </c>
      <c r="Q45" s="178">
        <f t="shared" si="22"/>
        <v>5.5792399740000005E-2</v>
      </c>
      <c r="R45" s="179">
        <f>P45*O45*370</f>
        <v>45.747449141615995</v>
      </c>
      <c r="S45" s="181">
        <f t="shared" si="13"/>
        <v>30.685819857000002</v>
      </c>
      <c r="T45" s="178">
        <f t="shared" si="23"/>
        <v>0.99591885540000036</v>
      </c>
      <c r="U45" s="179">
        <f>T45*4*300</f>
        <v>1195.1026264800005</v>
      </c>
      <c r="V45" s="178">
        <f t="shared" si="24"/>
        <v>0.15000660926999998</v>
      </c>
      <c r="W45" s="179">
        <f>V45*5*300</f>
        <v>225.00991390499996</v>
      </c>
      <c r="X45" s="178">
        <f t="shared" si="25"/>
        <v>1496.5458093836166</v>
      </c>
    </row>
    <row r="46" spans="1:24" x14ac:dyDescent="0.3">
      <c r="A46" s="85">
        <v>150</v>
      </c>
      <c r="B46" s="182">
        <v>8</v>
      </c>
      <c r="C46" s="45" t="s">
        <v>614</v>
      </c>
      <c r="D46" s="169">
        <v>215.9</v>
      </c>
      <c r="E46" s="169">
        <v>233.42</v>
      </c>
      <c r="F46" s="169">
        <v>263.7</v>
      </c>
      <c r="G46" s="169">
        <v>279.39999999999998</v>
      </c>
      <c r="H46" s="178">
        <f t="shared" si="14"/>
        <v>0.24856</v>
      </c>
      <c r="I46" s="178">
        <f t="shared" si="15"/>
        <v>18</v>
      </c>
      <c r="J46" s="178">
        <f t="shared" si="16"/>
        <v>24</v>
      </c>
      <c r="K46" s="178">
        <f t="shared" si="17"/>
        <v>1.38248E-2</v>
      </c>
      <c r="L46" s="178">
        <f t="shared" si="18"/>
        <v>2.3828927999999996E-2</v>
      </c>
      <c r="M46" s="178">
        <f t="shared" si="19"/>
        <v>6.1853261183999995E-2</v>
      </c>
      <c r="N46" s="178">
        <f t="shared" si="20"/>
        <v>0.14215004024831998</v>
      </c>
      <c r="O46" s="178">
        <v>1</v>
      </c>
      <c r="P46" s="178">
        <f t="shared" si="21"/>
        <v>0.14215004024831998</v>
      </c>
      <c r="Q46" s="178">
        <f t="shared" si="22"/>
        <v>6.1853261183999995E-2</v>
      </c>
      <c r="R46" s="179">
        <f>P46*O46*450</f>
        <v>63.967518111743992</v>
      </c>
      <c r="S46" s="181">
        <f t="shared" si="13"/>
        <v>34.019293651199995</v>
      </c>
      <c r="T46" s="178">
        <f t="shared" si="23"/>
        <v>0.19007928455999987</v>
      </c>
      <c r="U46" s="179">
        <v>85.724084369066659</v>
      </c>
      <c r="V46" s="178">
        <f t="shared" si="24"/>
        <v>0.17720701130879982</v>
      </c>
      <c r="W46" s="179">
        <v>85.198037750111993</v>
      </c>
      <c r="X46" s="178">
        <f t="shared" si="25"/>
        <v>268.90893388212265</v>
      </c>
    </row>
    <row r="47" spans="1:24" x14ac:dyDescent="0.3">
      <c r="A47" s="85">
        <v>300</v>
      </c>
      <c r="B47" s="182">
        <v>8</v>
      </c>
      <c r="C47" s="45" t="s">
        <v>614</v>
      </c>
      <c r="D47" s="169">
        <v>215.9</v>
      </c>
      <c r="E47" s="169">
        <v>233.42</v>
      </c>
      <c r="F47" s="169">
        <v>263.7</v>
      </c>
      <c r="G47" s="169">
        <v>308.10000000000002</v>
      </c>
      <c r="H47" s="178">
        <f t="shared" si="14"/>
        <v>0.24856</v>
      </c>
      <c r="I47" s="178">
        <f t="shared" si="15"/>
        <v>18</v>
      </c>
      <c r="J47" s="178">
        <f t="shared" si="16"/>
        <v>24</v>
      </c>
      <c r="K47" s="178">
        <f t="shared" si="17"/>
        <v>1.38248E-2</v>
      </c>
      <c r="L47" s="178">
        <f t="shared" si="18"/>
        <v>2.3828927999999996E-2</v>
      </c>
      <c r="M47" s="178">
        <f t="shared" si="19"/>
        <v>6.1853261183999995E-2</v>
      </c>
      <c r="N47" s="178">
        <f t="shared" si="20"/>
        <v>0.14215004024831998</v>
      </c>
      <c r="O47" s="178">
        <v>1</v>
      </c>
      <c r="P47" s="178">
        <f t="shared" si="21"/>
        <v>0.14215004024831998</v>
      </c>
      <c r="Q47" s="178">
        <f t="shared" si="22"/>
        <v>6.1853261183999995E-2</v>
      </c>
      <c r="R47" s="179">
        <f>P47*O47*450</f>
        <v>63.967518111743992</v>
      </c>
      <c r="S47" s="181">
        <f t="shared" si="13"/>
        <v>34.019293651199995</v>
      </c>
      <c r="T47" s="178">
        <f t="shared" si="23"/>
        <v>0.59276616048000053</v>
      </c>
      <c r="U47" s="179">
        <v>224.8128097464234</v>
      </c>
      <c r="V47" s="178">
        <f t="shared" si="24"/>
        <v>0.17720701130879982</v>
      </c>
      <c r="W47" s="179">
        <v>85.198037750111993</v>
      </c>
      <c r="X47" s="178">
        <f t="shared" si="25"/>
        <v>407.99765925947935</v>
      </c>
    </row>
    <row r="48" spans="1:24" x14ac:dyDescent="0.3">
      <c r="A48" s="87">
        <v>600</v>
      </c>
      <c r="B48" s="182">
        <v>8</v>
      </c>
      <c r="C48" s="45" t="s">
        <v>106</v>
      </c>
      <c r="D48" s="169">
        <v>205.74</v>
      </c>
      <c r="E48" s="169">
        <v>225.55</v>
      </c>
      <c r="F48" s="169">
        <v>263.7</v>
      </c>
      <c r="G48" s="169">
        <v>320.8</v>
      </c>
      <c r="H48" s="178">
        <f t="shared" si="14"/>
        <v>0.24462500000000001</v>
      </c>
      <c r="I48" s="178">
        <f t="shared" si="15"/>
        <v>23</v>
      </c>
      <c r="J48" s="178">
        <f t="shared" si="16"/>
        <v>29</v>
      </c>
      <c r="K48" s="178">
        <f t="shared" si="17"/>
        <v>1.38248E-2</v>
      </c>
      <c r="L48" s="178">
        <f t="shared" si="18"/>
        <v>2.3828927999999996E-2</v>
      </c>
      <c r="M48" s="178">
        <f t="shared" si="19"/>
        <v>7.7783509100000009E-2</v>
      </c>
      <c r="N48" s="178">
        <f t="shared" si="20"/>
        <v>0.16904539384799996</v>
      </c>
      <c r="O48" s="178">
        <v>1</v>
      </c>
      <c r="P48" s="178">
        <f t="shared" si="21"/>
        <v>0.16904539384799996</v>
      </c>
      <c r="Q48" s="178">
        <f t="shared" si="22"/>
        <v>7.7783509100000009E-2</v>
      </c>
      <c r="R48" s="179">
        <f>P48*O48*450</f>
        <v>76.070427231599979</v>
      </c>
      <c r="S48" s="181">
        <f t="shared" si="13"/>
        <v>42.780930005000002</v>
      </c>
      <c r="T48" s="178">
        <f t="shared" si="23"/>
        <v>0.79374170976000047</v>
      </c>
      <c r="U48" s="179">
        <v>292.59479182401708</v>
      </c>
      <c r="V48" s="178">
        <f t="shared" si="24"/>
        <v>0.19361368080600003</v>
      </c>
      <c r="W48" s="179">
        <v>76</v>
      </c>
      <c r="X48" s="178">
        <f t="shared" si="25"/>
        <v>487.44614906061707</v>
      </c>
    </row>
    <row r="49" spans="1:24" x14ac:dyDescent="0.3">
      <c r="A49" s="87">
        <v>900</v>
      </c>
      <c r="B49" s="182">
        <v>8</v>
      </c>
      <c r="C49" s="45" t="s">
        <v>106</v>
      </c>
      <c r="D49" s="169">
        <v>196.85</v>
      </c>
      <c r="E49" s="169">
        <v>222.25</v>
      </c>
      <c r="F49" s="169">
        <v>257.3</v>
      </c>
      <c r="G49" s="169">
        <v>358.9</v>
      </c>
      <c r="H49" s="178">
        <f t="shared" si="14"/>
        <v>0.23977500000000002</v>
      </c>
      <c r="I49" s="178">
        <f t="shared" si="15"/>
        <v>21</v>
      </c>
      <c r="J49" s="178">
        <f t="shared" si="16"/>
        <v>27</v>
      </c>
      <c r="K49" s="178">
        <f t="shared" si="17"/>
        <v>1.38248E-2</v>
      </c>
      <c r="L49" s="178">
        <f t="shared" si="18"/>
        <v>2.3828927999999996E-2</v>
      </c>
      <c r="M49" s="178">
        <f t="shared" si="19"/>
        <v>6.9611669819999999E-2</v>
      </c>
      <c r="N49" s="178">
        <f t="shared" si="20"/>
        <v>0.15426669270239998</v>
      </c>
      <c r="O49" s="178">
        <v>1</v>
      </c>
      <c r="P49" s="178">
        <f t="shared" si="21"/>
        <v>0.15426669270239998</v>
      </c>
      <c r="Q49" s="178">
        <f t="shared" si="22"/>
        <v>6.9611669819999999E-2</v>
      </c>
      <c r="R49" s="179">
        <f>P49*O49*370</f>
        <v>57.078676299887995</v>
      </c>
      <c r="S49" s="181">
        <f t="shared" si="13"/>
        <v>38.286418400999999</v>
      </c>
      <c r="T49" s="178">
        <f t="shared" si="23"/>
        <v>1.5800684476799993</v>
      </c>
      <c r="U49" s="179">
        <f>T49*4*300</f>
        <v>1896.0821372159992</v>
      </c>
      <c r="V49" s="178">
        <f t="shared" si="24"/>
        <v>0.24461563980000003</v>
      </c>
      <c r="W49" s="179">
        <f>V49*5*300</f>
        <v>366.92345970000002</v>
      </c>
      <c r="X49" s="178">
        <f t="shared" si="25"/>
        <v>2358.3706916168871</v>
      </c>
    </row>
    <row r="50" spans="1:24" x14ac:dyDescent="0.3">
      <c r="A50" s="85">
        <v>150</v>
      </c>
      <c r="B50" s="182">
        <v>10</v>
      </c>
      <c r="C50" s="45" t="s">
        <v>614</v>
      </c>
      <c r="D50" s="169">
        <v>268.22000000000003</v>
      </c>
      <c r="E50" s="169">
        <v>287.27</v>
      </c>
      <c r="F50" s="169">
        <v>317.5</v>
      </c>
      <c r="G50" s="169">
        <v>339.9</v>
      </c>
      <c r="H50" s="178">
        <f t="shared" si="14"/>
        <v>0.30238500000000001</v>
      </c>
      <c r="I50" s="178">
        <f t="shared" si="15"/>
        <v>18</v>
      </c>
      <c r="J50" s="178">
        <f t="shared" si="16"/>
        <v>24</v>
      </c>
      <c r="K50" s="178">
        <f t="shared" si="17"/>
        <v>1.38248E-2</v>
      </c>
      <c r="L50" s="178">
        <f t="shared" si="18"/>
        <v>2.3828927999999996E-2</v>
      </c>
      <c r="M50" s="178">
        <f t="shared" si="19"/>
        <v>7.5247418664000004E-2</v>
      </c>
      <c r="N50" s="178">
        <f t="shared" si="20"/>
        <v>0.17293224943871999</v>
      </c>
      <c r="O50" s="178">
        <v>1</v>
      </c>
      <c r="P50" s="178">
        <f t="shared" si="21"/>
        <v>0.17293224943871999</v>
      </c>
      <c r="Q50" s="178">
        <f t="shared" si="22"/>
        <v>7.5247418664000004E-2</v>
      </c>
      <c r="R50" s="179">
        <f>P50*O50*450</f>
        <v>77.819512247424001</v>
      </c>
      <c r="S50" s="181">
        <f t="shared" si="13"/>
        <v>41.3860802652</v>
      </c>
      <c r="T50" s="178">
        <f t="shared" si="23"/>
        <v>0.3299194483199997</v>
      </c>
      <c r="U50" s="179">
        <v>141.3874736053952</v>
      </c>
      <c r="V50" s="178">
        <f t="shared" si="24"/>
        <v>0.23713408834199942</v>
      </c>
      <c r="W50" s="179">
        <v>104.36793201264001</v>
      </c>
      <c r="X50" s="178">
        <f t="shared" si="25"/>
        <v>364.96099813065916</v>
      </c>
    </row>
    <row r="51" spans="1:24" x14ac:dyDescent="0.3">
      <c r="A51" s="85">
        <v>300</v>
      </c>
      <c r="B51" s="182">
        <v>10</v>
      </c>
      <c r="C51" s="45" t="s">
        <v>614</v>
      </c>
      <c r="D51" s="169">
        <v>268.22000000000003</v>
      </c>
      <c r="E51" s="169">
        <v>287.27</v>
      </c>
      <c r="F51" s="169">
        <v>317.5</v>
      </c>
      <c r="G51" s="169">
        <v>362</v>
      </c>
      <c r="H51" s="178">
        <f t="shared" si="14"/>
        <v>0.30238500000000001</v>
      </c>
      <c r="I51" s="178">
        <f t="shared" si="15"/>
        <v>18</v>
      </c>
      <c r="J51" s="178">
        <f t="shared" si="16"/>
        <v>24</v>
      </c>
      <c r="K51" s="178">
        <f t="shared" si="17"/>
        <v>1.38248E-2</v>
      </c>
      <c r="L51" s="178">
        <f t="shared" si="18"/>
        <v>2.3828927999999996E-2</v>
      </c>
      <c r="M51" s="178">
        <f t="shared" si="19"/>
        <v>7.5247418664000004E-2</v>
      </c>
      <c r="N51" s="178">
        <f t="shared" si="20"/>
        <v>0.17293224943871999</v>
      </c>
      <c r="O51" s="178">
        <v>1</v>
      </c>
      <c r="P51" s="178">
        <f t="shared" si="21"/>
        <v>0.17293224943871999</v>
      </c>
      <c r="Q51" s="178">
        <f t="shared" si="22"/>
        <v>7.5247418664000004E-2</v>
      </c>
      <c r="R51" s="179">
        <f>P51*O51*450</f>
        <v>77.819512247424001</v>
      </c>
      <c r="S51" s="181">
        <f t="shared" si="13"/>
        <v>41.3860802652</v>
      </c>
      <c r="T51" s="178">
        <f t="shared" si="23"/>
        <v>0.69803518799999997</v>
      </c>
      <c r="U51" s="179">
        <v>261.37412532287993</v>
      </c>
      <c r="V51" s="178">
        <f t="shared" si="24"/>
        <v>0.23713408834199942</v>
      </c>
      <c r="W51" s="179">
        <v>104.36793201264001</v>
      </c>
      <c r="X51" s="178">
        <f t="shared" si="25"/>
        <v>484.9476498481439</v>
      </c>
    </row>
    <row r="52" spans="1:24" x14ac:dyDescent="0.3">
      <c r="A52" s="87">
        <v>600</v>
      </c>
      <c r="B52" s="182">
        <v>10</v>
      </c>
      <c r="C52" s="45" t="s">
        <v>106</v>
      </c>
      <c r="D52" s="169">
        <v>255.27</v>
      </c>
      <c r="E52" s="169">
        <v>274.57</v>
      </c>
      <c r="F52" s="169">
        <v>317.5</v>
      </c>
      <c r="G52" s="169">
        <v>400.1</v>
      </c>
      <c r="H52" s="178">
        <f t="shared" si="14"/>
        <v>0.29603499999999999</v>
      </c>
      <c r="I52" s="178">
        <f t="shared" si="15"/>
        <v>26</v>
      </c>
      <c r="J52" s="178">
        <f t="shared" si="16"/>
        <v>32</v>
      </c>
      <c r="K52" s="178">
        <f t="shared" si="17"/>
        <v>1.38248E-2</v>
      </c>
      <c r="L52" s="178">
        <f t="shared" si="18"/>
        <v>2.3828927999999996E-2</v>
      </c>
      <c r="M52" s="178">
        <f t="shared" si="19"/>
        <v>0.10640824136799999</v>
      </c>
      <c r="N52" s="178">
        <f t="shared" si="20"/>
        <v>0.22573429441535994</v>
      </c>
      <c r="O52" s="178">
        <v>1</v>
      </c>
      <c r="P52" s="178">
        <f t="shared" si="21"/>
        <v>0.22573429441535994</v>
      </c>
      <c r="Q52" s="178">
        <f t="shared" si="22"/>
        <v>0.10640824136799999</v>
      </c>
      <c r="R52" s="179">
        <f>P52*O52*450</f>
        <v>101.58043248691197</v>
      </c>
      <c r="S52" s="181">
        <f t="shared" si="13"/>
        <v>58.524532752399999</v>
      </c>
      <c r="T52" s="178">
        <f t="shared" si="23"/>
        <v>1.4320472023200004</v>
      </c>
      <c r="U52" s="179">
        <v>504.47089815447998</v>
      </c>
      <c r="V52" s="178">
        <f t="shared" si="24"/>
        <v>0.2296249777319998</v>
      </c>
      <c r="W52" s="179">
        <v>87</v>
      </c>
      <c r="X52" s="178">
        <f t="shared" si="25"/>
        <v>751.57586339379191</v>
      </c>
    </row>
    <row r="53" spans="1:24" x14ac:dyDescent="0.3">
      <c r="A53" s="87">
        <v>900</v>
      </c>
      <c r="B53" s="182">
        <v>10</v>
      </c>
      <c r="C53" s="45" t="s">
        <v>106</v>
      </c>
      <c r="D53" s="169">
        <v>246.13</v>
      </c>
      <c r="E53" s="169">
        <v>276.35000000000002</v>
      </c>
      <c r="F53" s="169">
        <v>311.2</v>
      </c>
      <c r="G53" s="169">
        <v>435.1</v>
      </c>
      <c r="H53" s="178">
        <f t="shared" si="14"/>
        <v>0.29377499999999995</v>
      </c>
      <c r="I53" s="178">
        <f t="shared" si="15"/>
        <v>21</v>
      </c>
      <c r="J53" s="178">
        <f t="shared" si="16"/>
        <v>27</v>
      </c>
      <c r="K53" s="178">
        <f t="shared" si="17"/>
        <v>1.38248E-2</v>
      </c>
      <c r="L53" s="178">
        <f t="shared" si="18"/>
        <v>2.3828927999999996E-2</v>
      </c>
      <c r="M53" s="178">
        <f t="shared" si="19"/>
        <v>8.5288993019999981E-2</v>
      </c>
      <c r="N53" s="178">
        <f t="shared" si="20"/>
        <v>0.18900926972639995</v>
      </c>
      <c r="O53" s="178">
        <v>1</v>
      </c>
      <c r="P53" s="178">
        <f t="shared" si="21"/>
        <v>0.18900926972639995</v>
      </c>
      <c r="Q53" s="178">
        <f t="shared" si="22"/>
        <v>8.5288993019999981E-2</v>
      </c>
      <c r="R53" s="179">
        <f>P53*O53*370</f>
        <v>69.933429798767975</v>
      </c>
      <c r="S53" s="181">
        <f t="shared" si="13"/>
        <v>46.908946160999989</v>
      </c>
      <c r="T53" s="178">
        <f t="shared" si="23"/>
        <v>2.3359800214800011</v>
      </c>
      <c r="U53" s="179">
        <f>T53*4*300</f>
        <v>2803.1760257760011</v>
      </c>
      <c r="V53" s="178">
        <f t="shared" si="24"/>
        <v>0.36187840160400042</v>
      </c>
      <c r="W53" s="179">
        <f>V53*5*300</f>
        <v>542.81760240600067</v>
      </c>
      <c r="X53" s="178">
        <f t="shared" si="25"/>
        <v>3462.83600414177</v>
      </c>
    </row>
    <row r="54" spans="1:24" x14ac:dyDescent="0.3">
      <c r="A54" s="85">
        <v>150</v>
      </c>
      <c r="B54" s="182">
        <v>12</v>
      </c>
      <c r="C54" s="45" t="s">
        <v>614</v>
      </c>
      <c r="D54" s="169">
        <v>317.5</v>
      </c>
      <c r="E54" s="169">
        <v>339.85</v>
      </c>
      <c r="F54" s="169">
        <v>374.7</v>
      </c>
      <c r="G54" s="169">
        <v>409.7</v>
      </c>
      <c r="H54" s="178">
        <f t="shared" si="14"/>
        <v>0.35727499999999995</v>
      </c>
      <c r="I54" s="178">
        <f t="shared" si="15"/>
        <v>21</v>
      </c>
      <c r="J54" s="178">
        <f t="shared" si="16"/>
        <v>27</v>
      </c>
      <c r="K54" s="178">
        <f t="shared" si="17"/>
        <v>1.38248E-2</v>
      </c>
      <c r="L54" s="178">
        <f t="shared" si="18"/>
        <v>2.3828927999999996E-2</v>
      </c>
      <c r="M54" s="178">
        <f t="shared" si="19"/>
        <v>0.10372436381999998</v>
      </c>
      <c r="N54" s="178">
        <f t="shared" si="20"/>
        <v>0.22986396678239993</v>
      </c>
      <c r="O54" s="178">
        <v>1</v>
      </c>
      <c r="P54" s="178">
        <f t="shared" si="21"/>
        <v>0.22986396678239993</v>
      </c>
      <c r="Q54" s="178">
        <f t="shared" si="22"/>
        <v>0.10372436381999998</v>
      </c>
      <c r="R54" s="179">
        <f>P54*O54*450</f>
        <v>103.43878505207996</v>
      </c>
      <c r="S54" s="181">
        <f t="shared" si="13"/>
        <v>57.048400100999991</v>
      </c>
      <c r="T54" s="178">
        <f t="shared" si="23"/>
        <v>0.62135921400000016</v>
      </c>
      <c r="U54" s="179">
        <v>236.19124954414403</v>
      </c>
      <c r="V54" s="178">
        <f t="shared" si="24"/>
        <v>0.32913459747000035</v>
      </c>
      <c r="W54" s="179">
        <v>130.38685868136002</v>
      </c>
      <c r="X54" s="178">
        <f t="shared" si="25"/>
        <v>527.06529337858399</v>
      </c>
    </row>
    <row r="55" spans="1:24" x14ac:dyDescent="0.3">
      <c r="A55" s="85">
        <v>300</v>
      </c>
      <c r="B55" s="182">
        <v>12</v>
      </c>
      <c r="C55" s="45" t="s">
        <v>614</v>
      </c>
      <c r="D55" s="169">
        <v>317.5</v>
      </c>
      <c r="E55" s="169">
        <v>339.85</v>
      </c>
      <c r="F55" s="169">
        <v>374.7</v>
      </c>
      <c r="G55" s="169">
        <v>422.4</v>
      </c>
      <c r="H55" s="178">
        <f t="shared" si="14"/>
        <v>0.35727499999999995</v>
      </c>
      <c r="I55" s="178">
        <f t="shared" si="15"/>
        <v>21</v>
      </c>
      <c r="J55" s="178">
        <f t="shared" si="16"/>
        <v>27</v>
      </c>
      <c r="K55" s="178">
        <f t="shared" si="17"/>
        <v>1.38248E-2</v>
      </c>
      <c r="L55" s="178">
        <f t="shared" si="18"/>
        <v>2.3828927999999996E-2</v>
      </c>
      <c r="M55" s="178">
        <f t="shared" si="19"/>
        <v>0.10372436381999998</v>
      </c>
      <c r="N55" s="178">
        <f t="shared" si="20"/>
        <v>0.22986396678239993</v>
      </c>
      <c r="O55" s="178">
        <v>1</v>
      </c>
      <c r="P55" s="178">
        <f t="shared" si="21"/>
        <v>0.22986396678239993</v>
      </c>
      <c r="Q55" s="178">
        <f t="shared" si="22"/>
        <v>0.10372436381999998</v>
      </c>
      <c r="R55" s="179">
        <f>P55*O55*450</f>
        <v>103.43878505207996</v>
      </c>
      <c r="S55" s="181">
        <f t="shared" si="13"/>
        <v>57.048400100999991</v>
      </c>
      <c r="T55" s="178">
        <f t="shared" si="23"/>
        <v>0.87307393535999966</v>
      </c>
      <c r="U55" s="179">
        <v>314.59967544107519</v>
      </c>
      <c r="V55" s="178">
        <f t="shared" si="24"/>
        <v>0.32913459747000035</v>
      </c>
      <c r="W55" s="179">
        <v>130.38685868136002</v>
      </c>
      <c r="X55" s="178">
        <f t="shared" si="25"/>
        <v>605.47371927551512</v>
      </c>
    </row>
    <row r="56" spans="1:24" x14ac:dyDescent="0.3">
      <c r="A56" s="87">
        <v>600</v>
      </c>
      <c r="B56" s="182">
        <v>12</v>
      </c>
      <c r="C56" s="45" t="s">
        <v>106</v>
      </c>
      <c r="D56" s="169">
        <v>307.33999999999997</v>
      </c>
      <c r="E56" s="169">
        <v>327.14999999999998</v>
      </c>
      <c r="F56" s="169">
        <v>374.7</v>
      </c>
      <c r="G56" s="169">
        <v>457.2</v>
      </c>
      <c r="H56" s="178">
        <f t="shared" si="14"/>
        <v>0.35092499999999993</v>
      </c>
      <c r="I56" s="178">
        <f t="shared" si="15"/>
        <v>29</v>
      </c>
      <c r="J56" s="178">
        <f t="shared" si="16"/>
        <v>35</v>
      </c>
      <c r="K56" s="178">
        <f t="shared" si="17"/>
        <v>1.38248E-2</v>
      </c>
      <c r="L56" s="178">
        <f t="shared" si="18"/>
        <v>2.3828927999999996E-2</v>
      </c>
      <c r="M56" s="178">
        <f t="shared" si="19"/>
        <v>0.14069257025999996</v>
      </c>
      <c r="N56" s="178">
        <f t="shared" si="20"/>
        <v>0.2926758295439999</v>
      </c>
      <c r="O56" s="178">
        <v>1</v>
      </c>
      <c r="P56" s="178">
        <f t="shared" si="21"/>
        <v>0.2926758295439999</v>
      </c>
      <c r="Q56" s="178">
        <f t="shared" si="22"/>
        <v>0.14069257025999996</v>
      </c>
      <c r="R56" s="179">
        <f>P56*O56*450</f>
        <v>131.70412329479996</v>
      </c>
      <c r="S56" s="181">
        <f t="shared" ref="S56:S77" si="26">Q56*O56*550</f>
        <v>77.380913642999971</v>
      </c>
      <c r="T56" s="178">
        <f t="shared" si="23"/>
        <v>1.6344397080000002</v>
      </c>
      <c r="U56" s="179">
        <v>566.32813160511989</v>
      </c>
      <c r="V56" s="178">
        <f t="shared" si="24"/>
        <v>0.28082782387800004</v>
      </c>
      <c r="W56" s="179">
        <v>98</v>
      </c>
      <c r="X56" s="178">
        <f t="shared" si="25"/>
        <v>873.41316854291983</v>
      </c>
    </row>
    <row r="57" spans="1:24" x14ac:dyDescent="0.3">
      <c r="A57" s="87">
        <v>900</v>
      </c>
      <c r="B57" s="182">
        <v>12</v>
      </c>
      <c r="C57" s="45" t="s">
        <v>106</v>
      </c>
      <c r="D57" s="169">
        <v>292.10000000000002</v>
      </c>
      <c r="E57" s="169">
        <v>323.85000000000002</v>
      </c>
      <c r="F57" s="169">
        <v>368.3</v>
      </c>
      <c r="G57" s="169">
        <v>498.6</v>
      </c>
      <c r="H57" s="178">
        <f t="shared" si="14"/>
        <v>0.34607500000000002</v>
      </c>
      <c r="I57" s="178">
        <f t="shared" si="15"/>
        <v>27</v>
      </c>
      <c r="J57" s="178">
        <f t="shared" si="16"/>
        <v>33</v>
      </c>
      <c r="K57" s="178">
        <f t="shared" si="17"/>
        <v>1.38248E-2</v>
      </c>
      <c r="L57" s="178">
        <f t="shared" si="18"/>
        <v>2.3828927999999996E-2</v>
      </c>
      <c r="M57" s="178">
        <f t="shared" si="19"/>
        <v>0.12917927681999999</v>
      </c>
      <c r="N57" s="178">
        <f t="shared" si="20"/>
        <v>0.27213767650080001</v>
      </c>
      <c r="O57" s="178">
        <v>1</v>
      </c>
      <c r="P57" s="178">
        <f t="shared" si="21"/>
        <v>0.27213767650080001</v>
      </c>
      <c r="Q57" s="178">
        <f t="shared" si="22"/>
        <v>0.12917927681999999</v>
      </c>
      <c r="R57" s="179">
        <f>P57*O57*370</f>
        <v>100.690940305296</v>
      </c>
      <c r="S57" s="181">
        <f t="shared" si="26"/>
        <v>71.048602250999991</v>
      </c>
      <c r="T57" s="178">
        <f t="shared" si="23"/>
        <v>2.8151751765600004</v>
      </c>
      <c r="U57" s="179">
        <f>T57*4*300</f>
        <v>3378.2102118720004</v>
      </c>
      <c r="V57" s="178">
        <f t="shared" si="24"/>
        <v>0.44554991534999999</v>
      </c>
      <c r="W57" s="179">
        <f>V57*5*300</f>
        <v>668.32487302499999</v>
      </c>
      <c r="X57" s="178">
        <f t="shared" si="25"/>
        <v>4218.2746274532965</v>
      </c>
    </row>
    <row r="58" spans="1:24" x14ac:dyDescent="0.3">
      <c r="A58" s="85">
        <v>150</v>
      </c>
      <c r="B58" s="182">
        <v>14</v>
      </c>
      <c r="C58" s="45" t="s">
        <v>614</v>
      </c>
      <c r="D58" s="169">
        <v>349.25</v>
      </c>
      <c r="E58" s="169">
        <v>371.6</v>
      </c>
      <c r="F58" s="169">
        <v>406.4</v>
      </c>
      <c r="G58" s="169">
        <v>450.9</v>
      </c>
      <c r="H58" s="178">
        <f t="shared" si="14"/>
        <v>0.38900000000000001</v>
      </c>
      <c r="I58" s="178">
        <f t="shared" si="15"/>
        <v>21</v>
      </c>
      <c r="J58" s="178">
        <f t="shared" si="16"/>
        <v>27</v>
      </c>
      <c r="K58" s="178">
        <f t="shared" si="17"/>
        <v>1.38248E-2</v>
      </c>
      <c r="L58" s="178">
        <f t="shared" si="18"/>
        <v>2.3828927999999996E-2</v>
      </c>
      <c r="M58" s="178">
        <f t="shared" si="19"/>
        <v>0.11293479120000001</v>
      </c>
      <c r="N58" s="178">
        <f t="shared" si="20"/>
        <v>0.25027523078399994</v>
      </c>
      <c r="O58" s="178">
        <v>1</v>
      </c>
      <c r="P58" s="178">
        <f t="shared" si="21"/>
        <v>0.25027523078399994</v>
      </c>
      <c r="Q58" s="178">
        <f t="shared" si="22"/>
        <v>0.11293479120000001</v>
      </c>
      <c r="R58" s="179">
        <f>P58*O58*450</f>
        <v>112.62385385279997</v>
      </c>
      <c r="S58" s="181">
        <f t="shared" si="26"/>
        <v>62.114135160000004</v>
      </c>
      <c r="T58" s="178">
        <f t="shared" si="23"/>
        <v>0.86945874659999989</v>
      </c>
      <c r="U58" s="179">
        <v>311.92975638463992</v>
      </c>
      <c r="V58" s="178">
        <f t="shared" si="24"/>
        <v>0.35988352632000031</v>
      </c>
      <c r="W58" s="179">
        <v>140.14877774016003</v>
      </c>
      <c r="X58" s="178">
        <f t="shared" si="25"/>
        <v>626.81652313759992</v>
      </c>
    </row>
    <row r="59" spans="1:24" x14ac:dyDescent="0.3">
      <c r="A59" s="85">
        <v>300</v>
      </c>
      <c r="B59" s="182">
        <v>14</v>
      </c>
      <c r="C59" s="45" t="s">
        <v>614</v>
      </c>
      <c r="D59" s="169">
        <v>349.25</v>
      </c>
      <c r="E59" s="169">
        <v>371.6</v>
      </c>
      <c r="F59" s="169">
        <v>406.4</v>
      </c>
      <c r="G59" s="169">
        <v>485.9</v>
      </c>
      <c r="H59" s="178">
        <f t="shared" si="14"/>
        <v>0.38900000000000001</v>
      </c>
      <c r="I59" s="178">
        <f t="shared" si="15"/>
        <v>21</v>
      </c>
      <c r="J59" s="178">
        <f t="shared" si="16"/>
        <v>27</v>
      </c>
      <c r="K59" s="178">
        <f t="shared" si="17"/>
        <v>1.38248E-2</v>
      </c>
      <c r="L59" s="178">
        <f t="shared" si="18"/>
        <v>2.3828927999999996E-2</v>
      </c>
      <c r="M59" s="178">
        <f t="shared" si="19"/>
        <v>0.11293479120000001</v>
      </c>
      <c r="N59" s="178">
        <f t="shared" si="20"/>
        <v>0.25027523078399994</v>
      </c>
      <c r="O59" s="178">
        <v>1</v>
      </c>
      <c r="P59" s="178">
        <f t="shared" si="21"/>
        <v>0.25027523078399994</v>
      </c>
      <c r="Q59" s="178">
        <f t="shared" si="22"/>
        <v>0.11293479120000001</v>
      </c>
      <c r="R59" s="179">
        <f>P59*O59*450</f>
        <v>112.62385385279997</v>
      </c>
      <c r="S59" s="181">
        <f t="shared" si="26"/>
        <v>62.114135160000004</v>
      </c>
      <c r="T59" s="178">
        <f t="shared" si="23"/>
        <v>1.6738739946000003</v>
      </c>
      <c r="U59" s="179">
        <v>574.07569048270966</v>
      </c>
      <c r="V59" s="178">
        <f t="shared" si="24"/>
        <v>0.35988352632000031</v>
      </c>
      <c r="W59" s="179">
        <v>140.14877774016003</v>
      </c>
      <c r="X59" s="178">
        <f t="shared" si="25"/>
        <v>888.96245723566972</v>
      </c>
    </row>
    <row r="60" spans="1:24" x14ac:dyDescent="0.3">
      <c r="A60" s="87">
        <v>600</v>
      </c>
      <c r="B60" s="182">
        <v>14</v>
      </c>
      <c r="C60" s="45" t="s">
        <v>106</v>
      </c>
      <c r="D60" s="169">
        <v>342.9</v>
      </c>
      <c r="E60" s="169">
        <v>361.95</v>
      </c>
      <c r="F60" s="169">
        <v>406.4</v>
      </c>
      <c r="G60" s="169">
        <v>492.3</v>
      </c>
      <c r="H60" s="178">
        <f t="shared" si="14"/>
        <v>0.38417499999999993</v>
      </c>
      <c r="I60" s="178">
        <f t="shared" si="15"/>
        <v>27</v>
      </c>
      <c r="J60" s="178">
        <f t="shared" si="16"/>
        <v>33</v>
      </c>
      <c r="K60" s="178">
        <f t="shared" si="17"/>
        <v>1.38248E-2</v>
      </c>
      <c r="L60" s="178">
        <f t="shared" si="18"/>
        <v>2.3828927999999996E-2</v>
      </c>
      <c r="M60" s="178">
        <f t="shared" si="19"/>
        <v>0.14340084857999999</v>
      </c>
      <c r="N60" s="178">
        <f t="shared" si="20"/>
        <v>0.30209778767519985</v>
      </c>
      <c r="O60" s="178">
        <v>1</v>
      </c>
      <c r="P60" s="178">
        <f t="shared" si="21"/>
        <v>0.30209778767519985</v>
      </c>
      <c r="Q60" s="178">
        <f t="shared" si="22"/>
        <v>0.14340084857999999</v>
      </c>
      <c r="R60" s="179">
        <f>P60*O60*450</f>
        <v>135.94400445383994</v>
      </c>
      <c r="S60" s="181">
        <f t="shared" si="26"/>
        <v>78.870466718999992</v>
      </c>
      <c r="T60" s="178">
        <f t="shared" si="23"/>
        <v>1.8324483152400008</v>
      </c>
      <c r="U60" s="179">
        <v>625.22861066949758</v>
      </c>
      <c r="V60" s="178">
        <f t="shared" si="24"/>
        <v>0.29878053147000011</v>
      </c>
      <c r="W60" s="179">
        <v>106</v>
      </c>
      <c r="X60" s="178">
        <f t="shared" si="25"/>
        <v>946.04308184233753</v>
      </c>
    </row>
    <row r="61" spans="1:24" x14ac:dyDescent="0.3">
      <c r="A61" s="87">
        <v>900</v>
      </c>
      <c r="B61" s="182">
        <v>14</v>
      </c>
      <c r="C61" s="45" t="s">
        <v>106</v>
      </c>
      <c r="D61" s="169">
        <v>320.8</v>
      </c>
      <c r="E61" s="169">
        <v>355.6</v>
      </c>
      <c r="F61" s="169">
        <v>400.1</v>
      </c>
      <c r="G61" s="169">
        <v>520.70000000000005</v>
      </c>
      <c r="H61" s="178">
        <f t="shared" si="14"/>
        <v>0.37785000000000002</v>
      </c>
      <c r="I61" s="178">
        <f t="shared" si="15"/>
        <v>27</v>
      </c>
      <c r="J61" s="178">
        <f t="shared" si="16"/>
        <v>33</v>
      </c>
      <c r="K61" s="178">
        <f t="shared" si="17"/>
        <v>1.38248E-2</v>
      </c>
      <c r="L61" s="178">
        <f t="shared" si="18"/>
        <v>2.3828927999999996E-2</v>
      </c>
      <c r="M61" s="178">
        <f t="shared" si="19"/>
        <v>0.14103991835999999</v>
      </c>
      <c r="N61" s="178">
        <f t="shared" si="20"/>
        <v>0.29712409467839995</v>
      </c>
      <c r="O61" s="178">
        <v>1</v>
      </c>
      <c r="P61" s="178">
        <f t="shared" si="21"/>
        <v>0.29712409467839995</v>
      </c>
      <c r="Q61" s="178">
        <f t="shared" si="22"/>
        <v>0.14103991835999999</v>
      </c>
      <c r="R61" s="179">
        <f>P61*O61*370</f>
        <v>109.93591503100798</v>
      </c>
      <c r="S61" s="181">
        <f t="shared" si="26"/>
        <v>77.571955097999989</v>
      </c>
      <c r="T61" s="178">
        <f t="shared" si="23"/>
        <v>2.7210944714400007</v>
      </c>
      <c r="U61" s="179">
        <f>T61*4*300</f>
        <v>3265.3133657280009</v>
      </c>
      <c r="V61" s="178">
        <f t="shared" si="24"/>
        <v>0.53622830016000012</v>
      </c>
      <c r="W61" s="179">
        <f>V61*5*300</f>
        <v>804.34245024000029</v>
      </c>
      <c r="X61" s="178">
        <f t="shared" si="25"/>
        <v>4257.1636860970093</v>
      </c>
    </row>
    <row r="62" spans="1:24" x14ac:dyDescent="0.3">
      <c r="A62" s="85">
        <v>150</v>
      </c>
      <c r="B62" s="182">
        <v>16</v>
      </c>
      <c r="C62" s="45" t="s">
        <v>614</v>
      </c>
      <c r="D62" s="169">
        <v>400.05</v>
      </c>
      <c r="E62" s="169">
        <v>422.4</v>
      </c>
      <c r="F62" s="169">
        <v>463.6</v>
      </c>
      <c r="G62" s="169">
        <v>514.4</v>
      </c>
      <c r="H62" s="178">
        <f t="shared" si="14"/>
        <v>0.443</v>
      </c>
      <c r="I62" s="178">
        <f t="shared" si="15"/>
        <v>25</v>
      </c>
      <c r="J62" s="178">
        <f t="shared" si="16"/>
        <v>31</v>
      </c>
      <c r="K62" s="178">
        <f t="shared" si="17"/>
        <v>1.38248E-2</v>
      </c>
      <c r="L62" s="178">
        <f t="shared" si="18"/>
        <v>2.3828927999999996E-2</v>
      </c>
      <c r="M62" s="178">
        <f t="shared" si="19"/>
        <v>0.15310965999999998</v>
      </c>
      <c r="N62" s="178">
        <f t="shared" si="20"/>
        <v>0.32724266822399994</v>
      </c>
      <c r="O62" s="178">
        <v>1</v>
      </c>
      <c r="P62" s="178">
        <f t="shared" si="21"/>
        <v>0.32724266822399994</v>
      </c>
      <c r="Q62" s="178">
        <f t="shared" si="22"/>
        <v>0.15310965999999998</v>
      </c>
      <c r="R62" s="179">
        <f>P62*O62*450</f>
        <v>147.25920070079997</v>
      </c>
      <c r="S62" s="181">
        <f t="shared" si="26"/>
        <v>84.210312999999985</v>
      </c>
      <c r="T62" s="178">
        <f t="shared" si="23"/>
        <v>1.1323310246399989</v>
      </c>
      <c r="U62" s="179">
        <v>392.44558054207999</v>
      </c>
      <c r="V62" s="178">
        <f t="shared" si="24"/>
        <v>0.40908181247999942</v>
      </c>
      <c r="W62" s="179">
        <v>155.76784823424001</v>
      </c>
      <c r="X62" s="178">
        <f t="shared" si="25"/>
        <v>779.68294247711992</v>
      </c>
    </row>
    <row r="63" spans="1:24" x14ac:dyDescent="0.3">
      <c r="A63" s="85">
        <v>300</v>
      </c>
      <c r="B63" s="182">
        <v>16</v>
      </c>
      <c r="C63" s="45" t="s">
        <v>614</v>
      </c>
      <c r="D63" s="169">
        <v>400.05</v>
      </c>
      <c r="E63" s="169">
        <v>422.4</v>
      </c>
      <c r="F63" s="169">
        <v>463.6</v>
      </c>
      <c r="G63" s="169">
        <v>539.79999999999995</v>
      </c>
      <c r="H63" s="178">
        <f t="shared" si="14"/>
        <v>0.443</v>
      </c>
      <c r="I63" s="178">
        <f t="shared" si="15"/>
        <v>25</v>
      </c>
      <c r="J63" s="178">
        <f t="shared" si="16"/>
        <v>31</v>
      </c>
      <c r="K63" s="178">
        <f t="shared" si="17"/>
        <v>1.38248E-2</v>
      </c>
      <c r="L63" s="178">
        <f t="shared" si="18"/>
        <v>2.3828927999999996E-2</v>
      </c>
      <c r="M63" s="178">
        <f t="shared" si="19"/>
        <v>0.15310965999999998</v>
      </c>
      <c r="N63" s="178">
        <f t="shared" si="20"/>
        <v>0.32724266822399994</v>
      </c>
      <c r="O63" s="178">
        <v>1</v>
      </c>
      <c r="P63" s="178">
        <f t="shared" si="21"/>
        <v>0.32724266822399994</v>
      </c>
      <c r="Q63" s="178">
        <f t="shared" si="22"/>
        <v>0.15310965999999998</v>
      </c>
      <c r="R63" s="179">
        <f>P63*O63*450</f>
        <v>147.25920070079997</v>
      </c>
      <c r="S63" s="181">
        <f t="shared" si="26"/>
        <v>84.210312999999985</v>
      </c>
      <c r="T63" s="178">
        <f t="shared" si="23"/>
        <v>1.7823647563199985</v>
      </c>
      <c r="U63" s="179">
        <v>607.34423529408889</v>
      </c>
      <c r="V63" s="178">
        <f t="shared" si="24"/>
        <v>0.40908181247999942</v>
      </c>
      <c r="W63" s="179">
        <v>155.76784823424001</v>
      </c>
      <c r="X63" s="178">
        <f t="shared" si="25"/>
        <v>994.58159722912887</v>
      </c>
    </row>
    <row r="64" spans="1:24" x14ac:dyDescent="0.3">
      <c r="A64" s="87">
        <v>600</v>
      </c>
      <c r="B64" s="182">
        <v>16</v>
      </c>
      <c r="C64" s="45" t="s">
        <v>106</v>
      </c>
      <c r="D64" s="169">
        <v>389.89</v>
      </c>
      <c r="E64" s="169">
        <v>412.75</v>
      </c>
      <c r="F64" s="169">
        <v>463.6</v>
      </c>
      <c r="G64" s="169">
        <v>565.20000000000005</v>
      </c>
      <c r="H64" s="178">
        <f t="shared" si="14"/>
        <v>0.43817500000000004</v>
      </c>
      <c r="I64" s="178">
        <f t="shared" si="15"/>
        <v>31</v>
      </c>
      <c r="J64" s="178">
        <f t="shared" si="16"/>
        <v>37</v>
      </c>
      <c r="K64" s="178">
        <f t="shared" si="17"/>
        <v>1.38248E-2</v>
      </c>
      <c r="L64" s="178">
        <f t="shared" si="18"/>
        <v>2.3828927999999996E-2</v>
      </c>
      <c r="M64" s="178">
        <f t="shared" si="19"/>
        <v>0.18778813394000002</v>
      </c>
      <c r="N64" s="178">
        <f t="shared" si="20"/>
        <v>0.38632589947679996</v>
      </c>
      <c r="O64" s="178">
        <v>1</v>
      </c>
      <c r="P64" s="178">
        <f t="shared" si="21"/>
        <v>0.38632589947679996</v>
      </c>
      <c r="Q64" s="178">
        <f t="shared" si="22"/>
        <v>0.18778813394000002</v>
      </c>
      <c r="R64" s="179">
        <f>P64*O64*450</f>
        <v>173.84665476455999</v>
      </c>
      <c r="S64" s="181">
        <f t="shared" si="26"/>
        <v>103.28347366700001</v>
      </c>
      <c r="T64" s="178">
        <f t="shared" si="23"/>
        <v>2.4883106342400008</v>
      </c>
      <c r="U64" s="179">
        <v>829.92349529039996</v>
      </c>
      <c r="V64" s="178">
        <f t="shared" si="24"/>
        <v>0.40885756938000029</v>
      </c>
      <c r="W64" s="179">
        <v>128</v>
      </c>
      <c r="X64" s="178">
        <f t="shared" si="25"/>
        <v>1235.0536237219601</v>
      </c>
    </row>
    <row r="65" spans="1:24" x14ac:dyDescent="0.3">
      <c r="A65" s="87">
        <v>900</v>
      </c>
      <c r="B65" s="182">
        <v>16</v>
      </c>
      <c r="C65" s="45" t="s">
        <v>106</v>
      </c>
      <c r="D65" s="169">
        <v>374.65</v>
      </c>
      <c r="E65" s="169">
        <v>412.75</v>
      </c>
      <c r="F65" s="169">
        <v>457.2</v>
      </c>
      <c r="G65" s="169">
        <v>574.79999999999995</v>
      </c>
      <c r="H65" s="178">
        <f t="shared" si="14"/>
        <v>0.434975</v>
      </c>
      <c r="I65" s="178">
        <f t="shared" si="15"/>
        <v>27</v>
      </c>
      <c r="J65" s="178">
        <f t="shared" si="16"/>
        <v>33</v>
      </c>
      <c r="K65" s="178">
        <f t="shared" si="17"/>
        <v>1.38248E-2</v>
      </c>
      <c r="L65" s="178">
        <f t="shared" si="18"/>
        <v>2.3828927999999996E-2</v>
      </c>
      <c r="M65" s="178">
        <f t="shared" si="19"/>
        <v>0.16236294426</v>
      </c>
      <c r="N65" s="178">
        <f t="shared" si="20"/>
        <v>0.34204460257439995</v>
      </c>
      <c r="O65" s="178">
        <v>1</v>
      </c>
      <c r="P65" s="178">
        <f t="shared" si="21"/>
        <v>0.34204460257439995</v>
      </c>
      <c r="Q65" s="178">
        <f t="shared" si="22"/>
        <v>0.16236294426</v>
      </c>
      <c r="R65" s="179">
        <f>P65*O65*370</f>
        <v>126.55650295252798</v>
      </c>
      <c r="S65" s="181">
        <f t="shared" si="26"/>
        <v>89.299619343000003</v>
      </c>
      <c r="T65" s="178">
        <f t="shared" si="23"/>
        <v>2.9290906713599991</v>
      </c>
      <c r="U65" s="179">
        <f>T65*4*300</f>
        <v>3514.9088056319988</v>
      </c>
      <c r="V65" s="178">
        <f t="shared" si="24"/>
        <v>0.68142928230000044</v>
      </c>
      <c r="W65" s="179">
        <f>V65*5*300</f>
        <v>1022.1439234500007</v>
      </c>
      <c r="X65" s="178">
        <f t="shared" si="25"/>
        <v>4752.9088513775268</v>
      </c>
    </row>
    <row r="66" spans="1:24" x14ac:dyDescent="0.3">
      <c r="A66" s="85">
        <v>150</v>
      </c>
      <c r="B66" s="182">
        <v>18</v>
      </c>
      <c r="C66" s="45" t="s">
        <v>614</v>
      </c>
      <c r="D66" s="169">
        <v>449.33</v>
      </c>
      <c r="E66" s="169">
        <v>474.72</v>
      </c>
      <c r="F66" s="169">
        <v>527.1</v>
      </c>
      <c r="G66" s="169">
        <v>549.4</v>
      </c>
      <c r="H66" s="178">
        <f t="shared" ref="H66:H77" si="27">(F66+E66)/2/1000</f>
        <v>0.50091000000000008</v>
      </c>
      <c r="I66" s="178">
        <f t="shared" ref="I66:I77" si="28">ROUND((F66-E66)/2*1.2,)</f>
        <v>31</v>
      </c>
      <c r="J66" s="178">
        <f t="shared" ref="J66:J77" si="29">I66+6</f>
        <v>37</v>
      </c>
      <c r="K66" s="178">
        <f t="shared" ref="K66:K77" si="30">3.142*(0.0008*0.0055)*1000</f>
        <v>1.38248E-2</v>
      </c>
      <c r="L66" s="178">
        <f t="shared" ref="L66:L77" si="31">3.142*(0.0002*0.0048)*7900</f>
        <v>2.3828927999999996E-2</v>
      </c>
      <c r="M66" s="178">
        <f t="shared" ref="M66:M77" si="32">(H66*I66)*K66</f>
        <v>0.21467439760800006</v>
      </c>
      <c r="N66" s="178">
        <f t="shared" ref="N66:N77" si="33">H66*J66*L66</f>
        <v>0.44163748800576003</v>
      </c>
      <c r="O66" s="178">
        <v>1</v>
      </c>
      <c r="P66" s="178">
        <f t="shared" ref="P66:P77" si="34">(N66*O66)</f>
        <v>0.44163748800576003</v>
      </c>
      <c r="Q66" s="178">
        <f t="shared" ref="Q66:Q77" si="35">(M66*O66)</f>
        <v>0.21467439760800006</v>
      </c>
      <c r="R66" s="179">
        <f>P66*O66*450</f>
        <v>198.73686960259201</v>
      </c>
      <c r="S66" s="181">
        <f t="shared" si="26"/>
        <v>118.07091868440003</v>
      </c>
      <c r="T66" s="178">
        <f t="shared" ref="T66:T77" si="36">((G66/1000)*3.14)*1.15*0.003*((G66-F66)/2/1000)*8000*O66</f>
        <v>0.53088719783999894</v>
      </c>
      <c r="U66" s="179">
        <v>208.81613939347517</v>
      </c>
      <c r="V66" s="178">
        <f t="shared" ref="V66:V77" si="37">((E66/1000)*3.14)*1.15*0.003*((E66-D66)/2/1000)*8000*O66</f>
        <v>0.52228669714560094</v>
      </c>
      <c r="W66" s="179">
        <v>189.02466468556801</v>
      </c>
      <c r="X66" s="178">
        <f t="shared" ref="X66:X77" si="38">W66+U66+S66+R66</f>
        <v>714.64859236603525</v>
      </c>
    </row>
    <row r="67" spans="1:24" x14ac:dyDescent="0.3">
      <c r="A67" s="85">
        <v>300</v>
      </c>
      <c r="B67" s="182">
        <v>18</v>
      </c>
      <c r="C67" s="45" t="s">
        <v>614</v>
      </c>
      <c r="D67" s="169">
        <v>449.33</v>
      </c>
      <c r="E67" s="169">
        <v>474.72</v>
      </c>
      <c r="F67" s="169">
        <v>527.1</v>
      </c>
      <c r="G67" s="169">
        <v>596.9</v>
      </c>
      <c r="H67" s="178">
        <f t="shared" si="27"/>
        <v>0.50091000000000008</v>
      </c>
      <c r="I67" s="178">
        <f t="shared" si="28"/>
        <v>31</v>
      </c>
      <c r="J67" s="178">
        <f t="shared" si="29"/>
        <v>37</v>
      </c>
      <c r="K67" s="178">
        <f t="shared" si="30"/>
        <v>1.38248E-2</v>
      </c>
      <c r="L67" s="178">
        <f t="shared" si="31"/>
        <v>2.3828927999999996E-2</v>
      </c>
      <c r="M67" s="178">
        <f t="shared" si="32"/>
        <v>0.21467439760800006</v>
      </c>
      <c r="N67" s="178">
        <f t="shared" si="33"/>
        <v>0.44163748800576003</v>
      </c>
      <c r="O67" s="178">
        <v>1</v>
      </c>
      <c r="P67" s="178">
        <f t="shared" si="34"/>
        <v>0.44163748800576003</v>
      </c>
      <c r="Q67" s="178">
        <f t="shared" si="35"/>
        <v>0.21467439760800006</v>
      </c>
      <c r="R67" s="179">
        <f>P67*O67*450</f>
        <v>198.73686960259201</v>
      </c>
      <c r="S67" s="181">
        <f t="shared" si="26"/>
        <v>118.07091868440003</v>
      </c>
      <c r="T67" s="178">
        <f t="shared" si="36"/>
        <v>1.8053679818399988</v>
      </c>
      <c r="U67" s="179">
        <v>617.33647580520892</v>
      </c>
      <c r="V67" s="178">
        <f t="shared" si="37"/>
        <v>0.52228669714560094</v>
      </c>
      <c r="W67" s="179">
        <v>189.02466468556801</v>
      </c>
      <c r="X67" s="178">
        <f t="shared" si="38"/>
        <v>1123.168928777769</v>
      </c>
    </row>
    <row r="68" spans="1:24" x14ac:dyDescent="0.3">
      <c r="A68" s="87">
        <v>600</v>
      </c>
      <c r="B68" s="182">
        <v>18</v>
      </c>
      <c r="C68" s="45" t="s">
        <v>106</v>
      </c>
      <c r="D68" s="169">
        <v>438.15</v>
      </c>
      <c r="E68" s="169">
        <v>469.9</v>
      </c>
      <c r="F68" s="169">
        <v>527.1</v>
      </c>
      <c r="G68" s="169">
        <v>612.9</v>
      </c>
      <c r="H68" s="178">
        <f t="shared" si="27"/>
        <v>0.4985</v>
      </c>
      <c r="I68" s="178">
        <f t="shared" si="28"/>
        <v>34</v>
      </c>
      <c r="J68" s="178">
        <f t="shared" si="29"/>
        <v>40</v>
      </c>
      <c r="K68" s="178">
        <f t="shared" si="30"/>
        <v>1.38248E-2</v>
      </c>
      <c r="L68" s="178">
        <f t="shared" si="31"/>
        <v>2.3828927999999996E-2</v>
      </c>
      <c r="M68" s="178">
        <f t="shared" si="32"/>
        <v>0.23431653520000001</v>
      </c>
      <c r="N68" s="178">
        <f t="shared" si="33"/>
        <v>0.47514882431999994</v>
      </c>
      <c r="O68" s="178">
        <v>1</v>
      </c>
      <c r="P68" s="178">
        <f t="shared" si="34"/>
        <v>0.47514882431999994</v>
      </c>
      <c r="Q68" s="178">
        <f t="shared" si="35"/>
        <v>0.23431653520000001</v>
      </c>
      <c r="R68" s="179">
        <f>P68*O68*450</f>
        <v>213.81697094399996</v>
      </c>
      <c r="S68" s="181">
        <f t="shared" si="26"/>
        <v>128.87409436000002</v>
      </c>
      <c r="T68" s="178">
        <f t="shared" si="36"/>
        <v>2.2786920842399989</v>
      </c>
      <c r="U68" s="179">
        <v>766.25318113807998</v>
      </c>
      <c r="V68" s="178">
        <f t="shared" si="37"/>
        <v>0.64648419089999998</v>
      </c>
      <c r="W68" s="179">
        <v>187</v>
      </c>
      <c r="X68" s="178">
        <f t="shared" si="38"/>
        <v>1295.9442464420799</v>
      </c>
    </row>
    <row r="69" spans="1:24" x14ac:dyDescent="0.3">
      <c r="A69" s="87">
        <v>900</v>
      </c>
      <c r="B69" s="182">
        <v>18</v>
      </c>
      <c r="C69" s="45" t="s">
        <v>106</v>
      </c>
      <c r="D69" s="169">
        <v>425.45</v>
      </c>
      <c r="E69" s="169">
        <v>463.55</v>
      </c>
      <c r="F69" s="169">
        <v>520.70000000000005</v>
      </c>
      <c r="G69" s="169">
        <v>638.29999999999995</v>
      </c>
      <c r="H69" s="178">
        <f t="shared" si="27"/>
        <v>0.49212499999999998</v>
      </c>
      <c r="I69" s="178">
        <f t="shared" si="28"/>
        <v>34</v>
      </c>
      <c r="J69" s="178">
        <f t="shared" si="29"/>
        <v>40</v>
      </c>
      <c r="K69" s="178">
        <f t="shared" si="30"/>
        <v>1.38248E-2</v>
      </c>
      <c r="L69" s="178">
        <f t="shared" si="31"/>
        <v>2.3828927999999996E-2</v>
      </c>
      <c r="M69" s="178">
        <f t="shared" si="32"/>
        <v>0.2313200098</v>
      </c>
      <c r="N69" s="178">
        <f t="shared" si="33"/>
        <v>0.46907244767999989</v>
      </c>
      <c r="O69" s="178">
        <v>1</v>
      </c>
      <c r="P69" s="178">
        <f t="shared" si="34"/>
        <v>0.46907244767999989</v>
      </c>
      <c r="Q69" s="178">
        <f t="shared" si="35"/>
        <v>0.2313200098</v>
      </c>
      <c r="R69" s="179">
        <f>P69*O69*370</f>
        <v>173.55680564159996</v>
      </c>
      <c r="S69" s="181">
        <f t="shared" si="26"/>
        <v>127.22600539</v>
      </c>
      <c r="T69" s="178">
        <f t="shared" si="36"/>
        <v>3.252676714559998</v>
      </c>
      <c r="U69" s="179">
        <f>T69*4*300</f>
        <v>3903.2120574719975</v>
      </c>
      <c r="V69" s="178">
        <f t="shared" si="37"/>
        <v>0.76529750166000055</v>
      </c>
      <c r="W69" s="179">
        <f>V69*5*300</f>
        <v>1147.9462524900009</v>
      </c>
      <c r="X69" s="178">
        <f t="shared" si="38"/>
        <v>5351.9411209935979</v>
      </c>
    </row>
    <row r="70" spans="1:24" x14ac:dyDescent="0.3">
      <c r="A70" s="85">
        <v>150</v>
      </c>
      <c r="B70" s="182">
        <v>20</v>
      </c>
      <c r="C70" s="45" t="s">
        <v>614</v>
      </c>
      <c r="D70" s="169">
        <v>500.13</v>
      </c>
      <c r="E70" s="169">
        <v>525.52</v>
      </c>
      <c r="F70" s="169">
        <v>577.9</v>
      </c>
      <c r="G70" s="169">
        <v>606.6</v>
      </c>
      <c r="H70" s="178">
        <f t="shared" si="27"/>
        <v>0.55171000000000003</v>
      </c>
      <c r="I70" s="178">
        <f t="shared" si="28"/>
        <v>31</v>
      </c>
      <c r="J70" s="178">
        <f t="shared" si="29"/>
        <v>37</v>
      </c>
      <c r="K70" s="178">
        <f t="shared" si="30"/>
        <v>1.38248E-2</v>
      </c>
      <c r="L70" s="178">
        <f t="shared" si="31"/>
        <v>2.3828927999999996E-2</v>
      </c>
      <c r="M70" s="178">
        <f t="shared" si="32"/>
        <v>0.23644569264800003</v>
      </c>
      <c r="N70" s="178">
        <f t="shared" si="33"/>
        <v>0.48642634107455995</v>
      </c>
      <c r="O70" s="178">
        <v>1</v>
      </c>
      <c r="P70" s="178">
        <f t="shared" si="34"/>
        <v>0.48642634107455995</v>
      </c>
      <c r="Q70" s="178">
        <f t="shared" si="35"/>
        <v>0.23644569264800003</v>
      </c>
      <c r="R70" s="179">
        <f>P70*O70*450</f>
        <v>218.89185348355198</v>
      </c>
      <c r="S70" s="181">
        <f t="shared" si="26"/>
        <v>130.04513095640002</v>
      </c>
      <c r="T70" s="178">
        <f t="shared" si="36"/>
        <v>0.75438498744000115</v>
      </c>
      <c r="U70" s="179">
        <v>279.15750660158722</v>
      </c>
      <c r="V70" s="178">
        <f t="shared" si="37"/>
        <v>0.57817683072959958</v>
      </c>
      <c r="W70" s="179">
        <v>206.42151556108803</v>
      </c>
      <c r="X70" s="178">
        <f t="shared" si="38"/>
        <v>834.51600660262716</v>
      </c>
    </row>
    <row r="71" spans="1:24" x14ac:dyDescent="0.3">
      <c r="A71" s="85">
        <v>300</v>
      </c>
      <c r="B71" s="182">
        <v>20</v>
      </c>
      <c r="C71" s="45" t="s">
        <v>614</v>
      </c>
      <c r="D71" s="169">
        <v>500.13</v>
      </c>
      <c r="E71" s="169">
        <v>525.52</v>
      </c>
      <c r="F71" s="169">
        <v>577.9</v>
      </c>
      <c r="G71" s="169">
        <v>654.1</v>
      </c>
      <c r="H71" s="178">
        <f t="shared" si="27"/>
        <v>0.55171000000000003</v>
      </c>
      <c r="I71" s="178">
        <f t="shared" si="28"/>
        <v>31</v>
      </c>
      <c r="J71" s="178">
        <f t="shared" si="29"/>
        <v>37</v>
      </c>
      <c r="K71" s="178">
        <f t="shared" si="30"/>
        <v>1.38248E-2</v>
      </c>
      <c r="L71" s="178">
        <f t="shared" si="31"/>
        <v>2.3828927999999996E-2</v>
      </c>
      <c r="M71" s="178">
        <f t="shared" si="32"/>
        <v>0.23644569264800003</v>
      </c>
      <c r="N71" s="178">
        <f t="shared" si="33"/>
        <v>0.48642634107455995</v>
      </c>
      <c r="O71" s="178">
        <v>1</v>
      </c>
      <c r="P71" s="178">
        <f t="shared" si="34"/>
        <v>0.48642634107455995</v>
      </c>
      <c r="Q71" s="178">
        <f t="shared" si="35"/>
        <v>0.23644569264800003</v>
      </c>
      <c r="R71" s="179">
        <f>P71*O71*450</f>
        <v>218.89185348355198</v>
      </c>
      <c r="S71" s="181">
        <f t="shared" si="26"/>
        <v>130.04513095640002</v>
      </c>
      <c r="T71" s="178">
        <f t="shared" si="36"/>
        <v>2.1597717434400012</v>
      </c>
      <c r="U71" s="179">
        <v>724.91583166224905</v>
      </c>
      <c r="V71" s="178">
        <f t="shared" si="37"/>
        <v>0.57817683072959958</v>
      </c>
      <c r="W71" s="179">
        <v>206.42151556108803</v>
      </c>
      <c r="X71" s="178">
        <f t="shared" si="38"/>
        <v>1280.2743316632891</v>
      </c>
    </row>
    <row r="72" spans="1:24" x14ac:dyDescent="0.3">
      <c r="A72" s="87">
        <v>600</v>
      </c>
      <c r="B72" s="182">
        <v>20</v>
      </c>
      <c r="C72" s="45" t="s">
        <v>106</v>
      </c>
      <c r="D72" s="169">
        <v>488.95</v>
      </c>
      <c r="E72" s="169">
        <v>520.70000000000005</v>
      </c>
      <c r="F72" s="169">
        <v>577.9</v>
      </c>
      <c r="G72" s="169">
        <v>682.8</v>
      </c>
      <c r="H72" s="178">
        <f t="shared" si="27"/>
        <v>0.5492999999999999</v>
      </c>
      <c r="I72" s="178">
        <f t="shared" si="28"/>
        <v>34</v>
      </c>
      <c r="J72" s="178">
        <f t="shared" si="29"/>
        <v>40</v>
      </c>
      <c r="K72" s="178">
        <f t="shared" si="30"/>
        <v>1.38248E-2</v>
      </c>
      <c r="L72" s="178">
        <f t="shared" si="31"/>
        <v>2.3828927999999996E-2</v>
      </c>
      <c r="M72" s="178">
        <f t="shared" si="32"/>
        <v>0.25819472975999996</v>
      </c>
      <c r="N72" s="178">
        <f t="shared" si="33"/>
        <v>0.52356920601599977</v>
      </c>
      <c r="O72" s="178">
        <v>1</v>
      </c>
      <c r="P72" s="178">
        <f t="shared" si="34"/>
        <v>0.52356920601599977</v>
      </c>
      <c r="Q72" s="178">
        <f t="shared" si="35"/>
        <v>0.25819472975999996</v>
      </c>
      <c r="R72" s="179">
        <f>P72*O72*450</f>
        <v>235.60614270719989</v>
      </c>
      <c r="S72" s="181">
        <f t="shared" si="26"/>
        <v>142.00710136799998</v>
      </c>
      <c r="T72" s="178">
        <f t="shared" si="36"/>
        <v>3.1036856990399992</v>
      </c>
      <c r="U72" s="179">
        <v>1024.4524414003201</v>
      </c>
      <c r="V72" s="178">
        <f t="shared" si="37"/>
        <v>0.71637437370000123</v>
      </c>
      <c r="W72" s="179">
        <v>204</v>
      </c>
      <c r="X72" s="178">
        <f t="shared" si="38"/>
        <v>1606.06568547552</v>
      </c>
    </row>
    <row r="73" spans="1:24" x14ac:dyDescent="0.3">
      <c r="A73" s="87">
        <v>900</v>
      </c>
      <c r="B73" s="182">
        <v>20</v>
      </c>
      <c r="C73" s="45" t="s">
        <v>106</v>
      </c>
      <c r="D73" s="169">
        <v>482.6</v>
      </c>
      <c r="E73" s="169">
        <v>520.70000000000005</v>
      </c>
      <c r="F73" s="169">
        <v>571.5</v>
      </c>
      <c r="G73" s="169">
        <v>698.5</v>
      </c>
      <c r="H73" s="178">
        <f t="shared" si="27"/>
        <v>0.54610000000000003</v>
      </c>
      <c r="I73" s="178">
        <f t="shared" si="28"/>
        <v>30</v>
      </c>
      <c r="J73" s="178">
        <f t="shared" si="29"/>
        <v>36</v>
      </c>
      <c r="K73" s="178">
        <f t="shared" si="30"/>
        <v>1.38248E-2</v>
      </c>
      <c r="L73" s="178">
        <f t="shared" si="31"/>
        <v>2.3828927999999996E-2</v>
      </c>
      <c r="M73" s="178">
        <f t="shared" si="32"/>
        <v>0.22649169840000002</v>
      </c>
      <c r="N73" s="178">
        <f t="shared" si="33"/>
        <v>0.46846719290879996</v>
      </c>
      <c r="O73" s="178">
        <v>1</v>
      </c>
      <c r="P73" s="178">
        <f t="shared" si="34"/>
        <v>0.46846719290879996</v>
      </c>
      <c r="Q73" s="178">
        <f t="shared" si="35"/>
        <v>0.22649169840000002</v>
      </c>
      <c r="R73" s="179">
        <f>P73*O73*370</f>
        <v>173.33286137625598</v>
      </c>
      <c r="S73" s="181">
        <f t="shared" si="26"/>
        <v>124.57043412000002</v>
      </c>
      <c r="T73" s="178">
        <f t="shared" si="36"/>
        <v>3.8439600539999996</v>
      </c>
      <c r="U73" s="179">
        <f>T73*4*300</f>
        <v>4612.7520648</v>
      </c>
      <c r="V73" s="178">
        <f t="shared" si="37"/>
        <v>0.85964924844000046</v>
      </c>
      <c r="W73" s="179">
        <f>V73*5*300</f>
        <v>1289.4738726600006</v>
      </c>
      <c r="X73" s="178">
        <f t="shared" si="38"/>
        <v>6200.1292329562566</v>
      </c>
    </row>
    <row r="74" spans="1:24" x14ac:dyDescent="0.3">
      <c r="A74" s="85">
        <v>150</v>
      </c>
      <c r="B74" s="182">
        <v>24</v>
      </c>
      <c r="C74" s="45" t="s">
        <v>614</v>
      </c>
      <c r="D74" s="169">
        <v>603.25</v>
      </c>
      <c r="E74" s="169">
        <v>628.65</v>
      </c>
      <c r="F74" s="169">
        <v>685.8</v>
      </c>
      <c r="G74" s="169">
        <v>717.6</v>
      </c>
      <c r="H74" s="178">
        <f t="shared" si="27"/>
        <v>0.65722499999999995</v>
      </c>
      <c r="I74" s="178">
        <f t="shared" si="28"/>
        <v>34</v>
      </c>
      <c r="J74" s="178">
        <f t="shared" si="29"/>
        <v>40</v>
      </c>
      <c r="K74" s="178">
        <f t="shared" si="30"/>
        <v>1.38248E-2</v>
      </c>
      <c r="L74" s="178">
        <f t="shared" si="31"/>
        <v>2.3828927999999996E-2</v>
      </c>
      <c r="M74" s="178">
        <f t="shared" si="32"/>
        <v>0.30892414211999997</v>
      </c>
      <c r="N74" s="178">
        <f t="shared" si="33"/>
        <v>0.62643868819199988</v>
      </c>
      <c r="O74" s="178">
        <v>1</v>
      </c>
      <c r="P74" s="178">
        <f t="shared" si="34"/>
        <v>0.62643868819199988</v>
      </c>
      <c r="Q74" s="178">
        <f t="shared" si="35"/>
        <v>0.30892414211999997</v>
      </c>
      <c r="R74" s="179">
        <f>P74*O74*450</f>
        <v>281.89740968639995</v>
      </c>
      <c r="S74" s="181">
        <f t="shared" si="26"/>
        <v>169.90827816599997</v>
      </c>
      <c r="T74" s="178">
        <f t="shared" si="36"/>
        <v>0.98882237376000226</v>
      </c>
      <c r="U74" s="179">
        <v>351.58118007463992</v>
      </c>
      <c r="V74" s="178">
        <f t="shared" si="37"/>
        <v>0.69191280971999936</v>
      </c>
      <c r="W74" s="179">
        <v>241.73917758456</v>
      </c>
      <c r="X74" s="178">
        <f t="shared" si="38"/>
        <v>1045.1260455115998</v>
      </c>
    </row>
    <row r="75" spans="1:24" x14ac:dyDescent="0.3">
      <c r="A75" s="85">
        <v>300</v>
      </c>
      <c r="B75" s="182">
        <v>24</v>
      </c>
      <c r="C75" s="45" t="s">
        <v>614</v>
      </c>
      <c r="D75" s="169">
        <v>603.25</v>
      </c>
      <c r="E75" s="169">
        <v>628.65</v>
      </c>
      <c r="F75" s="169">
        <v>685.8</v>
      </c>
      <c r="G75" s="169">
        <v>774.7</v>
      </c>
      <c r="H75" s="178">
        <f t="shared" si="27"/>
        <v>0.65722499999999995</v>
      </c>
      <c r="I75" s="178">
        <f t="shared" si="28"/>
        <v>34</v>
      </c>
      <c r="J75" s="178">
        <f t="shared" si="29"/>
        <v>40</v>
      </c>
      <c r="K75" s="178">
        <f t="shared" si="30"/>
        <v>1.38248E-2</v>
      </c>
      <c r="L75" s="178">
        <f t="shared" si="31"/>
        <v>2.3828927999999996E-2</v>
      </c>
      <c r="M75" s="178">
        <f t="shared" si="32"/>
        <v>0.30892414211999997</v>
      </c>
      <c r="N75" s="178">
        <f t="shared" si="33"/>
        <v>0.62643868819199988</v>
      </c>
      <c r="O75" s="178">
        <v>1</v>
      </c>
      <c r="P75" s="178">
        <f t="shared" si="34"/>
        <v>0.62643868819199988</v>
      </c>
      <c r="Q75" s="178">
        <f t="shared" si="35"/>
        <v>0.30892414211999997</v>
      </c>
      <c r="R75" s="179">
        <f>P75*O75*450</f>
        <v>281.89740968639995</v>
      </c>
      <c r="S75" s="181">
        <f t="shared" si="26"/>
        <v>169.90827816599997</v>
      </c>
      <c r="T75" s="178">
        <f t="shared" si="36"/>
        <v>2.9843108055600034</v>
      </c>
      <c r="U75" s="179">
        <v>973.86799939384889</v>
      </c>
      <c r="V75" s="178">
        <f t="shared" si="37"/>
        <v>0.69191280971999936</v>
      </c>
      <c r="W75" s="179">
        <v>241.73917758456</v>
      </c>
      <c r="X75" s="178">
        <f t="shared" si="38"/>
        <v>1667.4128648308088</v>
      </c>
    </row>
    <row r="76" spans="1:24" x14ac:dyDescent="0.3">
      <c r="A76" s="87">
        <v>600</v>
      </c>
      <c r="B76" s="182">
        <v>24</v>
      </c>
      <c r="C76" s="45" t="s">
        <v>106</v>
      </c>
      <c r="D76" s="169">
        <v>590.54999999999995</v>
      </c>
      <c r="E76" s="169">
        <v>628.65</v>
      </c>
      <c r="F76" s="169">
        <v>685.8</v>
      </c>
      <c r="G76" s="169">
        <v>790.7</v>
      </c>
      <c r="H76" s="178">
        <f t="shared" si="27"/>
        <v>0.65722499999999995</v>
      </c>
      <c r="I76" s="178">
        <f t="shared" si="28"/>
        <v>34</v>
      </c>
      <c r="J76" s="178">
        <f t="shared" si="29"/>
        <v>40</v>
      </c>
      <c r="K76" s="178">
        <f t="shared" si="30"/>
        <v>1.38248E-2</v>
      </c>
      <c r="L76" s="178">
        <f t="shared" si="31"/>
        <v>2.3828927999999996E-2</v>
      </c>
      <c r="M76" s="178">
        <f t="shared" si="32"/>
        <v>0.30892414211999997</v>
      </c>
      <c r="N76" s="178">
        <f t="shared" si="33"/>
        <v>0.62643868819199988</v>
      </c>
      <c r="O76" s="178">
        <v>1</v>
      </c>
      <c r="P76" s="178">
        <f t="shared" si="34"/>
        <v>0.62643868819199988</v>
      </c>
      <c r="Q76" s="178">
        <f t="shared" si="35"/>
        <v>0.30892414211999997</v>
      </c>
      <c r="R76" s="179">
        <f>P76*O76*450</f>
        <v>281.89740968639995</v>
      </c>
      <c r="S76" s="181">
        <f t="shared" si="26"/>
        <v>169.90827816599997</v>
      </c>
      <c r="T76" s="178">
        <f t="shared" si="36"/>
        <v>3.5941480407600035</v>
      </c>
      <c r="U76" s="179">
        <v>1172.86535717232</v>
      </c>
      <c r="V76" s="178">
        <f t="shared" si="37"/>
        <v>1.0378692145800006</v>
      </c>
      <c r="W76" s="179">
        <v>280</v>
      </c>
      <c r="X76" s="178">
        <f t="shared" si="38"/>
        <v>1904.6710450247199</v>
      </c>
    </row>
    <row r="77" spans="1:24" x14ac:dyDescent="0.3">
      <c r="A77" s="87">
        <v>900</v>
      </c>
      <c r="B77" s="182">
        <v>24</v>
      </c>
      <c r="C77" s="45" t="s">
        <v>106</v>
      </c>
      <c r="D77" s="169">
        <v>590.54999999999995</v>
      </c>
      <c r="E77" s="169">
        <v>628.65</v>
      </c>
      <c r="F77" s="169">
        <v>679.5</v>
      </c>
      <c r="G77" s="169">
        <v>838.2</v>
      </c>
      <c r="H77" s="178">
        <f t="shared" si="27"/>
        <v>0.65407500000000007</v>
      </c>
      <c r="I77" s="178">
        <f t="shared" si="28"/>
        <v>31</v>
      </c>
      <c r="J77" s="178">
        <f t="shared" si="29"/>
        <v>37</v>
      </c>
      <c r="K77" s="178">
        <f t="shared" si="30"/>
        <v>1.38248E-2</v>
      </c>
      <c r="L77" s="178">
        <f t="shared" si="31"/>
        <v>2.3828927999999996E-2</v>
      </c>
      <c r="M77" s="178">
        <f t="shared" si="32"/>
        <v>0.28031613786000004</v>
      </c>
      <c r="N77" s="178">
        <f t="shared" si="33"/>
        <v>0.57667852501920003</v>
      </c>
      <c r="O77" s="178">
        <v>1</v>
      </c>
      <c r="P77" s="178">
        <f t="shared" si="34"/>
        <v>0.57667852501920003</v>
      </c>
      <c r="Q77" s="178">
        <f t="shared" si="35"/>
        <v>0.28031613786000004</v>
      </c>
      <c r="R77" s="179">
        <f>P77*O77*370</f>
        <v>213.37105425710402</v>
      </c>
      <c r="S77" s="181">
        <f t="shared" si="26"/>
        <v>154.17387582300003</v>
      </c>
      <c r="T77" s="178">
        <f t="shared" si="36"/>
        <v>5.764124036880002</v>
      </c>
      <c r="U77" s="179">
        <f>T77*4*300</f>
        <v>6916.9488442560023</v>
      </c>
      <c r="V77" s="178">
        <f t="shared" si="37"/>
        <v>1.0378692145800006</v>
      </c>
      <c r="W77" s="179">
        <f>V77*5*300</f>
        <v>1556.8038218700008</v>
      </c>
      <c r="X77" s="178">
        <f t="shared" si="38"/>
        <v>8841.2975962061082</v>
      </c>
    </row>
  </sheetData>
  <sortState xmlns:xlrd2="http://schemas.microsoft.com/office/spreadsheetml/2017/richdata2" ref="A2:X77">
    <sortCondition ref="B2:B77"/>
    <sortCondition ref="A2:A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B082-235A-4641-B9BF-0A3EBB15F670}">
  <dimension ref="A1:X96"/>
  <sheetViews>
    <sheetView workbookViewId="0">
      <selection activeCell="L9" sqref="L9"/>
    </sheetView>
  </sheetViews>
  <sheetFormatPr defaultRowHeight="14.4" x14ac:dyDescent="0.3"/>
  <cols>
    <col min="1" max="1" width="5.6640625" customWidth="1"/>
    <col min="2" max="2" width="5.33203125" customWidth="1"/>
    <col min="3" max="3" width="12.6640625" bestFit="1" customWidth="1"/>
    <col min="4" max="24" width="6.21875" customWidth="1"/>
  </cols>
  <sheetData>
    <row r="1" spans="1:24" ht="30.6" x14ac:dyDescent="0.3">
      <c r="A1" s="159" t="s">
        <v>615</v>
      </c>
      <c r="B1" s="159" t="s">
        <v>570</v>
      </c>
      <c r="C1" s="159"/>
      <c r="D1" s="160" t="s">
        <v>539</v>
      </c>
      <c r="E1" s="160" t="s">
        <v>540</v>
      </c>
      <c r="F1" s="160" t="s">
        <v>541</v>
      </c>
      <c r="G1" s="160" t="s">
        <v>542</v>
      </c>
      <c r="H1" s="160" t="s">
        <v>543</v>
      </c>
      <c r="I1" s="160" t="s">
        <v>544</v>
      </c>
      <c r="J1" s="160" t="s">
        <v>545</v>
      </c>
      <c r="K1" s="161" t="s">
        <v>546</v>
      </c>
      <c r="L1" s="161" t="s">
        <v>547</v>
      </c>
      <c r="M1" s="160" t="s">
        <v>548</v>
      </c>
      <c r="N1" s="160" t="s">
        <v>549</v>
      </c>
      <c r="O1" s="160" t="s">
        <v>550</v>
      </c>
      <c r="P1" s="160" t="s">
        <v>549</v>
      </c>
      <c r="Q1" s="160" t="s">
        <v>548</v>
      </c>
      <c r="R1" s="161" t="s">
        <v>551</v>
      </c>
      <c r="S1" s="161" t="s">
        <v>552</v>
      </c>
      <c r="T1" s="160" t="s">
        <v>553</v>
      </c>
      <c r="U1" s="161" t="s">
        <v>554</v>
      </c>
      <c r="V1" s="160" t="s">
        <v>555</v>
      </c>
      <c r="W1" s="161" t="s">
        <v>556</v>
      </c>
      <c r="X1" s="160" t="s">
        <v>0</v>
      </c>
    </row>
    <row r="2" spans="1:24" x14ac:dyDescent="0.3">
      <c r="A2" s="85">
        <v>150</v>
      </c>
      <c r="B2" s="45">
        <v>0.5</v>
      </c>
      <c r="C2" s="45" t="s">
        <v>2</v>
      </c>
      <c r="D2" s="163">
        <v>14.22</v>
      </c>
      <c r="E2" s="163">
        <v>19.05</v>
      </c>
      <c r="F2" s="169" t="s">
        <v>536</v>
      </c>
      <c r="G2" s="163" t="s">
        <v>537</v>
      </c>
      <c r="H2" s="170">
        <f t="shared" ref="H2:H33" si="0">(F2+E2)/2/1000</f>
        <v>2.5425E-2</v>
      </c>
      <c r="I2" s="170">
        <f t="shared" ref="I2:I33" si="1">ROUND((F2-E2)/2*1.2,)</f>
        <v>8</v>
      </c>
      <c r="J2" s="170">
        <f t="shared" ref="J2:J33" si="2">I2+6</f>
        <v>14</v>
      </c>
      <c r="K2" s="170">
        <f t="shared" ref="K2:K33" si="3">3.142*(0.0008*0.0055)*1000</f>
        <v>1.38248E-2</v>
      </c>
      <c r="L2" s="170">
        <f t="shared" ref="L2:L33" si="4">3.142*(0.0002*0.0048)*7900</f>
        <v>2.3828927999999996E-2</v>
      </c>
      <c r="M2" s="170">
        <f t="shared" ref="M2:M33" si="5">(H2*I2)*K2</f>
        <v>2.8119643200000002E-3</v>
      </c>
      <c r="N2" s="170">
        <f t="shared" ref="N2:N33" si="6">H2*J2*L2</f>
        <v>8.4819069215999986E-3</v>
      </c>
      <c r="O2" s="170">
        <v>1</v>
      </c>
      <c r="P2" s="170">
        <f t="shared" ref="P2:P33" si="7">(N2*O2)</f>
        <v>8.4819069215999986E-3</v>
      </c>
      <c r="Q2" s="170">
        <f t="shared" ref="Q2:Q33" si="8">(M2*O2)</f>
        <v>2.8119643200000002E-3</v>
      </c>
      <c r="R2" s="171">
        <f>P2*O2*450</f>
        <v>3.8168581147199991</v>
      </c>
      <c r="S2" s="172">
        <f>Q2*O2*450</f>
        <v>1.2653839440000001</v>
      </c>
      <c r="T2" s="170">
        <f t="shared" ref="T2:T33" si="9">((G2/1000)*3.14)*1.15*0.003*((G2-F2)/2/1000)*8000*O2</f>
        <v>3.3140313599999992E-2</v>
      </c>
      <c r="U2" s="172">
        <v>5</v>
      </c>
      <c r="V2" s="170">
        <f t="shared" ref="V2:V33" si="10">((E2/1000)*3.14)*1.15*0.003*((E2-D2)/2/1000)*8000*O2</f>
        <v>3.9870423179999993E-3</v>
      </c>
      <c r="W2" s="171">
        <v>2</v>
      </c>
      <c r="X2" s="170">
        <f t="shared" ref="X2:X33" si="11">W2+U2+S2+R2</f>
        <v>12.082242058719999</v>
      </c>
    </row>
    <row r="3" spans="1:24" x14ac:dyDescent="0.3">
      <c r="A3" s="85">
        <v>300</v>
      </c>
      <c r="B3" s="45">
        <v>0.5</v>
      </c>
      <c r="C3" s="45" t="s">
        <v>2</v>
      </c>
      <c r="D3" s="163">
        <v>14.22</v>
      </c>
      <c r="E3" s="163">
        <v>19.05</v>
      </c>
      <c r="F3" s="163" t="s">
        <v>536</v>
      </c>
      <c r="G3" s="163" t="s">
        <v>538</v>
      </c>
      <c r="H3" s="170">
        <f t="shared" si="0"/>
        <v>2.5425E-2</v>
      </c>
      <c r="I3" s="170">
        <f t="shared" si="1"/>
        <v>8</v>
      </c>
      <c r="J3" s="170">
        <f t="shared" si="2"/>
        <v>14</v>
      </c>
      <c r="K3" s="170">
        <f t="shared" si="3"/>
        <v>1.38248E-2</v>
      </c>
      <c r="L3" s="170">
        <f t="shared" si="4"/>
        <v>2.3828927999999996E-2</v>
      </c>
      <c r="M3" s="170">
        <f t="shared" si="5"/>
        <v>2.8119643200000002E-3</v>
      </c>
      <c r="N3" s="170">
        <f t="shared" si="6"/>
        <v>8.4819069215999986E-3</v>
      </c>
      <c r="O3" s="170">
        <v>1</v>
      </c>
      <c r="P3" s="170">
        <f t="shared" si="7"/>
        <v>8.4819069215999986E-3</v>
      </c>
      <c r="Q3" s="170">
        <f t="shared" si="8"/>
        <v>2.8119643200000002E-3</v>
      </c>
      <c r="R3" s="171">
        <f>P3*O3*450</f>
        <v>3.8168581147199991</v>
      </c>
      <c r="S3" s="172">
        <f>Q3*O3*450</f>
        <v>1.2653839440000001</v>
      </c>
      <c r="T3" s="170">
        <f t="shared" si="9"/>
        <v>5.2277024759999999E-2</v>
      </c>
      <c r="U3" s="172">
        <v>12</v>
      </c>
      <c r="V3" s="170">
        <f t="shared" si="10"/>
        <v>3.9870423179999993E-3</v>
      </c>
      <c r="W3" s="171">
        <v>2</v>
      </c>
      <c r="X3" s="173">
        <f t="shared" si="11"/>
        <v>19.082242058719999</v>
      </c>
    </row>
    <row r="4" spans="1:24" x14ac:dyDescent="0.3">
      <c r="A4" s="45">
        <v>600</v>
      </c>
      <c r="B4" s="45">
        <v>0.5</v>
      </c>
      <c r="C4" s="45" t="s">
        <v>2</v>
      </c>
      <c r="D4" s="163">
        <v>14.22</v>
      </c>
      <c r="E4" s="163">
        <v>19.05</v>
      </c>
      <c r="F4" s="169" t="s">
        <v>536</v>
      </c>
      <c r="G4" s="163" t="s">
        <v>538</v>
      </c>
      <c r="H4" s="170">
        <f t="shared" si="0"/>
        <v>2.5425E-2</v>
      </c>
      <c r="I4" s="170">
        <f t="shared" si="1"/>
        <v>8</v>
      </c>
      <c r="J4" s="170">
        <f t="shared" si="2"/>
        <v>14</v>
      </c>
      <c r="K4" s="170">
        <f t="shared" si="3"/>
        <v>1.38248E-2</v>
      </c>
      <c r="L4" s="170">
        <f t="shared" si="4"/>
        <v>2.3828927999999996E-2</v>
      </c>
      <c r="M4" s="170">
        <f t="shared" si="5"/>
        <v>2.8119643200000002E-3</v>
      </c>
      <c r="N4" s="170">
        <f t="shared" si="6"/>
        <v>8.4819069215999986E-3</v>
      </c>
      <c r="O4" s="170">
        <v>1</v>
      </c>
      <c r="P4" s="170">
        <f t="shared" si="7"/>
        <v>8.4819069215999986E-3</v>
      </c>
      <c r="Q4" s="170">
        <f t="shared" si="8"/>
        <v>2.8119643200000002E-3</v>
      </c>
      <c r="R4" s="171">
        <f>P4*O4*550</f>
        <v>4.6650488068799989</v>
      </c>
      <c r="S4" s="172">
        <f t="shared" ref="S4:S35" si="12">Q4*O4*550</f>
        <v>1.5465803760000001</v>
      </c>
      <c r="T4" s="170">
        <f t="shared" si="9"/>
        <v>5.2277024759999999E-2</v>
      </c>
      <c r="U4" s="172">
        <v>12</v>
      </c>
      <c r="V4" s="170">
        <f t="shared" si="10"/>
        <v>3.9870423179999993E-3</v>
      </c>
      <c r="W4" s="171">
        <v>2</v>
      </c>
      <c r="X4" s="170">
        <f t="shared" si="11"/>
        <v>20.211629182879999</v>
      </c>
    </row>
    <row r="5" spans="1:24" x14ac:dyDescent="0.3">
      <c r="A5" s="45">
        <v>900</v>
      </c>
      <c r="B5" s="45">
        <v>0.5</v>
      </c>
      <c r="C5" s="45" t="s">
        <v>2</v>
      </c>
      <c r="D5" s="163">
        <v>14.22</v>
      </c>
      <c r="E5" s="163">
        <v>19.05</v>
      </c>
      <c r="F5" s="169">
        <v>31.8</v>
      </c>
      <c r="G5" s="163">
        <v>63.5</v>
      </c>
      <c r="H5" s="170">
        <f t="shared" si="0"/>
        <v>2.5425E-2</v>
      </c>
      <c r="I5" s="170">
        <f t="shared" si="1"/>
        <v>8</v>
      </c>
      <c r="J5" s="170">
        <f t="shared" si="2"/>
        <v>14</v>
      </c>
      <c r="K5" s="170">
        <f t="shared" si="3"/>
        <v>1.38248E-2</v>
      </c>
      <c r="L5" s="170">
        <f t="shared" si="4"/>
        <v>2.3828927999999996E-2</v>
      </c>
      <c r="M5" s="170">
        <f t="shared" si="5"/>
        <v>2.8119643200000002E-3</v>
      </c>
      <c r="N5" s="170">
        <f t="shared" si="6"/>
        <v>8.4819069215999986E-3</v>
      </c>
      <c r="O5" s="170">
        <v>1</v>
      </c>
      <c r="P5" s="170">
        <f t="shared" si="7"/>
        <v>8.4819069215999986E-3</v>
      </c>
      <c r="Q5" s="170">
        <f t="shared" si="8"/>
        <v>2.8119643200000002E-3</v>
      </c>
      <c r="R5" s="171">
        <f>P5*O5*550</f>
        <v>4.6650488068799989</v>
      </c>
      <c r="S5" s="172">
        <f t="shared" si="12"/>
        <v>1.5465803760000001</v>
      </c>
      <c r="T5" s="170">
        <f t="shared" si="9"/>
        <v>8.7225149399999979E-2</v>
      </c>
      <c r="U5" s="172">
        <f>T5*100*3</f>
        <v>26.167544819999996</v>
      </c>
      <c r="V5" s="170">
        <f t="shared" si="10"/>
        <v>3.9870423179999993E-3</v>
      </c>
      <c r="W5" s="171">
        <f>V5*450*5</f>
        <v>8.9708452154999989</v>
      </c>
      <c r="X5" s="170">
        <f t="shared" si="11"/>
        <v>41.350019218379998</v>
      </c>
    </row>
    <row r="6" spans="1:24" x14ac:dyDescent="0.3">
      <c r="A6" s="45">
        <v>1500</v>
      </c>
      <c r="B6" s="45">
        <v>0.5</v>
      </c>
      <c r="C6" s="45" t="s">
        <v>2</v>
      </c>
      <c r="D6" s="163">
        <v>14.22</v>
      </c>
      <c r="E6" s="163">
        <v>19.05</v>
      </c>
      <c r="F6" s="169">
        <v>31.8</v>
      </c>
      <c r="G6" s="163">
        <v>63.5</v>
      </c>
      <c r="H6" s="170">
        <f t="shared" si="0"/>
        <v>2.5425E-2</v>
      </c>
      <c r="I6" s="170">
        <f t="shared" si="1"/>
        <v>8</v>
      </c>
      <c r="J6" s="170">
        <f t="shared" si="2"/>
        <v>14</v>
      </c>
      <c r="K6" s="170">
        <f t="shared" si="3"/>
        <v>1.38248E-2</v>
      </c>
      <c r="L6" s="170">
        <f t="shared" si="4"/>
        <v>2.3828927999999996E-2</v>
      </c>
      <c r="M6" s="170">
        <f t="shared" si="5"/>
        <v>2.8119643200000002E-3</v>
      </c>
      <c r="N6" s="170">
        <f t="shared" si="6"/>
        <v>8.4819069215999986E-3</v>
      </c>
      <c r="O6" s="170">
        <v>1</v>
      </c>
      <c r="P6" s="170">
        <f t="shared" si="7"/>
        <v>8.4819069215999986E-3</v>
      </c>
      <c r="Q6" s="170">
        <f t="shared" si="8"/>
        <v>2.8119643200000002E-3</v>
      </c>
      <c r="R6" s="171">
        <f>P6*O6*550</f>
        <v>4.6650488068799989</v>
      </c>
      <c r="S6" s="172">
        <f t="shared" si="12"/>
        <v>1.5465803760000001</v>
      </c>
      <c r="T6" s="170">
        <f t="shared" si="9"/>
        <v>8.7225149399999979E-2</v>
      </c>
      <c r="U6" s="172">
        <f>T6*100*3</f>
        <v>26.167544819999996</v>
      </c>
      <c r="V6" s="170">
        <f t="shared" si="10"/>
        <v>3.9870423179999993E-3</v>
      </c>
      <c r="W6" s="171">
        <f>V6*450*5</f>
        <v>8.9708452154999989</v>
      </c>
      <c r="X6" s="170">
        <f t="shared" si="11"/>
        <v>41.350019218379998</v>
      </c>
    </row>
    <row r="7" spans="1:24" x14ac:dyDescent="0.3">
      <c r="A7" s="85">
        <v>150</v>
      </c>
      <c r="B7" s="45">
        <v>0.75</v>
      </c>
      <c r="C7" s="45" t="s">
        <v>2</v>
      </c>
      <c r="D7" s="163">
        <v>20.57</v>
      </c>
      <c r="E7" s="163">
        <v>25.4</v>
      </c>
      <c r="F7" s="169">
        <v>39.6</v>
      </c>
      <c r="G7" s="163">
        <v>57.2</v>
      </c>
      <c r="H7" s="170">
        <f t="shared" si="0"/>
        <v>3.2500000000000001E-2</v>
      </c>
      <c r="I7" s="170">
        <f t="shared" si="1"/>
        <v>9</v>
      </c>
      <c r="J7" s="170">
        <f t="shared" si="2"/>
        <v>15</v>
      </c>
      <c r="K7" s="170">
        <f t="shared" si="3"/>
        <v>1.38248E-2</v>
      </c>
      <c r="L7" s="170">
        <f t="shared" si="4"/>
        <v>2.3828927999999996E-2</v>
      </c>
      <c r="M7" s="170">
        <f t="shared" si="5"/>
        <v>4.0437540000000001E-3</v>
      </c>
      <c r="N7" s="170">
        <f t="shared" si="6"/>
        <v>1.1616602399999999E-2</v>
      </c>
      <c r="O7" s="170">
        <v>1</v>
      </c>
      <c r="P7" s="170">
        <f t="shared" si="7"/>
        <v>1.1616602399999999E-2</v>
      </c>
      <c r="Q7" s="170">
        <f t="shared" si="8"/>
        <v>4.0437540000000001E-3</v>
      </c>
      <c r="R7" s="171">
        <f>P7*O7*450</f>
        <v>5.227471079999999</v>
      </c>
      <c r="S7" s="172">
        <f t="shared" si="12"/>
        <v>2.2240647</v>
      </c>
      <c r="T7" s="170">
        <f t="shared" si="9"/>
        <v>4.3623191040000009E-2</v>
      </c>
      <c r="U7" s="172">
        <v>11</v>
      </c>
      <c r="V7" s="170">
        <f t="shared" si="10"/>
        <v>5.316056423999997E-3</v>
      </c>
      <c r="W7" s="171">
        <v>3</v>
      </c>
      <c r="X7" s="170">
        <f t="shared" si="11"/>
        <v>21.45153578</v>
      </c>
    </row>
    <row r="8" spans="1:24" x14ac:dyDescent="0.3">
      <c r="A8" s="85">
        <v>300</v>
      </c>
      <c r="B8" s="45">
        <v>0.75</v>
      </c>
      <c r="C8" s="45" t="s">
        <v>2</v>
      </c>
      <c r="D8" s="163">
        <v>20.57</v>
      </c>
      <c r="E8" s="163">
        <v>25.4</v>
      </c>
      <c r="F8" s="163">
        <v>39.6</v>
      </c>
      <c r="G8" s="163">
        <v>66.8</v>
      </c>
      <c r="H8" s="170">
        <f t="shared" si="0"/>
        <v>3.2500000000000001E-2</v>
      </c>
      <c r="I8" s="170">
        <f t="shared" si="1"/>
        <v>9</v>
      </c>
      <c r="J8" s="170">
        <f t="shared" si="2"/>
        <v>15</v>
      </c>
      <c r="K8" s="170">
        <f t="shared" si="3"/>
        <v>1.38248E-2</v>
      </c>
      <c r="L8" s="170">
        <f t="shared" si="4"/>
        <v>2.3828927999999996E-2</v>
      </c>
      <c r="M8" s="170">
        <f t="shared" si="5"/>
        <v>4.0437540000000001E-3</v>
      </c>
      <c r="N8" s="170">
        <f t="shared" si="6"/>
        <v>1.1616602399999999E-2</v>
      </c>
      <c r="O8" s="170">
        <v>1</v>
      </c>
      <c r="P8" s="170">
        <f t="shared" si="7"/>
        <v>1.1616602399999999E-2</v>
      </c>
      <c r="Q8" s="170">
        <f t="shared" si="8"/>
        <v>4.0437540000000001E-3</v>
      </c>
      <c r="R8" s="171">
        <f t="shared" ref="R8:R39" si="13">P8*O8*550</f>
        <v>6.3891313199999988</v>
      </c>
      <c r="S8" s="172">
        <f t="shared" si="12"/>
        <v>2.2240647</v>
      </c>
      <c r="T8" s="170">
        <f t="shared" si="9"/>
        <v>7.8732510719999982E-2</v>
      </c>
      <c r="U8" s="172">
        <v>14</v>
      </c>
      <c r="V8" s="170">
        <f t="shared" si="10"/>
        <v>5.316056423999997E-3</v>
      </c>
      <c r="W8" s="171">
        <v>3</v>
      </c>
      <c r="X8" s="170">
        <f t="shared" si="11"/>
        <v>25.613196019999997</v>
      </c>
    </row>
    <row r="9" spans="1:24" x14ac:dyDescent="0.3">
      <c r="A9" s="45">
        <v>600</v>
      </c>
      <c r="B9" s="45">
        <v>0.75</v>
      </c>
      <c r="C9" s="45" t="s">
        <v>2</v>
      </c>
      <c r="D9" s="163">
        <v>20.57</v>
      </c>
      <c r="E9" s="163">
        <v>25.4</v>
      </c>
      <c r="F9" s="169">
        <v>39.6</v>
      </c>
      <c r="G9" s="163">
        <v>66.8</v>
      </c>
      <c r="H9" s="170">
        <f t="shared" si="0"/>
        <v>3.2500000000000001E-2</v>
      </c>
      <c r="I9" s="170">
        <f t="shared" si="1"/>
        <v>9</v>
      </c>
      <c r="J9" s="170">
        <f t="shared" si="2"/>
        <v>15</v>
      </c>
      <c r="K9" s="170">
        <f t="shared" si="3"/>
        <v>1.38248E-2</v>
      </c>
      <c r="L9" s="170">
        <f t="shared" si="4"/>
        <v>2.3828927999999996E-2</v>
      </c>
      <c r="M9" s="170">
        <f t="shared" si="5"/>
        <v>4.0437540000000001E-3</v>
      </c>
      <c r="N9" s="170">
        <f t="shared" si="6"/>
        <v>1.1616602399999999E-2</v>
      </c>
      <c r="O9" s="170">
        <v>1</v>
      </c>
      <c r="P9" s="170">
        <f t="shared" si="7"/>
        <v>1.1616602399999999E-2</v>
      </c>
      <c r="Q9" s="170">
        <f t="shared" si="8"/>
        <v>4.0437540000000001E-3</v>
      </c>
      <c r="R9" s="171">
        <f t="shared" si="13"/>
        <v>6.3891313199999988</v>
      </c>
      <c r="S9" s="172">
        <f t="shared" si="12"/>
        <v>2.2240647</v>
      </c>
      <c r="T9" s="170">
        <f t="shared" si="9"/>
        <v>7.8732510719999982E-2</v>
      </c>
      <c r="U9" s="172">
        <v>14</v>
      </c>
      <c r="V9" s="170">
        <f t="shared" si="10"/>
        <v>5.316056423999997E-3</v>
      </c>
      <c r="W9" s="171">
        <v>3</v>
      </c>
      <c r="X9" s="170">
        <f t="shared" si="11"/>
        <v>25.613196019999997</v>
      </c>
    </row>
    <row r="10" spans="1:24" x14ac:dyDescent="0.3">
      <c r="A10" s="45">
        <v>900</v>
      </c>
      <c r="B10" s="45">
        <v>0.75</v>
      </c>
      <c r="C10" s="45" t="s">
        <v>2</v>
      </c>
      <c r="D10" s="163">
        <v>20.57</v>
      </c>
      <c r="E10" s="163">
        <v>25.4</v>
      </c>
      <c r="F10" s="169">
        <v>39.6</v>
      </c>
      <c r="G10" s="163">
        <v>69.900000000000006</v>
      </c>
      <c r="H10" s="170">
        <f t="shared" si="0"/>
        <v>3.2500000000000001E-2</v>
      </c>
      <c r="I10" s="170">
        <f t="shared" si="1"/>
        <v>9</v>
      </c>
      <c r="J10" s="170">
        <f t="shared" si="2"/>
        <v>15</v>
      </c>
      <c r="K10" s="170">
        <f t="shared" si="3"/>
        <v>1.38248E-2</v>
      </c>
      <c r="L10" s="170">
        <f t="shared" si="4"/>
        <v>2.3828927999999996E-2</v>
      </c>
      <c r="M10" s="170">
        <f t="shared" si="5"/>
        <v>4.0437540000000001E-3</v>
      </c>
      <c r="N10" s="170">
        <f t="shared" si="6"/>
        <v>1.1616602399999999E-2</v>
      </c>
      <c r="O10" s="170">
        <v>1</v>
      </c>
      <c r="P10" s="170">
        <f t="shared" si="7"/>
        <v>1.1616602399999999E-2</v>
      </c>
      <c r="Q10" s="170">
        <f t="shared" si="8"/>
        <v>4.0437540000000001E-3</v>
      </c>
      <c r="R10" s="171">
        <f t="shared" si="13"/>
        <v>6.3891313199999988</v>
      </c>
      <c r="S10" s="172">
        <f t="shared" si="12"/>
        <v>2.2240647</v>
      </c>
      <c r="T10" s="170">
        <f t="shared" si="9"/>
        <v>9.177587604000001E-2</v>
      </c>
      <c r="U10" s="172">
        <f>T10*100*3</f>
        <v>27.532762812000001</v>
      </c>
      <c r="V10" s="170">
        <f t="shared" si="10"/>
        <v>5.316056423999997E-3</v>
      </c>
      <c r="W10" s="171">
        <f>V10*450*5</f>
        <v>11.961126953999994</v>
      </c>
      <c r="X10" s="170">
        <f t="shared" si="11"/>
        <v>48.107085785999992</v>
      </c>
    </row>
    <row r="11" spans="1:24" x14ac:dyDescent="0.3">
      <c r="A11" s="45">
        <v>1500</v>
      </c>
      <c r="B11" s="45">
        <v>0.75</v>
      </c>
      <c r="C11" s="45" t="s">
        <v>2</v>
      </c>
      <c r="D11" s="163">
        <v>20.57</v>
      </c>
      <c r="E11" s="163">
        <v>25.4</v>
      </c>
      <c r="F11" s="169">
        <v>39.6</v>
      </c>
      <c r="G11" s="163">
        <v>69.900000000000006</v>
      </c>
      <c r="H11" s="170">
        <f t="shared" si="0"/>
        <v>3.2500000000000001E-2</v>
      </c>
      <c r="I11" s="170">
        <f t="shared" si="1"/>
        <v>9</v>
      </c>
      <c r="J11" s="170">
        <f t="shared" si="2"/>
        <v>15</v>
      </c>
      <c r="K11" s="170">
        <f t="shared" si="3"/>
        <v>1.38248E-2</v>
      </c>
      <c r="L11" s="170">
        <f t="shared" si="4"/>
        <v>2.3828927999999996E-2</v>
      </c>
      <c r="M11" s="170">
        <f t="shared" si="5"/>
        <v>4.0437540000000001E-3</v>
      </c>
      <c r="N11" s="170">
        <f t="shared" si="6"/>
        <v>1.1616602399999999E-2</v>
      </c>
      <c r="O11" s="170">
        <v>1</v>
      </c>
      <c r="P11" s="170">
        <f t="shared" si="7"/>
        <v>1.1616602399999999E-2</v>
      </c>
      <c r="Q11" s="170">
        <f t="shared" si="8"/>
        <v>4.0437540000000001E-3</v>
      </c>
      <c r="R11" s="171">
        <f t="shared" si="13"/>
        <v>6.3891313199999988</v>
      </c>
      <c r="S11" s="172">
        <f t="shared" si="12"/>
        <v>2.2240647</v>
      </c>
      <c r="T11" s="170">
        <f t="shared" si="9"/>
        <v>9.177587604000001E-2</v>
      </c>
      <c r="U11" s="172">
        <f>T11*100*3</f>
        <v>27.532762812000001</v>
      </c>
      <c r="V11" s="170">
        <f t="shared" si="10"/>
        <v>5.316056423999997E-3</v>
      </c>
      <c r="W11" s="171">
        <f>V11*450*5</f>
        <v>11.961126953999994</v>
      </c>
      <c r="X11" s="170">
        <f t="shared" si="11"/>
        <v>48.107085785999992</v>
      </c>
    </row>
    <row r="12" spans="1:24" x14ac:dyDescent="0.3">
      <c r="A12" s="85">
        <v>150</v>
      </c>
      <c r="B12" s="45">
        <v>1</v>
      </c>
      <c r="C12" s="45" t="s">
        <v>2</v>
      </c>
      <c r="D12" s="163">
        <v>26.92</v>
      </c>
      <c r="E12" s="163">
        <v>31.75</v>
      </c>
      <c r="F12" s="169">
        <v>47.8</v>
      </c>
      <c r="G12" s="163">
        <v>66.8</v>
      </c>
      <c r="H12" s="170">
        <f t="shared" si="0"/>
        <v>3.9774999999999998E-2</v>
      </c>
      <c r="I12" s="170">
        <f t="shared" si="1"/>
        <v>10</v>
      </c>
      <c r="J12" s="170">
        <f t="shared" si="2"/>
        <v>16</v>
      </c>
      <c r="K12" s="170">
        <f t="shared" si="3"/>
        <v>1.38248E-2</v>
      </c>
      <c r="L12" s="170">
        <f t="shared" si="4"/>
        <v>2.3828927999999996E-2</v>
      </c>
      <c r="M12" s="170">
        <f t="shared" si="5"/>
        <v>5.4988141999999995E-3</v>
      </c>
      <c r="N12" s="170">
        <f t="shared" si="6"/>
        <v>1.5164729779199996E-2</v>
      </c>
      <c r="O12" s="170">
        <v>1</v>
      </c>
      <c r="P12" s="170">
        <f t="shared" si="7"/>
        <v>1.5164729779199996E-2</v>
      </c>
      <c r="Q12" s="170">
        <f t="shared" si="8"/>
        <v>5.4988141999999995E-3</v>
      </c>
      <c r="R12" s="171">
        <f t="shared" si="13"/>
        <v>8.3406013785599971</v>
      </c>
      <c r="S12" s="172">
        <f t="shared" si="12"/>
        <v>3.0243478099999996</v>
      </c>
      <c r="T12" s="170">
        <f t="shared" si="9"/>
        <v>5.4996974399999995E-2</v>
      </c>
      <c r="U12" s="172">
        <v>8</v>
      </c>
      <c r="V12" s="170">
        <f t="shared" si="10"/>
        <v>6.6450705299999973E-3</v>
      </c>
      <c r="W12" s="171">
        <v>3</v>
      </c>
      <c r="X12" s="170">
        <f t="shared" si="11"/>
        <v>22.364949188559997</v>
      </c>
    </row>
    <row r="13" spans="1:24" x14ac:dyDescent="0.3">
      <c r="A13" s="85">
        <v>300</v>
      </c>
      <c r="B13" s="45">
        <v>1</v>
      </c>
      <c r="C13" s="45" t="s">
        <v>2</v>
      </c>
      <c r="D13" s="163">
        <v>26.92</v>
      </c>
      <c r="E13" s="163">
        <v>31.75</v>
      </c>
      <c r="F13" s="163">
        <v>47.8</v>
      </c>
      <c r="G13" s="163">
        <v>73.2</v>
      </c>
      <c r="H13" s="170">
        <f t="shared" si="0"/>
        <v>3.9774999999999998E-2</v>
      </c>
      <c r="I13" s="170">
        <f t="shared" si="1"/>
        <v>10</v>
      </c>
      <c r="J13" s="170">
        <f t="shared" si="2"/>
        <v>16</v>
      </c>
      <c r="K13" s="170">
        <f t="shared" si="3"/>
        <v>1.38248E-2</v>
      </c>
      <c r="L13" s="170">
        <f t="shared" si="4"/>
        <v>2.3828927999999996E-2</v>
      </c>
      <c r="M13" s="170">
        <f t="shared" si="5"/>
        <v>5.4988141999999995E-3</v>
      </c>
      <c r="N13" s="170">
        <f t="shared" si="6"/>
        <v>1.5164729779199996E-2</v>
      </c>
      <c r="O13" s="170">
        <v>1</v>
      </c>
      <c r="P13" s="170">
        <f t="shared" si="7"/>
        <v>1.5164729779199996E-2</v>
      </c>
      <c r="Q13" s="170">
        <f t="shared" si="8"/>
        <v>5.4988141999999995E-3</v>
      </c>
      <c r="R13" s="171">
        <f t="shared" si="13"/>
        <v>8.3406013785599971</v>
      </c>
      <c r="S13" s="172">
        <f t="shared" si="12"/>
        <v>3.0243478099999996</v>
      </c>
      <c r="T13" s="170">
        <f t="shared" si="9"/>
        <v>8.0566320960000021E-2</v>
      </c>
      <c r="U13" s="174">
        <v>11</v>
      </c>
      <c r="V13" s="170">
        <f t="shared" si="10"/>
        <v>6.6450705299999973E-3</v>
      </c>
      <c r="W13" s="171">
        <v>3</v>
      </c>
      <c r="X13" s="170">
        <f t="shared" si="11"/>
        <v>25.364949188559997</v>
      </c>
    </row>
    <row r="14" spans="1:24" x14ac:dyDescent="0.3">
      <c r="A14" s="45">
        <v>600</v>
      </c>
      <c r="B14" s="45">
        <v>1</v>
      </c>
      <c r="C14" s="45" t="s">
        <v>2</v>
      </c>
      <c r="D14" s="163">
        <v>26.92</v>
      </c>
      <c r="E14" s="163">
        <v>31.75</v>
      </c>
      <c r="F14" s="169">
        <v>47.8</v>
      </c>
      <c r="G14" s="163">
        <v>73.2</v>
      </c>
      <c r="H14" s="170">
        <f t="shared" si="0"/>
        <v>3.9774999999999998E-2</v>
      </c>
      <c r="I14" s="170">
        <f t="shared" si="1"/>
        <v>10</v>
      </c>
      <c r="J14" s="170">
        <f t="shared" si="2"/>
        <v>16</v>
      </c>
      <c r="K14" s="170">
        <f t="shared" si="3"/>
        <v>1.38248E-2</v>
      </c>
      <c r="L14" s="170">
        <f t="shared" si="4"/>
        <v>2.3828927999999996E-2</v>
      </c>
      <c r="M14" s="170">
        <f t="shared" si="5"/>
        <v>5.4988141999999995E-3</v>
      </c>
      <c r="N14" s="170">
        <f t="shared" si="6"/>
        <v>1.5164729779199996E-2</v>
      </c>
      <c r="O14" s="170">
        <v>1</v>
      </c>
      <c r="P14" s="170">
        <f t="shared" si="7"/>
        <v>1.5164729779199996E-2</v>
      </c>
      <c r="Q14" s="170">
        <f t="shared" si="8"/>
        <v>5.4988141999999995E-3</v>
      </c>
      <c r="R14" s="171">
        <f t="shared" si="13"/>
        <v>8.3406013785599971</v>
      </c>
      <c r="S14" s="172">
        <f t="shared" si="12"/>
        <v>3.0243478099999996</v>
      </c>
      <c r="T14" s="170">
        <f t="shared" si="9"/>
        <v>8.0566320960000021E-2</v>
      </c>
      <c r="U14" s="174">
        <v>11</v>
      </c>
      <c r="V14" s="170">
        <f t="shared" si="10"/>
        <v>6.6450705299999973E-3</v>
      </c>
      <c r="W14" s="171">
        <v>3</v>
      </c>
      <c r="X14" s="170">
        <f t="shared" si="11"/>
        <v>25.364949188559997</v>
      </c>
    </row>
    <row r="15" spans="1:24" x14ac:dyDescent="0.3">
      <c r="A15" s="45">
        <v>900</v>
      </c>
      <c r="B15" s="45">
        <v>1</v>
      </c>
      <c r="C15" s="45" t="s">
        <v>2</v>
      </c>
      <c r="D15" s="163">
        <v>26.92</v>
      </c>
      <c r="E15" s="163">
        <v>31.75</v>
      </c>
      <c r="F15" s="169">
        <v>47.8</v>
      </c>
      <c r="G15" s="163">
        <v>79.5</v>
      </c>
      <c r="H15" s="170">
        <f t="shared" si="0"/>
        <v>3.9774999999999998E-2</v>
      </c>
      <c r="I15" s="170">
        <f t="shared" si="1"/>
        <v>10</v>
      </c>
      <c r="J15" s="170">
        <f t="shared" si="2"/>
        <v>16</v>
      </c>
      <c r="K15" s="170">
        <f t="shared" si="3"/>
        <v>1.38248E-2</v>
      </c>
      <c r="L15" s="170">
        <f t="shared" si="4"/>
        <v>2.3828927999999996E-2</v>
      </c>
      <c r="M15" s="170">
        <f t="shared" si="5"/>
        <v>5.4988141999999995E-3</v>
      </c>
      <c r="N15" s="170">
        <f t="shared" si="6"/>
        <v>1.5164729779199996E-2</v>
      </c>
      <c r="O15" s="170">
        <v>1</v>
      </c>
      <c r="P15" s="170">
        <f t="shared" si="7"/>
        <v>1.5164729779199996E-2</v>
      </c>
      <c r="Q15" s="170">
        <f t="shared" si="8"/>
        <v>5.4988141999999995E-3</v>
      </c>
      <c r="R15" s="171">
        <f t="shared" si="13"/>
        <v>8.3406013785599971</v>
      </c>
      <c r="S15" s="172">
        <f t="shared" si="12"/>
        <v>3.0243478099999996</v>
      </c>
      <c r="T15" s="170">
        <f t="shared" si="9"/>
        <v>0.10920313980000002</v>
      </c>
      <c r="U15" s="172">
        <f>T15*100*3</f>
        <v>32.760941940000002</v>
      </c>
      <c r="V15" s="170">
        <f t="shared" si="10"/>
        <v>6.6450705299999973E-3</v>
      </c>
      <c r="W15" s="171">
        <f>V15*450*5</f>
        <v>14.951408692499994</v>
      </c>
      <c r="X15" s="170">
        <f t="shared" si="11"/>
        <v>59.077299821059995</v>
      </c>
    </row>
    <row r="16" spans="1:24" x14ac:dyDescent="0.3">
      <c r="A16" s="45">
        <v>1500</v>
      </c>
      <c r="B16" s="45">
        <v>1</v>
      </c>
      <c r="C16" s="45" t="s">
        <v>2</v>
      </c>
      <c r="D16" s="163">
        <v>26.92</v>
      </c>
      <c r="E16" s="163">
        <v>31.75</v>
      </c>
      <c r="F16" s="169">
        <v>47.8</v>
      </c>
      <c r="G16" s="163">
        <v>79.5</v>
      </c>
      <c r="H16" s="170">
        <f t="shared" si="0"/>
        <v>3.9774999999999998E-2</v>
      </c>
      <c r="I16" s="170">
        <f t="shared" si="1"/>
        <v>10</v>
      </c>
      <c r="J16" s="170">
        <f t="shared" si="2"/>
        <v>16</v>
      </c>
      <c r="K16" s="170">
        <f t="shared" si="3"/>
        <v>1.38248E-2</v>
      </c>
      <c r="L16" s="170">
        <f t="shared" si="4"/>
        <v>2.3828927999999996E-2</v>
      </c>
      <c r="M16" s="170">
        <f t="shared" si="5"/>
        <v>5.4988141999999995E-3</v>
      </c>
      <c r="N16" s="170">
        <f t="shared" si="6"/>
        <v>1.5164729779199996E-2</v>
      </c>
      <c r="O16" s="170">
        <v>1</v>
      </c>
      <c r="P16" s="170">
        <f t="shared" si="7"/>
        <v>1.5164729779199996E-2</v>
      </c>
      <c r="Q16" s="170">
        <f t="shared" si="8"/>
        <v>5.4988141999999995E-3</v>
      </c>
      <c r="R16" s="171">
        <f t="shared" si="13"/>
        <v>8.3406013785599971</v>
      </c>
      <c r="S16" s="172">
        <f t="shared" si="12"/>
        <v>3.0243478099999996</v>
      </c>
      <c r="T16" s="170">
        <f t="shared" si="9"/>
        <v>0.10920313980000002</v>
      </c>
      <c r="U16" s="172">
        <f>T16*100*3</f>
        <v>32.760941940000002</v>
      </c>
      <c r="V16" s="170">
        <f t="shared" si="10"/>
        <v>6.6450705299999973E-3</v>
      </c>
      <c r="W16" s="171">
        <f>V16*450*5</f>
        <v>14.951408692499994</v>
      </c>
      <c r="X16" s="170">
        <f t="shared" si="11"/>
        <v>59.077299821059995</v>
      </c>
    </row>
    <row r="17" spans="1:24" x14ac:dyDescent="0.3">
      <c r="A17" s="85">
        <v>150</v>
      </c>
      <c r="B17" s="45">
        <v>2</v>
      </c>
      <c r="C17" s="45" t="s">
        <v>2</v>
      </c>
      <c r="D17" s="163">
        <v>55.62</v>
      </c>
      <c r="E17" s="163">
        <v>69.849999999999994</v>
      </c>
      <c r="F17" s="169">
        <v>85.9</v>
      </c>
      <c r="G17" s="163">
        <v>104.9</v>
      </c>
      <c r="H17" s="170">
        <f t="shared" si="0"/>
        <v>7.7875E-2</v>
      </c>
      <c r="I17" s="170">
        <f t="shared" si="1"/>
        <v>10</v>
      </c>
      <c r="J17" s="170">
        <f t="shared" si="2"/>
        <v>16</v>
      </c>
      <c r="K17" s="170">
        <f t="shared" si="3"/>
        <v>1.38248E-2</v>
      </c>
      <c r="L17" s="170">
        <f t="shared" si="4"/>
        <v>2.3828927999999996E-2</v>
      </c>
      <c r="M17" s="170">
        <f t="shared" si="5"/>
        <v>1.0766063000000001E-2</v>
      </c>
      <c r="N17" s="170">
        <f t="shared" si="6"/>
        <v>2.9690844287999996E-2</v>
      </c>
      <c r="O17" s="170">
        <v>1</v>
      </c>
      <c r="P17" s="170">
        <f t="shared" si="7"/>
        <v>2.9690844287999996E-2</v>
      </c>
      <c r="Q17" s="170">
        <f t="shared" si="8"/>
        <v>1.0766063000000001E-2</v>
      </c>
      <c r="R17" s="171">
        <f t="shared" si="13"/>
        <v>16.329964358399998</v>
      </c>
      <c r="S17" s="172">
        <f t="shared" si="12"/>
        <v>5.9213346500000004</v>
      </c>
      <c r="T17" s="170">
        <f t="shared" si="9"/>
        <v>8.6365009199999995E-2</v>
      </c>
      <c r="U17" s="172">
        <v>13</v>
      </c>
      <c r="V17" s="170">
        <f t="shared" si="10"/>
        <v>4.3070513045999993E-2</v>
      </c>
      <c r="W17" s="171">
        <v>22</v>
      </c>
      <c r="X17" s="170">
        <f t="shared" si="11"/>
        <v>57.251299008399997</v>
      </c>
    </row>
    <row r="18" spans="1:24" x14ac:dyDescent="0.3">
      <c r="A18" s="85">
        <v>300</v>
      </c>
      <c r="B18" s="45">
        <v>2</v>
      </c>
      <c r="C18" s="45" t="s">
        <v>2</v>
      </c>
      <c r="D18" s="163">
        <v>55.62</v>
      </c>
      <c r="E18" s="163">
        <v>69.849999999999994</v>
      </c>
      <c r="F18" s="163">
        <v>85.9</v>
      </c>
      <c r="G18" s="163">
        <v>111.3</v>
      </c>
      <c r="H18" s="170">
        <f t="shared" si="0"/>
        <v>7.7875E-2</v>
      </c>
      <c r="I18" s="170">
        <f t="shared" si="1"/>
        <v>10</v>
      </c>
      <c r="J18" s="170">
        <f t="shared" si="2"/>
        <v>16</v>
      </c>
      <c r="K18" s="170">
        <f t="shared" si="3"/>
        <v>1.38248E-2</v>
      </c>
      <c r="L18" s="170">
        <f t="shared" si="4"/>
        <v>2.3828927999999996E-2</v>
      </c>
      <c r="M18" s="170">
        <f t="shared" si="5"/>
        <v>1.0766063000000001E-2</v>
      </c>
      <c r="N18" s="170">
        <f t="shared" si="6"/>
        <v>2.9690844287999996E-2</v>
      </c>
      <c r="O18" s="170">
        <v>1</v>
      </c>
      <c r="P18" s="170">
        <f t="shared" si="7"/>
        <v>2.9690844287999996E-2</v>
      </c>
      <c r="Q18" s="170">
        <f t="shared" si="8"/>
        <v>1.0766063000000001E-2</v>
      </c>
      <c r="R18" s="171">
        <f t="shared" si="13"/>
        <v>16.329964358399998</v>
      </c>
      <c r="S18" s="172">
        <f t="shared" si="12"/>
        <v>5.9213346500000004</v>
      </c>
      <c r="T18" s="170">
        <f t="shared" si="9"/>
        <v>0.12250043063999995</v>
      </c>
      <c r="U18" s="172">
        <v>17</v>
      </c>
      <c r="V18" s="170">
        <f t="shared" si="10"/>
        <v>4.3070513045999993E-2</v>
      </c>
      <c r="W18" s="171">
        <v>22</v>
      </c>
      <c r="X18" s="170">
        <f t="shared" si="11"/>
        <v>61.251299008399997</v>
      </c>
    </row>
    <row r="19" spans="1:24" x14ac:dyDescent="0.3">
      <c r="A19" s="45">
        <v>600</v>
      </c>
      <c r="B19" s="45">
        <v>2</v>
      </c>
      <c r="C19" s="45" t="s">
        <v>2</v>
      </c>
      <c r="D19" s="163">
        <v>55.62</v>
      </c>
      <c r="E19" s="163">
        <v>69.849999999999994</v>
      </c>
      <c r="F19" s="169">
        <v>85.9</v>
      </c>
      <c r="G19" s="163">
        <v>111.3</v>
      </c>
      <c r="H19" s="170">
        <f t="shared" si="0"/>
        <v>7.7875E-2</v>
      </c>
      <c r="I19" s="170">
        <f t="shared" si="1"/>
        <v>10</v>
      </c>
      <c r="J19" s="170">
        <f t="shared" si="2"/>
        <v>16</v>
      </c>
      <c r="K19" s="170">
        <f t="shared" si="3"/>
        <v>1.38248E-2</v>
      </c>
      <c r="L19" s="170">
        <f t="shared" si="4"/>
        <v>2.3828927999999996E-2</v>
      </c>
      <c r="M19" s="170">
        <f t="shared" si="5"/>
        <v>1.0766063000000001E-2</v>
      </c>
      <c r="N19" s="170">
        <f t="shared" si="6"/>
        <v>2.9690844287999996E-2</v>
      </c>
      <c r="O19" s="170">
        <v>1</v>
      </c>
      <c r="P19" s="170">
        <f t="shared" si="7"/>
        <v>2.9690844287999996E-2</v>
      </c>
      <c r="Q19" s="170">
        <f t="shared" si="8"/>
        <v>1.0766063000000001E-2</v>
      </c>
      <c r="R19" s="171">
        <f t="shared" si="13"/>
        <v>16.329964358399998</v>
      </c>
      <c r="S19" s="172">
        <f t="shared" si="12"/>
        <v>5.9213346500000004</v>
      </c>
      <c r="T19" s="170">
        <f t="shared" si="9"/>
        <v>0.12250043063999995</v>
      </c>
      <c r="U19" s="172">
        <v>17</v>
      </c>
      <c r="V19" s="170">
        <f t="shared" si="10"/>
        <v>4.3070513045999993E-2</v>
      </c>
      <c r="W19" s="171">
        <v>22</v>
      </c>
      <c r="X19" s="170">
        <f t="shared" si="11"/>
        <v>61.251299008399997</v>
      </c>
    </row>
    <row r="20" spans="1:24" x14ac:dyDescent="0.3">
      <c r="A20" s="45">
        <v>900</v>
      </c>
      <c r="B20" s="45">
        <v>2</v>
      </c>
      <c r="C20" s="45" t="s">
        <v>2</v>
      </c>
      <c r="D20" s="163">
        <v>52.32</v>
      </c>
      <c r="E20" s="163">
        <v>58.67</v>
      </c>
      <c r="F20" s="169">
        <v>85.9</v>
      </c>
      <c r="G20" s="163">
        <v>143</v>
      </c>
      <c r="H20" s="170">
        <f t="shared" si="0"/>
        <v>7.2285000000000002E-2</v>
      </c>
      <c r="I20" s="170">
        <f t="shared" si="1"/>
        <v>16</v>
      </c>
      <c r="J20" s="170">
        <f t="shared" si="2"/>
        <v>22</v>
      </c>
      <c r="K20" s="170">
        <f t="shared" si="3"/>
        <v>1.38248E-2</v>
      </c>
      <c r="L20" s="170">
        <f t="shared" si="4"/>
        <v>2.3828927999999996E-2</v>
      </c>
      <c r="M20" s="170">
        <f t="shared" si="5"/>
        <v>1.5989210688000001E-2</v>
      </c>
      <c r="N20" s="170">
        <f t="shared" si="6"/>
        <v>3.7894429330559996E-2</v>
      </c>
      <c r="O20" s="170">
        <v>1</v>
      </c>
      <c r="P20" s="170">
        <f t="shared" si="7"/>
        <v>3.7894429330559996E-2</v>
      </c>
      <c r="Q20" s="170">
        <f t="shared" si="8"/>
        <v>1.5989210688000001E-2</v>
      </c>
      <c r="R20" s="171">
        <f t="shared" si="13"/>
        <v>20.841936131807998</v>
      </c>
      <c r="S20" s="172">
        <f t="shared" si="12"/>
        <v>8.7940658783999996</v>
      </c>
      <c r="T20" s="170">
        <f t="shared" si="9"/>
        <v>0.35381877959999991</v>
      </c>
      <c r="U20" s="172">
        <f>T20*100*3</f>
        <v>106.14563387999996</v>
      </c>
      <c r="V20" s="170">
        <f t="shared" si="10"/>
        <v>1.6143531594000005E-2</v>
      </c>
      <c r="W20" s="171">
        <f>V20*450*5</f>
        <v>36.322946086500011</v>
      </c>
      <c r="X20" s="170">
        <f t="shared" si="11"/>
        <v>172.104581976708</v>
      </c>
    </row>
    <row r="21" spans="1:24" x14ac:dyDescent="0.3">
      <c r="A21" s="45">
        <v>1500</v>
      </c>
      <c r="B21" s="45">
        <v>2</v>
      </c>
      <c r="C21" s="45" t="s">
        <v>2</v>
      </c>
      <c r="D21" s="163">
        <v>52.32</v>
      </c>
      <c r="E21" s="163">
        <v>58.67</v>
      </c>
      <c r="F21" s="169">
        <v>85.9</v>
      </c>
      <c r="G21" s="163">
        <v>143</v>
      </c>
      <c r="H21" s="170">
        <f t="shared" si="0"/>
        <v>7.2285000000000002E-2</v>
      </c>
      <c r="I21" s="170">
        <f t="shared" si="1"/>
        <v>16</v>
      </c>
      <c r="J21" s="170">
        <f t="shared" si="2"/>
        <v>22</v>
      </c>
      <c r="K21" s="170">
        <f t="shared" si="3"/>
        <v>1.38248E-2</v>
      </c>
      <c r="L21" s="170">
        <f t="shared" si="4"/>
        <v>2.3828927999999996E-2</v>
      </c>
      <c r="M21" s="170">
        <f t="shared" si="5"/>
        <v>1.5989210688000001E-2</v>
      </c>
      <c r="N21" s="170">
        <f t="shared" si="6"/>
        <v>3.7894429330559996E-2</v>
      </c>
      <c r="O21" s="170">
        <v>1</v>
      </c>
      <c r="P21" s="170">
        <f t="shared" si="7"/>
        <v>3.7894429330559996E-2</v>
      </c>
      <c r="Q21" s="170">
        <f t="shared" si="8"/>
        <v>1.5989210688000001E-2</v>
      </c>
      <c r="R21" s="171">
        <f t="shared" si="13"/>
        <v>20.841936131807998</v>
      </c>
      <c r="S21" s="172">
        <f t="shared" si="12"/>
        <v>8.7940658783999996</v>
      </c>
      <c r="T21" s="170">
        <f t="shared" si="9"/>
        <v>0.35381877959999991</v>
      </c>
      <c r="U21" s="172">
        <f>T21*100*3</f>
        <v>106.14563387999996</v>
      </c>
      <c r="V21" s="170">
        <f t="shared" si="10"/>
        <v>1.6143531594000005E-2</v>
      </c>
      <c r="W21" s="171">
        <f>V21*450*5</f>
        <v>36.322946086500011</v>
      </c>
      <c r="X21" s="170">
        <f t="shared" si="11"/>
        <v>172.104581976708</v>
      </c>
    </row>
    <row r="22" spans="1:24" x14ac:dyDescent="0.3">
      <c r="A22" s="85">
        <v>150</v>
      </c>
      <c r="B22" s="45">
        <v>3</v>
      </c>
      <c r="C22" s="45" t="s">
        <v>2</v>
      </c>
      <c r="D22" s="163">
        <v>81</v>
      </c>
      <c r="E22" s="163">
        <v>101.6</v>
      </c>
      <c r="F22" s="169">
        <v>120.7</v>
      </c>
      <c r="G22" s="163">
        <v>136.69999999999999</v>
      </c>
      <c r="H22" s="170">
        <f t="shared" si="0"/>
        <v>0.11115</v>
      </c>
      <c r="I22" s="170">
        <f t="shared" si="1"/>
        <v>11</v>
      </c>
      <c r="J22" s="170">
        <f t="shared" si="2"/>
        <v>17</v>
      </c>
      <c r="K22" s="170">
        <f t="shared" si="3"/>
        <v>1.38248E-2</v>
      </c>
      <c r="L22" s="170">
        <f t="shared" si="4"/>
        <v>2.3828927999999996E-2</v>
      </c>
      <c r="M22" s="170">
        <f t="shared" si="5"/>
        <v>1.690289172E-2</v>
      </c>
      <c r="N22" s="170">
        <f t="shared" si="6"/>
        <v>4.502595090239999E-2</v>
      </c>
      <c r="O22" s="170">
        <v>1</v>
      </c>
      <c r="P22" s="170">
        <f t="shared" si="7"/>
        <v>4.502595090239999E-2</v>
      </c>
      <c r="Q22" s="170">
        <f t="shared" si="8"/>
        <v>1.690289172E-2</v>
      </c>
      <c r="R22" s="171">
        <f t="shared" si="13"/>
        <v>24.764272996319995</v>
      </c>
      <c r="S22" s="172">
        <f t="shared" si="12"/>
        <v>9.2965904459999997</v>
      </c>
      <c r="T22" s="170">
        <f t="shared" si="9"/>
        <v>9.4775750399999914E-2</v>
      </c>
      <c r="U22" s="172">
        <v>15</v>
      </c>
      <c r="V22" s="170">
        <f t="shared" si="10"/>
        <v>9.0692142719999938E-2</v>
      </c>
      <c r="W22" s="171">
        <v>47</v>
      </c>
      <c r="X22" s="170">
        <f t="shared" si="11"/>
        <v>96.060863442319999</v>
      </c>
    </row>
    <row r="23" spans="1:24" x14ac:dyDescent="0.3">
      <c r="A23" s="85">
        <v>300</v>
      </c>
      <c r="B23" s="45">
        <v>3</v>
      </c>
      <c r="C23" s="45" t="s">
        <v>2</v>
      </c>
      <c r="D23" s="163">
        <v>81</v>
      </c>
      <c r="E23" s="163">
        <v>101.6</v>
      </c>
      <c r="F23" s="163">
        <v>120.7</v>
      </c>
      <c r="G23" s="163">
        <v>149.4</v>
      </c>
      <c r="H23" s="170">
        <f t="shared" si="0"/>
        <v>0.11115</v>
      </c>
      <c r="I23" s="170">
        <f t="shared" si="1"/>
        <v>11</v>
      </c>
      <c r="J23" s="170">
        <f t="shared" si="2"/>
        <v>17</v>
      </c>
      <c r="K23" s="170">
        <f t="shared" si="3"/>
        <v>1.38248E-2</v>
      </c>
      <c r="L23" s="170">
        <f t="shared" si="4"/>
        <v>2.3828927999999996E-2</v>
      </c>
      <c r="M23" s="170">
        <f t="shared" si="5"/>
        <v>1.690289172E-2</v>
      </c>
      <c r="N23" s="170">
        <f t="shared" si="6"/>
        <v>4.502595090239999E-2</v>
      </c>
      <c r="O23" s="170">
        <v>1</v>
      </c>
      <c r="P23" s="170">
        <f t="shared" si="7"/>
        <v>4.502595090239999E-2</v>
      </c>
      <c r="Q23" s="170">
        <f t="shared" si="8"/>
        <v>1.690289172E-2</v>
      </c>
      <c r="R23" s="171">
        <f t="shared" si="13"/>
        <v>24.764272996319995</v>
      </c>
      <c r="S23" s="172">
        <f t="shared" si="12"/>
        <v>9.2965904459999997</v>
      </c>
      <c r="T23" s="170">
        <f t="shared" si="9"/>
        <v>0.18579808296</v>
      </c>
      <c r="U23" s="172">
        <v>25</v>
      </c>
      <c r="V23" s="170">
        <f t="shared" si="10"/>
        <v>9.0692142719999938E-2</v>
      </c>
      <c r="W23" s="171">
        <v>47</v>
      </c>
      <c r="X23" s="170">
        <f t="shared" si="11"/>
        <v>106.06086344232</v>
      </c>
    </row>
    <row r="24" spans="1:24" x14ac:dyDescent="0.3">
      <c r="A24" s="45">
        <v>600</v>
      </c>
      <c r="B24" s="45">
        <v>3</v>
      </c>
      <c r="C24" s="45" t="s">
        <v>2</v>
      </c>
      <c r="D24" s="175">
        <v>81</v>
      </c>
      <c r="E24" s="163">
        <v>101.6</v>
      </c>
      <c r="F24" s="169">
        <v>120.7</v>
      </c>
      <c r="G24" s="163">
        <v>149.4</v>
      </c>
      <c r="H24" s="170">
        <f t="shared" si="0"/>
        <v>0.11115</v>
      </c>
      <c r="I24" s="170">
        <f t="shared" si="1"/>
        <v>11</v>
      </c>
      <c r="J24" s="170">
        <f t="shared" si="2"/>
        <v>17</v>
      </c>
      <c r="K24" s="170">
        <f t="shared" si="3"/>
        <v>1.38248E-2</v>
      </c>
      <c r="L24" s="170">
        <f t="shared" si="4"/>
        <v>2.3828927999999996E-2</v>
      </c>
      <c r="M24" s="170">
        <f t="shared" si="5"/>
        <v>1.690289172E-2</v>
      </c>
      <c r="N24" s="170">
        <f t="shared" si="6"/>
        <v>4.502595090239999E-2</v>
      </c>
      <c r="O24" s="170">
        <v>1</v>
      </c>
      <c r="P24" s="170">
        <f t="shared" si="7"/>
        <v>4.502595090239999E-2</v>
      </c>
      <c r="Q24" s="170">
        <f t="shared" si="8"/>
        <v>1.690289172E-2</v>
      </c>
      <c r="R24" s="171">
        <f t="shared" si="13"/>
        <v>24.764272996319995</v>
      </c>
      <c r="S24" s="172">
        <f t="shared" si="12"/>
        <v>9.2965904459999997</v>
      </c>
      <c r="T24" s="170">
        <f t="shared" si="9"/>
        <v>0.18579808296</v>
      </c>
      <c r="U24" s="172">
        <v>25</v>
      </c>
      <c r="V24" s="170">
        <f t="shared" si="10"/>
        <v>9.0692142719999938E-2</v>
      </c>
      <c r="W24" s="171">
        <v>47</v>
      </c>
      <c r="X24" s="170">
        <f t="shared" si="11"/>
        <v>106.06086344232</v>
      </c>
    </row>
    <row r="25" spans="1:24" x14ac:dyDescent="0.3">
      <c r="A25" s="45">
        <v>900</v>
      </c>
      <c r="B25" s="45">
        <v>3</v>
      </c>
      <c r="C25" s="45" t="s">
        <v>2</v>
      </c>
      <c r="D25" s="175">
        <v>78.739999999999995</v>
      </c>
      <c r="E25" s="163">
        <v>95.25</v>
      </c>
      <c r="F25" s="169">
        <v>120.7</v>
      </c>
      <c r="G25" s="163">
        <v>168.4</v>
      </c>
      <c r="H25" s="170">
        <f t="shared" si="0"/>
        <v>0.10797499999999999</v>
      </c>
      <c r="I25" s="170">
        <f t="shared" si="1"/>
        <v>15</v>
      </c>
      <c r="J25" s="170">
        <f t="shared" si="2"/>
        <v>21</v>
      </c>
      <c r="K25" s="170">
        <f t="shared" si="3"/>
        <v>1.38248E-2</v>
      </c>
      <c r="L25" s="170">
        <f t="shared" si="4"/>
        <v>2.3828927999999996E-2</v>
      </c>
      <c r="M25" s="170">
        <f t="shared" si="5"/>
        <v>2.2390991699999998E-2</v>
      </c>
      <c r="N25" s="170">
        <f t="shared" si="6"/>
        <v>5.4031498516799982E-2</v>
      </c>
      <c r="O25" s="170">
        <v>1</v>
      </c>
      <c r="P25" s="170">
        <f t="shared" si="7"/>
        <v>5.4031498516799982E-2</v>
      </c>
      <c r="Q25" s="170">
        <f t="shared" si="8"/>
        <v>2.2390991699999998E-2</v>
      </c>
      <c r="R25" s="171">
        <f t="shared" si="13"/>
        <v>29.717324184239992</v>
      </c>
      <c r="S25" s="172">
        <f t="shared" si="12"/>
        <v>12.315045434999998</v>
      </c>
      <c r="T25" s="170">
        <f t="shared" si="9"/>
        <v>0.34807208975999998</v>
      </c>
      <c r="U25" s="172">
        <f>T25*100*3</f>
        <v>104.42162692799999</v>
      </c>
      <c r="V25" s="170">
        <f t="shared" si="10"/>
        <v>6.8142928230000011E-2</v>
      </c>
      <c r="W25" s="171">
        <f>V25*450*3</f>
        <v>91.992953110500011</v>
      </c>
      <c r="X25" s="170">
        <f t="shared" si="11"/>
        <v>238.44694965773999</v>
      </c>
    </row>
    <row r="26" spans="1:24" x14ac:dyDescent="0.3">
      <c r="A26" s="45">
        <v>1500</v>
      </c>
      <c r="B26" s="45">
        <v>3</v>
      </c>
      <c r="C26" s="45" t="s">
        <v>2</v>
      </c>
      <c r="D26" s="177">
        <v>78.7</v>
      </c>
      <c r="E26" s="177">
        <v>92.2</v>
      </c>
      <c r="F26" s="177">
        <v>120.7</v>
      </c>
      <c r="G26" s="177">
        <v>174.8</v>
      </c>
      <c r="H26" s="170">
        <f t="shared" si="0"/>
        <v>0.10645</v>
      </c>
      <c r="I26" s="170">
        <f t="shared" si="1"/>
        <v>17</v>
      </c>
      <c r="J26" s="170">
        <f t="shared" si="2"/>
        <v>23</v>
      </c>
      <c r="K26" s="170">
        <f t="shared" si="3"/>
        <v>1.38248E-2</v>
      </c>
      <c r="L26" s="170">
        <f t="shared" si="4"/>
        <v>2.3828927999999996E-2</v>
      </c>
      <c r="M26" s="170">
        <f t="shared" si="5"/>
        <v>2.5018049319999999E-2</v>
      </c>
      <c r="N26" s="170">
        <f t="shared" si="6"/>
        <v>5.8341555868799994E-2</v>
      </c>
      <c r="O26" s="170">
        <v>1</v>
      </c>
      <c r="P26" s="170">
        <f t="shared" si="7"/>
        <v>5.8341555868799994E-2</v>
      </c>
      <c r="Q26" s="170">
        <f t="shared" si="8"/>
        <v>2.5018049319999999E-2</v>
      </c>
      <c r="R26" s="171">
        <f t="shared" si="13"/>
        <v>32.087855727839994</v>
      </c>
      <c r="S26" s="172">
        <f t="shared" si="12"/>
        <v>13.759927125999999</v>
      </c>
      <c r="T26" s="170">
        <f t="shared" si="9"/>
        <v>0.40977685776000006</v>
      </c>
      <c r="U26" s="172">
        <f>T26*100*3</f>
        <v>122.93305732800002</v>
      </c>
      <c r="V26" s="170">
        <f t="shared" si="10"/>
        <v>5.3935340400000004E-2</v>
      </c>
      <c r="W26" s="171">
        <f>V26*450*3</f>
        <v>72.81270954</v>
      </c>
      <c r="X26" s="170">
        <f t="shared" si="11"/>
        <v>241.59354972184002</v>
      </c>
    </row>
    <row r="27" spans="1:24" x14ac:dyDescent="0.3">
      <c r="A27" s="85">
        <v>150</v>
      </c>
      <c r="B27" s="45">
        <v>4</v>
      </c>
      <c r="C27" s="45" t="s">
        <v>2</v>
      </c>
      <c r="D27" s="163">
        <v>106.42</v>
      </c>
      <c r="E27" s="163">
        <v>127</v>
      </c>
      <c r="F27" s="169">
        <v>149.4</v>
      </c>
      <c r="G27" s="163">
        <v>174.8</v>
      </c>
      <c r="H27" s="170">
        <f t="shared" si="0"/>
        <v>0.13819999999999999</v>
      </c>
      <c r="I27" s="170">
        <f t="shared" si="1"/>
        <v>13</v>
      </c>
      <c r="J27" s="170">
        <f t="shared" si="2"/>
        <v>19</v>
      </c>
      <c r="K27" s="170">
        <f t="shared" si="3"/>
        <v>1.38248E-2</v>
      </c>
      <c r="L27" s="170">
        <f t="shared" si="4"/>
        <v>2.3828927999999996E-2</v>
      </c>
      <c r="M27" s="170">
        <f t="shared" si="5"/>
        <v>2.4837635679999998E-2</v>
      </c>
      <c r="N27" s="170">
        <f t="shared" si="6"/>
        <v>6.2569999142399982E-2</v>
      </c>
      <c r="O27" s="170">
        <v>1</v>
      </c>
      <c r="P27" s="170">
        <f t="shared" si="7"/>
        <v>6.2569999142399982E-2</v>
      </c>
      <c r="Q27" s="170">
        <f t="shared" si="8"/>
        <v>2.4837635679999998E-2</v>
      </c>
      <c r="R27" s="171">
        <f t="shared" si="13"/>
        <v>34.413499528319988</v>
      </c>
      <c r="S27" s="172">
        <f t="shared" si="12"/>
        <v>13.660699623999999</v>
      </c>
      <c r="T27" s="170">
        <f t="shared" si="9"/>
        <v>0.19239061344000005</v>
      </c>
      <c r="U27" s="172">
        <v>30</v>
      </c>
      <c r="V27" s="170">
        <f t="shared" si="10"/>
        <v>0.11325511511999999</v>
      </c>
      <c r="W27" s="171">
        <v>58</v>
      </c>
      <c r="X27" s="170">
        <f t="shared" si="11"/>
        <v>136.07419915231998</v>
      </c>
    </row>
    <row r="28" spans="1:24" x14ac:dyDescent="0.3">
      <c r="A28" s="85">
        <v>300</v>
      </c>
      <c r="B28" s="45">
        <v>4</v>
      </c>
      <c r="C28" s="45" t="s">
        <v>2</v>
      </c>
      <c r="D28" s="163">
        <v>106.42</v>
      </c>
      <c r="E28" s="163">
        <v>127</v>
      </c>
      <c r="F28" s="163">
        <v>149.4</v>
      </c>
      <c r="G28" s="163">
        <v>181.1</v>
      </c>
      <c r="H28" s="170">
        <f t="shared" si="0"/>
        <v>0.13819999999999999</v>
      </c>
      <c r="I28" s="170">
        <f t="shared" si="1"/>
        <v>13</v>
      </c>
      <c r="J28" s="170">
        <f t="shared" si="2"/>
        <v>19</v>
      </c>
      <c r="K28" s="170">
        <f t="shared" si="3"/>
        <v>1.38248E-2</v>
      </c>
      <c r="L28" s="170">
        <f t="shared" si="4"/>
        <v>2.3828927999999996E-2</v>
      </c>
      <c r="M28" s="170">
        <f t="shared" si="5"/>
        <v>2.4837635679999998E-2</v>
      </c>
      <c r="N28" s="170">
        <f t="shared" si="6"/>
        <v>6.2569999142399982E-2</v>
      </c>
      <c r="O28" s="170">
        <v>1</v>
      </c>
      <c r="P28" s="170">
        <f t="shared" si="7"/>
        <v>6.2569999142399982E-2</v>
      </c>
      <c r="Q28" s="170">
        <f t="shared" si="8"/>
        <v>2.4837635679999998E-2</v>
      </c>
      <c r="R28" s="171">
        <f t="shared" si="13"/>
        <v>34.413499528319988</v>
      </c>
      <c r="S28" s="172">
        <f t="shared" si="12"/>
        <v>13.660699623999999</v>
      </c>
      <c r="T28" s="170">
        <f t="shared" si="9"/>
        <v>0.24876337883999988</v>
      </c>
      <c r="U28" s="172">
        <v>34</v>
      </c>
      <c r="V28" s="170">
        <f t="shared" si="10"/>
        <v>0.11325511511999999</v>
      </c>
      <c r="W28" s="171">
        <v>58</v>
      </c>
      <c r="X28" s="170">
        <f t="shared" si="11"/>
        <v>140.07419915231998</v>
      </c>
    </row>
    <row r="29" spans="1:24" x14ac:dyDescent="0.3">
      <c r="A29" s="45">
        <v>600</v>
      </c>
      <c r="B29" s="45">
        <v>4</v>
      </c>
      <c r="C29" s="45" t="s">
        <v>2</v>
      </c>
      <c r="D29" s="163">
        <v>102.62</v>
      </c>
      <c r="E29" s="163">
        <v>120.65</v>
      </c>
      <c r="F29" s="169">
        <v>149.4</v>
      </c>
      <c r="G29" s="163">
        <v>193.8</v>
      </c>
      <c r="H29" s="170">
        <f t="shared" si="0"/>
        <v>0.13502500000000001</v>
      </c>
      <c r="I29" s="170">
        <f t="shared" si="1"/>
        <v>17</v>
      </c>
      <c r="J29" s="170">
        <f t="shared" si="2"/>
        <v>23</v>
      </c>
      <c r="K29" s="170">
        <f t="shared" si="3"/>
        <v>1.38248E-2</v>
      </c>
      <c r="L29" s="170">
        <f t="shared" si="4"/>
        <v>2.3828927999999996E-2</v>
      </c>
      <c r="M29" s="170">
        <f t="shared" si="5"/>
        <v>3.173379154E-2</v>
      </c>
      <c r="N29" s="170">
        <f t="shared" si="6"/>
        <v>7.4002523073599988E-2</v>
      </c>
      <c r="O29" s="170">
        <v>1</v>
      </c>
      <c r="P29" s="170">
        <f t="shared" si="7"/>
        <v>7.4002523073599988E-2</v>
      </c>
      <c r="Q29" s="170">
        <f t="shared" si="8"/>
        <v>3.173379154E-2</v>
      </c>
      <c r="R29" s="171">
        <f t="shared" si="13"/>
        <v>40.70138769047999</v>
      </c>
      <c r="S29" s="172">
        <f t="shared" si="12"/>
        <v>17.453585347000001</v>
      </c>
      <c r="T29" s="170">
        <f t="shared" si="9"/>
        <v>0.37285972704000003</v>
      </c>
      <c r="U29" s="172">
        <v>55</v>
      </c>
      <c r="V29" s="170">
        <f t="shared" si="10"/>
        <v>9.4260944574000013E-2</v>
      </c>
      <c r="W29" s="171">
        <v>81.5</v>
      </c>
      <c r="X29" s="170">
        <f t="shared" si="11"/>
        <v>194.65497303747998</v>
      </c>
    </row>
    <row r="30" spans="1:24" x14ac:dyDescent="0.3">
      <c r="A30" s="45">
        <v>900</v>
      </c>
      <c r="B30" s="45">
        <v>4</v>
      </c>
      <c r="C30" s="45" t="s">
        <v>2</v>
      </c>
      <c r="D30" s="163">
        <v>102.62</v>
      </c>
      <c r="E30" s="163">
        <v>120.65</v>
      </c>
      <c r="F30" s="169">
        <v>149.4</v>
      </c>
      <c r="G30" s="163">
        <v>206.5</v>
      </c>
      <c r="H30" s="170">
        <f t="shared" si="0"/>
        <v>0.13502500000000001</v>
      </c>
      <c r="I30" s="170">
        <f t="shared" si="1"/>
        <v>17</v>
      </c>
      <c r="J30" s="170">
        <f t="shared" si="2"/>
        <v>23</v>
      </c>
      <c r="K30" s="170">
        <f t="shared" si="3"/>
        <v>1.38248E-2</v>
      </c>
      <c r="L30" s="170">
        <f t="shared" si="4"/>
        <v>2.3828927999999996E-2</v>
      </c>
      <c r="M30" s="170">
        <f t="shared" si="5"/>
        <v>3.173379154E-2</v>
      </c>
      <c r="N30" s="170">
        <f t="shared" si="6"/>
        <v>7.4002523073599988E-2</v>
      </c>
      <c r="O30" s="170">
        <v>1</v>
      </c>
      <c r="P30" s="170">
        <f t="shared" si="7"/>
        <v>7.4002523073599988E-2</v>
      </c>
      <c r="Q30" s="170">
        <f t="shared" si="8"/>
        <v>3.173379154E-2</v>
      </c>
      <c r="R30" s="171">
        <f t="shared" si="13"/>
        <v>40.70138769047999</v>
      </c>
      <c r="S30" s="172">
        <f t="shared" si="12"/>
        <v>17.453585347000001</v>
      </c>
      <c r="T30" s="170">
        <f t="shared" si="9"/>
        <v>0.51093411179999992</v>
      </c>
      <c r="U30" s="172">
        <f>T30*100*3</f>
        <v>153.28023353999998</v>
      </c>
      <c r="V30" s="170">
        <f t="shared" si="10"/>
        <v>9.4260944574000013E-2</v>
      </c>
      <c r="W30" s="171">
        <f>V30*450*3</f>
        <v>127.25227517490001</v>
      </c>
      <c r="X30" s="170">
        <f t="shared" si="11"/>
        <v>338.68748175237999</v>
      </c>
    </row>
    <row r="31" spans="1:24" x14ac:dyDescent="0.3">
      <c r="A31" s="45">
        <v>1500</v>
      </c>
      <c r="B31" s="45">
        <v>4</v>
      </c>
      <c r="C31" s="45" t="s">
        <v>2</v>
      </c>
      <c r="D31" s="177">
        <v>97.8</v>
      </c>
      <c r="E31" s="177">
        <v>117.6</v>
      </c>
      <c r="F31" s="177">
        <v>149.4</v>
      </c>
      <c r="G31" s="177">
        <v>209.6</v>
      </c>
      <c r="H31" s="170">
        <f t="shared" si="0"/>
        <v>0.13350000000000001</v>
      </c>
      <c r="I31" s="170">
        <f t="shared" si="1"/>
        <v>19</v>
      </c>
      <c r="J31" s="170">
        <f t="shared" si="2"/>
        <v>25</v>
      </c>
      <c r="K31" s="170">
        <f t="shared" si="3"/>
        <v>1.38248E-2</v>
      </c>
      <c r="L31" s="170">
        <f t="shared" si="4"/>
        <v>2.3828927999999996E-2</v>
      </c>
      <c r="M31" s="170">
        <f t="shared" si="5"/>
        <v>3.5066605200000003E-2</v>
      </c>
      <c r="N31" s="170">
        <f t="shared" si="6"/>
        <v>7.9529047199999994E-2</v>
      </c>
      <c r="O31" s="170">
        <v>1</v>
      </c>
      <c r="P31" s="170">
        <f t="shared" si="7"/>
        <v>7.9529047199999994E-2</v>
      </c>
      <c r="Q31" s="170">
        <f t="shared" si="8"/>
        <v>3.5066605200000003E-2</v>
      </c>
      <c r="R31" s="171">
        <f t="shared" si="13"/>
        <v>43.74097596</v>
      </c>
      <c r="S31" s="172">
        <f t="shared" si="12"/>
        <v>19.286632860000001</v>
      </c>
      <c r="T31" s="170">
        <f t="shared" si="9"/>
        <v>0.54675970943999985</v>
      </c>
      <c r="U31" s="172">
        <f>T31*100*3</f>
        <v>164.02791283199997</v>
      </c>
      <c r="V31" s="170">
        <f t="shared" si="10"/>
        <v>0.10089769535999997</v>
      </c>
      <c r="W31" s="171">
        <f>V31*450*3</f>
        <v>136.21188873599993</v>
      </c>
      <c r="X31" s="170">
        <f t="shared" si="11"/>
        <v>363.26741038799992</v>
      </c>
    </row>
    <row r="32" spans="1:24" x14ac:dyDescent="0.3">
      <c r="A32" s="85">
        <v>150</v>
      </c>
      <c r="B32" s="45">
        <v>5</v>
      </c>
      <c r="C32" s="45" t="s">
        <v>2</v>
      </c>
      <c r="D32" s="163">
        <v>131.82</v>
      </c>
      <c r="E32" s="163">
        <v>155.69999999999999</v>
      </c>
      <c r="F32" s="169">
        <v>177.8</v>
      </c>
      <c r="G32" s="163">
        <v>196.9</v>
      </c>
      <c r="H32" s="170">
        <f t="shared" si="0"/>
        <v>0.16675000000000001</v>
      </c>
      <c r="I32" s="170">
        <f t="shared" si="1"/>
        <v>13</v>
      </c>
      <c r="J32" s="170">
        <f t="shared" si="2"/>
        <v>19</v>
      </c>
      <c r="K32" s="170">
        <f t="shared" si="3"/>
        <v>1.38248E-2</v>
      </c>
      <c r="L32" s="170">
        <f t="shared" si="4"/>
        <v>2.3828927999999996E-2</v>
      </c>
      <c r="M32" s="170">
        <f t="shared" si="5"/>
        <v>2.9968710200000005E-2</v>
      </c>
      <c r="N32" s="170">
        <f t="shared" si="6"/>
        <v>7.5496001135999982E-2</v>
      </c>
      <c r="O32" s="170">
        <v>1</v>
      </c>
      <c r="P32" s="170">
        <f t="shared" si="7"/>
        <v>7.5496001135999982E-2</v>
      </c>
      <c r="Q32" s="170">
        <f t="shared" si="8"/>
        <v>2.9968710200000005E-2</v>
      </c>
      <c r="R32" s="171">
        <f t="shared" si="13"/>
        <v>41.522800624799991</v>
      </c>
      <c r="S32" s="172">
        <f t="shared" si="12"/>
        <v>16.482790610000002</v>
      </c>
      <c r="T32" s="170">
        <f t="shared" si="9"/>
        <v>0.16296255227999998</v>
      </c>
      <c r="U32" s="172">
        <v>33.725037885333336</v>
      </c>
      <c r="V32" s="170">
        <f t="shared" si="10"/>
        <v>0.16111340251199993</v>
      </c>
      <c r="W32" s="171">
        <v>92.706272732320002</v>
      </c>
      <c r="X32" s="170">
        <f t="shared" si="11"/>
        <v>184.43690185245333</v>
      </c>
    </row>
    <row r="33" spans="1:24" x14ac:dyDescent="0.3">
      <c r="A33" s="85">
        <v>300</v>
      </c>
      <c r="B33" s="45">
        <v>5</v>
      </c>
      <c r="C33" s="45" t="s">
        <v>2</v>
      </c>
      <c r="D33" s="163">
        <v>131.82</v>
      </c>
      <c r="E33" s="163">
        <v>155.69999999999999</v>
      </c>
      <c r="F33" s="163">
        <v>177.8</v>
      </c>
      <c r="G33" s="163">
        <v>215.9</v>
      </c>
      <c r="H33" s="170">
        <f t="shared" si="0"/>
        <v>0.16675000000000001</v>
      </c>
      <c r="I33" s="170">
        <f t="shared" si="1"/>
        <v>13</v>
      </c>
      <c r="J33" s="170">
        <f t="shared" si="2"/>
        <v>19</v>
      </c>
      <c r="K33" s="170">
        <f t="shared" si="3"/>
        <v>1.38248E-2</v>
      </c>
      <c r="L33" s="170">
        <f t="shared" si="4"/>
        <v>2.3828927999999996E-2</v>
      </c>
      <c r="M33" s="170">
        <f t="shared" si="5"/>
        <v>2.9968710200000005E-2</v>
      </c>
      <c r="N33" s="170">
        <f t="shared" si="6"/>
        <v>7.5496001135999982E-2</v>
      </c>
      <c r="O33" s="170">
        <v>1</v>
      </c>
      <c r="P33" s="170">
        <f t="shared" si="7"/>
        <v>7.5496001135999982E-2</v>
      </c>
      <c r="Q33" s="170">
        <f t="shared" si="8"/>
        <v>2.9968710200000005E-2</v>
      </c>
      <c r="R33" s="171">
        <f t="shared" si="13"/>
        <v>41.522800624799991</v>
      </c>
      <c r="S33" s="172">
        <f t="shared" si="12"/>
        <v>16.482790610000002</v>
      </c>
      <c r="T33" s="170">
        <f t="shared" si="9"/>
        <v>0.35643993227999993</v>
      </c>
      <c r="U33" s="172">
        <v>55.910027189333327</v>
      </c>
      <c r="V33" s="170">
        <f t="shared" si="10"/>
        <v>0.16111340251199993</v>
      </c>
      <c r="W33" s="171">
        <v>92.706272732320002</v>
      </c>
      <c r="X33" s="170">
        <f t="shared" si="11"/>
        <v>206.62189115645333</v>
      </c>
    </row>
    <row r="34" spans="1:24" x14ac:dyDescent="0.3">
      <c r="A34" s="45">
        <v>600</v>
      </c>
      <c r="B34" s="45">
        <v>5</v>
      </c>
      <c r="C34" s="45" t="s">
        <v>2</v>
      </c>
      <c r="D34" s="163">
        <v>128.27000000000001</v>
      </c>
      <c r="E34" s="163">
        <v>147.57</v>
      </c>
      <c r="F34" s="169">
        <v>177.8</v>
      </c>
      <c r="G34" s="163">
        <v>241.3</v>
      </c>
      <c r="H34" s="170">
        <f t="shared" ref="H34:H65" si="14">(F34+E34)/2/1000</f>
        <v>0.162685</v>
      </c>
      <c r="I34" s="170">
        <f t="shared" ref="I34:I65" si="15">ROUND((F34-E34)/2*1.2,)</f>
        <v>18</v>
      </c>
      <c r="J34" s="170">
        <f t="shared" ref="J34:J65" si="16">I34+6</f>
        <v>24</v>
      </c>
      <c r="K34" s="170">
        <f t="shared" ref="K34:K65" si="17">3.142*(0.0008*0.0055)*1000</f>
        <v>1.38248E-2</v>
      </c>
      <c r="L34" s="170">
        <f t="shared" ref="L34:L65" si="18">3.142*(0.0002*0.0048)*7900</f>
        <v>2.3828927999999996E-2</v>
      </c>
      <c r="M34" s="170">
        <f t="shared" ref="M34:M65" si="19">(H34*I34)*K34</f>
        <v>4.0483576584000001E-2</v>
      </c>
      <c r="N34" s="170">
        <f t="shared" ref="N34:N65" si="20">H34*J34*L34</f>
        <v>9.3038619640319981E-2</v>
      </c>
      <c r="O34" s="170">
        <v>1</v>
      </c>
      <c r="P34" s="170">
        <f t="shared" ref="P34:P65" si="21">(N34*O34)</f>
        <v>9.3038619640319981E-2</v>
      </c>
      <c r="Q34" s="170">
        <f t="shared" ref="Q34:Q65" si="22">(M34*O34)</f>
        <v>4.0483576584000001E-2</v>
      </c>
      <c r="R34" s="171">
        <f t="shared" si="13"/>
        <v>51.171240802175987</v>
      </c>
      <c r="S34" s="172">
        <f t="shared" si="12"/>
        <v>22.265967121199999</v>
      </c>
      <c r="T34" s="170">
        <f t="shared" ref="T34:T65" si="23">((G34/1000)*3.14)*1.15*0.003*((G34-F34)/2/1000)*8000*O34</f>
        <v>0.66395673659999999</v>
      </c>
      <c r="U34" s="172">
        <v>89.760427248213318</v>
      </c>
      <c r="V34" s="170">
        <f t="shared" ref="V34:V65" si="24">((E34/1000)*3.14)*1.15*0.003*((E34-D34)/2/1000)*8000*O34</f>
        <v>0.12341391253199989</v>
      </c>
      <c r="W34" s="171">
        <v>88.202345486239992</v>
      </c>
      <c r="X34" s="170">
        <f t="shared" ref="X34:X65" si="25">W34+U34+S34+R34</f>
        <v>251.3999806578293</v>
      </c>
    </row>
    <row r="35" spans="1:24" x14ac:dyDescent="0.3">
      <c r="A35" s="45">
        <v>900</v>
      </c>
      <c r="B35" s="45">
        <v>5</v>
      </c>
      <c r="C35" s="45" t="s">
        <v>2</v>
      </c>
      <c r="D35" s="163">
        <v>128.27000000000001</v>
      </c>
      <c r="E35" s="163">
        <v>147.57</v>
      </c>
      <c r="F35" s="169">
        <v>177.8</v>
      </c>
      <c r="G35" s="163">
        <v>247.7</v>
      </c>
      <c r="H35" s="170">
        <f t="shared" si="14"/>
        <v>0.162685</v>
      </c>
      <c r="I35" s="170">
        <f t="shared" si="15"/>
        <v>18</v>
      </c>
      <c r="J35" s="170">
        <f t="shared" si="16"/>
        <v>24</v>
      </c>
      <c r="K35" s="170">
        <f t="shared" si="17"/>
        <v>1.38248E-2</v>
      </c>
      <c r="L35" s="170">
        <f t="shared" si="18"/>
        <v>2.3828927999999996E-2</v>
      </c>
      <c r="M35" s="170">
        <f t="shared" si="19"/>
        <v>4.0483576584000001E-2</v>
      </c>
      <c r="N35" s="170">
        <f t="shared" si="20"/>
        <v>9.3038619640319981E-2</v>
      </c>
      <c r="O35" s="170">
        <v>1</v>
      </c>
      <c r="P35" s="170">
        <f t="shared" si="21"/>
        <v>9.3038619640319981E-2</v>
      </c>
      <c r="Q35" s="170">
        <f t="shared" si="22"/>
        <v>4.0483576584000001E-2</v>
      </c>
      <c r="R35" s="171">
        <f t="shared" si="13"/>
        <v>51.171240802175987</v>
      </c>
      <c r="S35" s="172">
        <f t="shared" si="12"/>
        <v>22.265967121199999</v>
      </c>
      <c r="T35" s="170">
        <f t="shared" si="23"/>
        <v>0.75026021435999957</v>
      </c>
      <c r="U35" s="172">
        <f>T35*100*3</f>
        <v>225.07806430799985</v>
      </c>
      <c r="V35" s="170">
        <f t="shared" si="24"/>
        <v>0.12341391253199989</v>
      </c>
      <c r="W35" s="171">
        <f>V35*450*3</f>
        <v>166.60878191819984</v>
      </c>
      <c r="X35" s="170">
        <f t="shared" si="25"/>
        <v>465.12405414957567</v>
      </c>
    </row>
    <row r="36" spans="1:24" x14ac:dyDescent="0.3">
      <c r="A36" s="45">
        <v>1500</v>
      </c>
      <c r="B36" s="45">
        <v>5</v>
      </c>
      <c r="C36" s="45" t="s">
        <v>2</v>
      </c>
      <c r="D36" s="177">
        <v>124.5</v>
      </c>
      <c r="E36" s="177">
        <v>143</v>
      </c>
      <c r="F36" s="177">
        <v>177.8</v>
      </c>
      <c r="G36" s="177">
        <v>254</v>
      </c>
      <c r="H36" s="170">
        <f t="shared" si="14"/>
        <v>0.16040000000000001</v>
      </c>
      <c r="I36" s="170">
        <f t="shared" si="15"/>
        <v>21</v>
      </c>
      <c r="J36" s="170">
        <f t="shared" si="16"/>
        <v>27</v>
      </c>
      <c r="K36" s="170">
        <f t="shared" si="17"/>
        <v>1.38248E-2</v>
      </c>
      <c r="L36" s="170">
        <f t="shared" si="18"/>
        <v>2.3828927999999996E-2</v>
      </c>
      <c r="M36" s="170">
        <f t="shared" si="19"/>
        <v>4.6567456320000006E-2</v>
      </c>
      <c r="N36" s="170">
        <f t="shared" si="20"/>
        <v>0.10319832138239998</v>
      </c>
      <c r="O36" s="170">
        <v>1</v>
      </c>
      <c r="P36" s="170">
        <f t="shared" si="21"/>
        <v>0.10319832138239998</v>
      </c>
      <c r="Q36" s="170">
        <f t="shared" si="22"/>
        <v>4.6567456320000006E-2</v>
      </c>
      <c r="R36" s="171">
        <f t="shared" si="13"/>
        <v>56.759076760319992</v>
      </c>
      <c r="S36" s="172">
        <f t="shared" ref="S36:S67" si="26">Q36*O36*550</f>
        <v>25.612100976000004</v>
      </c>
      <c r="T36" s="170">
        <f t="shared" si="23"/>
        <v>0.83868219359999985</v>
      </c>
      <c r="U36" s="172">
        <f>T36*100*3</f>
        <v>251.60465807999995</v>
      </c>
      <c r="V36" s="170">
        <f t="shared" si="24"/>
        <v>0.11463480599999998</v>
      </c>
      <c r="W36" s="171">
        <f>V36*450*3</f>
        <v>154.75698809999997</v>
      </c>
      <c r="X36" s="170">
        <f t="shared" si="25"/>
        <v>488.73282391631994</v>
      </c>
    </row>
    <row r="37" spans="1:24" x14ac:dyDescent="0.3">
      <c r="A37" s="85">
        <v>150</v>
      </c>
      <c r="B37" s="45">
        <v>6</v>
      </c>
      <c r="C37" s="45" t="s">
        <v>2</v>
      </c>
      <c r="D37" s="163">
        <v>157.22</v>
      </c>
      <c r="E37" s="163">
        <v>182.62</v>
      </c>
      <c r="F37" s="169">
        <v>209.6</v>
      </c>
      <c r="G37" s="163">
        <v>222.3</v>
      </c>
      <c r="H37" s="170">
        <f t="shared" si="14"/>
        <v>0.19611000000000001</v>
      </c>
      <c r="I37" s="170">
        <f t="shared" si="15"/>
        <v>16</v>
      </c>
      <c r="J37" s="170">
        <f t="shared" si="16"/>
        <v>22</v>
      </c>
      <c r="K37" s="170">
        <f t="shared" si="17"/>
        <v>1.38248E-2</v>
      </c>
      <c r="L37" s="170">
        <f t="shared" si="18"/>
        <v>2.3828927999999996E-2</v>
      </c>
      <c r="M37" s="170">
        <f t="shared" si="19"/>
        <v>4.3378904448000001E-2</v>
      </c>
      <c r="N37" s="170">
        <f t="shared" si="20"/>
        <v>0.10280800354175998</v>
      </c>
      <c r="O37" s="170">
        <v>1</v>
      </c>
      <c r="P37" s="170">
        <f t="shared" si="21"/>
        <v>0.10280800354175998</v>
      </c>
      <c r="Q37" s="170">
        <f t="shared" si="22"/>
        <v>4.3378904448000001E-2</v>
      </c>
      <c r="R37" s="171">
        <f t="shared" si="13"/>
        <v>56.544401947967991</v>
      </c>
      <c r="S37" s="172">
        <f t="shared" si="26"/>
        <v>23.858397446400001</v>
      </c>
      <c r="T37" s="170">
        <f t="shared" si="23"/>
        <v>0.12233533572000016</v>
      </c>
      <c r="U37" s="172">
        <v>32</v>
      </c>
      <c r="V37" s="170">
        <f t="shared" si="24"/>
        <v>0.20099756193600002</v>
      </c>
      <c r="W37" s="171">
        <v>102</v>
      </c>
      <c r="X37" s="170">
        <f t="shared" si="25"/>
        <v>214.402799394368</v>
      </c>
    </row>
    <row r="38" spans="1:24" x14ac:dyDescent="0.3">
      <c r="A38" s="85">
        <v>300</v>
      </c>
      <c r="B38" s="45">
        <v>6</v>
      </c>
      <c r="C38" s="45" t="s">
        <v>2</v>
      </c>
      <c r="D38" s="163">
        <v>157.22</v>
      </c>
      <c r="E38" s="163">
        <v>182.62</v>
      </c>
      <c r="F38" s="163">
        <v>209.6</v>
      </c>
      <c r="G38" s="163">
        <v>251</v>
      </c>
      <c r="H38" s="170">
        <f t="shared" si="14"/>
        <v>0.19611000000000001</v>
      </c>
      <c r="I38" s="170">
        <f t="shared" si="15"/>
        <v>16</v>
      </c>
      <c r="J38" s="170">
        <f t="shared" si="16"/>
        <v>22</v>
      </c>
      <c r="K38" s="170">
        <f t="shared" si="17"/>
        <v>1.38248E-2</v>
      </c>
      <c r="L38" s="170">
        <f t="shared" si="18"/>
        <v>2.3828927999999996E-2</v>
      </c>
      <c r="M38" s="170">
        <f t="shared" si="19"/>
        <v>4.3378904448000001E-2</v>
      </c>
      <c r="N38" s="170">
        <f t="shared" si="20"/>
        <v>0.10280800354175998</v>
      </c>
      <c r="O38" s="170">
        <v>1</v>
      </c>
      <c r="P38" s="170">
        <f t="shared" si="21"/>
        <v>0.10280800354175998</v>
      </c>
      <c r="Q38" s="170">
        <f t="shared" si="22"/>
        <v>4.3378904448000001E-2</v>
      </c>
      <c r="R38" s="171">
        <f t="shared" si="13"/>
        <v>56.544401947967991</v>
      </c>
      <c r="S38" s="172">
        <f t="shared" si="26"/>
        <v>23.858397446400001</v>
      </c>
      <c r="T38" s="170">
        <f t="shared" si="23"/>
        <v>0.45028014480000011</v>
      </c>
      <c r="U38" s="172">
        <v>62</v>
      </c>
      <c r="V38" s="170">
        <f t="shared" si="24"/>
        <v>0.20099756193600002</v>
      </c>
      <c r="W38" s="171">
        <v>102</v>
      </c>
      <c r="X38" s="170">
        <f t="shared" si="25"/>
        <v>244.402799394368</v>
      </c>
    </row>
    <row r="39" spans="1:24" x14ac:dyDescent="0.3">
      <c r="A39" s="45">
        <v>600</v>
      </c>
      <c r="B39" s="45">
        <v>6</v>
      </c>
      <c r="C39" s="45" t="s">
        <v>2</v>
      </c>
      <c r="D39" s="163">
        <v>154.94</v>
      </c>
      <c r="E39" s="163">
        <v>174.75</v>
      </c>
      <c r="F39" s="169">
        <v>209.6</v>
      </c>
      <c r="G39" s="163">
        <v>266.7</v>
      </c>
      <c r="H39" s="170">
        <f t="shared" si="14"/>
        <v>0.19217500000000001</v>
      </c>
      <c r="I39" s="170">
        <f t="shared" si="15"/>
        <v>21</v>
      </c>
      <c r="J39" s="170">
        <f t="shared" si="16"/>
        <v>27</v>
      </c>
      <c r="K39" s="170">
        <f t="shared" si="17"/>
        <v>1.38248E-2</v>
      </c>
      <c r="L39" s="170">
        <f t="shared" si="18"/>
        <v>2.3828927999999996E-2</v>
      </c>
      <c r="M39" s="170">
        <f t="shared" si="19"/>
        <v>5.5792399740000005E-2</v>
      </c>
      <c r="N39" s="170">
        <f t="shared" si="20"/>
        <v>0.12364175443679999</v>
      </c>
      <c r="O39" s="170">
        <v>1</v>
      </c>
      <c r="P39" s="170">
        <f t="shared" si="21"/>
        <v>0.12364175443679999</v>
      </c>
      <c r="Q39" s="170">
        <f t="shared" si="22"/>
        <v>5.5792399740000005E-2</v>
      </c>
      <c r="R39" s="171">
        <f t="shared" si="13"/>
        <v>68.002964940239991</v>
      </c>
      <c r="S39" s="172">
        <f t="shared" si="26"/>
        <v>30.685819857000002</v>
      </c>
      <c r="T39" s="170">
        <f t="shared" si="23"/>
        <v>0.65988439523999998</v>
      </c>
      <c r="U39" s="172">
        <v>81</v>
      </c>
      <c r="V39" s="170">
        <f t="shared" si="24"/>
        <v>0.15000660926999998</v>
      </c>
      <c r="W39" s="171">
        <v>88</v>
      </c>
      <c r="X39" s="170">
        <f t="shared" si="25"/>
        <v>267.68878479724003</v>
      </c>
    </row>
    <row r="40" spans="1:24" x14ac:dyDescent="0.3">
      <c r="A40" s="45">
        <v>900</v>
      </c>
      <c r="B40" s="45">
        <v>6</v>
      </c>
      <c r="C40" s="45" t="s">
        <v>2</v>
      </c>
      <c r="D40" s="163">
        <v>154.94</v>
      </c>
      <c r="E40" s="163">
        <v>174.75</v>
      </c>
      <c r="F40" s="169">
        <v>209.6</v>
      </c>
      <c r="G40" s="163">
        <v>289.10000000000002</v>
      </c>
      <c r="H40" s="170">
        <f t="shared" si="14"/>
        <v>0.19217500000000001</v>
      </c>
      <c r="I40" s="170">
        <f t="shared" si="15"/>
        <v>21</v>
      </c>
      <c r="J40" s="170">
        <f t="shared" si="16"/>
        <v>27</v>
      </c>
      <c r="K40" s="170">
        <f t="shared" si="17"/>
        <v>1.38248E-2</v>
      </c>
      <c r="L40" s="170">
        <f t="shared" si="18"/>
        <v>2.3828927999999996E-2</v>
      </c>
      <c r="M40" s="170">
        <f t="shared" si="19"/>
        <v>5.5792399740000005E-2</v>
      </c>
      <c r="N40" s="170">
        <f t="shared" si="20"/>
        <v>0.12364175443679999</v>
      </c>
      <c r="O40" s="170">
        <v>1</v>
      </c>
      <c r="P40" s="170">
        <f t="shared" si="21"/>
        <v>0.12364175443679999</v>
      </c>
      <c r="Q40" s="170">
        <f t="shared" si="22"/>
        <v>5.5792399740000005E-2</v>
      </c>
      <c r="R40" s="171">
        <f t="shared" ref="R40:R71" si="27">P40*O40*550</f>
        <v>68.002964940239991</v>
      </c>
      <c r="S40" s="172">
        <f t="shared" si="26"/>
        <v>30.685819857000002</v>
      </c>
      <c r="T40" s="170">
        <f t="shared" si="23"/>
        <v>0.99591885540000036</v>
      </c>
      <c r="U40" s="172">
        <f>T40*100*3</f>
        <v>298.77565662000012</v>
      </c>
      <c r="V40" s="170">
        <f t="shared" si="24"/>
        <v>0.15000660926999998</v>
      </c>
      <c r="W40" s="171">
        <f>V40*450*3</f>
        <v>202.50892251449994</v>
      </c>
      <c r="X40" s="170">
        <f t="shared" si="25"/>
        <v>599.97336393173998</v>
      </c>
    </row>
    <row r="41" spans="1:24" x14ac:dyDescent="0.3">
      <c r="A41" s="45">
        <v>1500</v>
      </c>
      <c r="B41" s="45">
        <v>6</v>
      </c>
      <c r="C41" s="45" t="s">
        <v>2</v>
      </c>
      <c r="D41" s="177">
        <v>147.30000000000001</v>
      </c>
      <c r="E41" s="177">
        <v>171.5</v>
      </c>
      <c r="F41" s="177">
        <v>209.6</v>
      </c>
      <c r="G41" s="177">
        <v>282.7</v>
      </c>
      <c r="H41" s="170">
        <f t="shared" si="14"/>
        <v>0.19055000000000002</v>
      </c>
      <c r="I41" s="170">
        <f t="shared" si="15"/>
        <v>23</v>
      </c>
      <c r="J41" s="170">
        <f t="shared" si="16"/>
        <v>29</v>
      </c>
      <c r="K41" s="170">
        <f t="shared" si="17"/>
        <v>1.38248E-2</v>
      </c>
      <c r="L41" s="170">
        <f t="shared" si="18"/>
        <v>2.3828927999999996E-2</v>
      </c>
      <c r="M41" s="170">
        <f t="shared" si="19"/>
        <v>6.058925972000001E-2</v>
      </c>
      <c r="N41" s="170">
        <f t="shared" si="20"/>
        <v>0.13167746468159999</v>
      </c>
      <c r="O41" s="170">
        <v>1</v>
      </c>
      <c r="P41" s="170">
        <f t="shared" si="21"/>
        <v>0.13167746468159999</v>
      </c>
      <c r="Q41" s="170">
        <f t="shared" si="22"/>
        <v>6.058925972000001E-2</v>
      </c>
      <c r="R41" s="171">
        <f t="shared" si="27"/>
        <v>72.422605574879995</v>
      </c>
      <c r="S41" s="172">
        <f t="shared" si="26"/>
        <v>33.324092846000006</v>
      </c>
      <c r="T41" s="170">
        <f t="shared" si="23"/>
        <v>0.89547181283999999</v>
      </c>
      <c r="U41" s="172">
        <f>T41*100*3</f>
        <v>268.64154385200004</v>
      </c>
      <c r="V41" s="170">
        <f t="shared" si="24"/>
        <v>0.17984079959999991</v>
      </c>
      <c r="W41" s="171">
        <f>V41*450*3</f>
        <v>242.78507945999985</v>
      </c>
      <c r="X41" s="170">
        <f t="shared" si="25"/>
        <v>617.17332173287991</v>
      </c>
    </row>
    <row r="42" spans="1:24" x14ac:dyDescent="0.3">
      <c r="A42" s="85">
        <v>150</v>
      </c>
      <c r="B42" s="45">
        <v>8</v>
      </c>
      <c r="C42" s="45" t="s">
        <v>2</v>
      </c>
      <c r="D42" s="163">
        <v>215.9</v>
      </c>
      <c r="E42" s="163">
        <v>233.42</v>
      </c>
      <c r="F42" s="169">
        <v>263.7</v>
      </c>
      <c r="G42" s="163">
        <v>279.39999999999998</v>
      </c>
      <c r="H42" s="170">
        <f t="shared" si="14"/>
        <v>0.24856</v>
      </c>
      <c r="I42" s="170">
        <f t="shared" si="15"/>
        <v>18</v>
      </c>
      <c r="J42" s="170">
        <f t="shared" si="16"/>
        <v>24</v>
      </c>
      <c r="K42" s="170">
        <f t="shared" si="17"/>
        <v>1.38248E-2</v>
      </c>
      <c r="L42" s="170">
        <f t="shared" si="18"/>
        <v>2.3828927999999996E-2</v>
      </c>
      <c r="M42" s="170">
        <f t="shared" si="19"/>
        <v>6.1853261183999995E-2</v>
      </c>
      <c r="N42" s="170">
        <f t="shared" si="20"/>
        <v>0.14215004024831998</v>
      </c>
      <c r="O42" s="170">
        <v>1</v>
      </c>
      <c r="P42" s="170">
        <f t="shared" si="21"/>
        <v>0.14215004024831998</v>
      </c>
      <c r="Q42" s="170">
        <f t="shared" si="22"/>
        <v>6.1853261183999995E-2</v>
      </c>
      <c r="R42" s="171">
        <f t="shared" si="27"/>
        <v>78.182522136575983</v>
      </c>
      <c r="S42" s="172">
        <f t="shared" si="26"/>
        <v>34.019293651199995</v>
      </c>
      <c r="T42" s="170">
        <f t="shared" si="23"/>
        <v>0.19007928455999987</v>
      </c>
      <c r="U42" s="172">
        <v>35</v>
      </c>
      <c r="V42" s="170">
        <f t="shared" si="24"/>
        <v>0.17720701130879982</v>
      </c>
      <c r="W42" s="171">
        <v>97</v>
      </c>
      <c r="X42" s="170">
        <f t="shared" si="25"/>
        <v>244.20181578777598</v>
      </c>
    </row>
    <row r="43" spans="1:24" x14ac:dyDescent="0.3">
      <c r="A43" s="85">
        <v>300</v>
      </c>
      <c r="B43" s="45">
        <v>8</v>
      </c>
      <c r="C43" s="45" t="s">
        <v>2</v>
      </c>
      <c r="D43" s="163">
        <v>215.9</v>
      </c>
      <c r="E43" s="163">
        <v>233.42</v>
      </c>
      <c r="F43" s="163">
        <v>263.7</v>
      </c>
      <c r="G43" s="163">
        <v>308.10000000000002</v>
      </c>
      <c r="H43" s="170">
        <f t="shared" si="14"/>
        <v>0.24856</v>
      </c>
      <c r="I43" s="170">
        <f t="shared" si="15"/>
        <v>18</v>
      </c>
      <c r="J43" s="170">
        <f t="shared" si="16"/>
        <v>24</v>
      </c>
      <c r="K43" s="170">
        <f t="shared" si="17"/>
        <v>1.38248E-2</v>
      </c>
      <c r="L43" s="170">
        <f t="shared" si="18"/>
        <v>2.3828927999999996E-2</v>
      </c>
      <c r="M43" s="170">
        <f t="shared" si="19"/>
        <v>6.1853261183999995E-2</v>
      </c>
      <c r="N43" s="170">
        <f t="shared" si="20"/>
        <v>0.14215004024831998</v>
      </c>
      <c r="O43" s="170">
        <v>1</v>
      </c>
      <c r="P43" s="170">
        <f t="shared" si="21"/>
        <v>0.14215004024831998</v>
      </c>
      <c r="Q43" s="170">
        <f t="shared" si="22"/>
        <v>6.1853261183999995E-2</v>
      </c>
      <c r="R43" s="171">
        <f t="shared" si="27"/>
        <v>78.182522136575983</v>
      </c>
      <c r="S43" s="172">
        <f t="shared" si="26"/>
        <v>34.019293651199995</v>
      </c>
      <c r="T43" s="170">
        <f t="shared" si="23"/>
        <v>0.59276616048000053</v>
      </c>
      <c r="U43" s="172">
        <v>76</v>
      </c>
      <c r="V43" s="170">
        <f t="shared" si="24"/>
        <v>0.17720701130879982</v>
      </c>
      <c r="W43" s="171">
        <v>97</v>
      </c>
      <c r="X43" s="170">
        <f t="shared" si="25"/>
        <v>285.20181578777601</v>
      </c>
    </row>
    <row r="44" spans="1:24" x14ac:dyDescent="0.3">
      <c r="A44" s="45">
        <v>600</v>
      </c>
      <c r="B44" s="45">
        <v>8</v>
      </c>
      <c r="C44" s="45" t="s">
        <v>2</v>
      </c>
      <c r="D44" s="163">
        <v>205.74</v>
      </c>
      <c r="E44" s="163">
        <v>225.55</v>
      </c>
      <c r="F44" s="169">
        <v>263.7</v>
      </c>
      <c r="G44" s="163">
        <v>320.8</v>
      </c>
      <c r="H44" s="170">
        <f t="shared" si="14"/>
        <v>0.24462500000000001</v>
      </c>
      <c r="I44" s="170">
        <f t="shared" si="15"/>
        <v>23</v>
      </c>
      <c r="J44" s="170">
        <f t="shared" si="16"/>
        <v>29</v>
      </c>
      <c r="K44" s="170">
        <f t="shared" si="17"/>
        <v>1.38248E-2</v>
      </c>
      <c r="L44" s="170">
        <f t="shared" si="18"/>
        <v>2.3828927999999996E-2</v>
      </c>
      <c r="M44" s="170">
        <f t="shared" si="19"/>
        <v>7.7783509100000009E-2</v>
      </c>
      <c r="N44" s="170">
        <f t="shared" si="20"/>
        <v>0.16904539384799996</v>
      </c>
      <c r="O44" s="170">
        <v>1</v>
      </c>
      <c r="P44" s="170">
        <f t="shared" si="21"/>
        <v>0.16904539384799996</v>
      </c>
      <c r="Q44" s="170">
        <f t="shared" si="22"/>
        <v>7.7783509100000009E-2</v>
      </c>
      <c r="R44" s="171">
        <f t="shared" si="27"/>
        <v>92.974966616399982</v>
      </c>
      <c r="S44" s="172">
        <f t="shared" si="26"/>
        <v>42.780930005000002</v>
      </c>
      <c r="T44" s="170">
        <f t="shared" si="23"/>
        <v>0.79374170976000047</v>
      </c>
      <c r="U44" s="172">
        <v>93</v>
      </c>
      <c r="V44" s="170">
        <f t="shared" si="24"/>
        <v>0.19361368080600003</v>
      </c>
      <c r="W44" s="171">
        <v>105</v>
      </c>
      <c r="X44" s="170">
        <f t="shared" si="25"/>
        <v>333.75589662139998</v>
      </c>
    </row>
    <row r="45" spans="1:24" x14ac:dyDescent="0.3">
      <c r="A45" s="45">
        <v>900</v>
      </c>
      <c r="B45" s="45">
        <v>8</v>
      </c>
      <c r="C45" s="45" t="s">
        <v>2</v>
      </c>
      <c r="D45" s="163">
        <v>196.85</v>
      </c>
      <c r="E45" s="163">
        <v>222.25</v>
      </c>
      <c r="F45" s="169">
        <v>257.3</v>
      </c>
      <c r="G45" s="163">
        <v>358.9</v>
      </c>
      <c r="H45" s="170">
        <f t="shared" si="14"/>
        <v>0.23977500000000002</v>
      </c>
      <c r="I45" s="170">
        <f t="shared" si="15"/>
        <v>21</v>
      </c>
      <c r="J45" s="170">
        <f t="shared" si="16"/>
        <v>27</v>
      </c>
      <c r="K45" s="170">
        <f t="shared" si="17"/>
        <v>1.38248E-2</v>
      </c>
      <c r="L45" s="170">
        <f t="shared" si="18"/>
        <v>2.3828927999999996E-2</v>
      </c>
      <c r="M45" s="170">
        <f t="shared" si="19"/>
        <v>6.9611669819999999E-2</v>
      </c>
      <c r="N45" s="170">
        <f t="shared" si="20"/>
        <v>0.15426669270239998</v>
      </c>
      <c r="O45" s="170">
        <v>1</v>
      </c>
      <c r="P45" s="170">
        <f t="shared" si="21"/>
        <v>0.15426669270239998</v>
      </c>
      <c r="Q45" s="170">
        <f t="shared" si="22"/>
        <v>6.9611669819999999E-2</v>
      </c>
      <c r="R45" s="171">
        <f t="shared" si="27"/>
        <v>84.846680986319996</v>
      </c>
      <c r="S45" s="172">
        <f t="shared" si="26"/>
        <v>38.286418400999999</v>
      </c>
      <c r="T45" s="170">
        <f t="shared" si="23"/>
        <v>1.5800684476799993</v>
      </c>
      <c r="U45" s="172">
        <f>T45*100*3</f>
        <v>474.02053430399974</v>
      </c>
      <c r="V45" s="170">
        <f t="shared" si="24"/>
        <v>0.24461563980000003</v>
      </c>
      <c r="W45" s="171">
        <f>V45*450*3</f>
        <v>330.23111373000006</v>
      </c>
      <c r="X45" s="170">
        <f t="shared" si="25"/>
        <v>927.38474742131984</v>
      </c>
    </row>
    <row r="46" spans="1:24" x14ac:dyDescent="0.3">
      <c r="A46" s="45">
        <v>1500</v>
      </c>
      <c r="B46" s="45">
        <v>8</v>
      </c>
      <c r="C46" s="45" t="s">
        <v>2</v>
      </c>
      <c r="D46" s="177">
        <v>198.8</v>
      </c>
      <c r="E46" s="177">
        <v>215.9</v>
      </c>
      <c r="F46" s="177">
        <v>257.3</v>
      </c>
      <c r="G46" s="177">
        <v>352.6</v>
      </c>
      <c r="H46" s="170">
        <f t="shared" si="14"/>
        <v>0.23660000000000003</v>
      </c>
      <c r="I46" s="170">
        <f t="shared" si="15"/>
        <v>25</v>
      </c>
      <c r="J46" s="170">
        <f t="shared" si="16"/>
        <v>31</v>
      </c>
      <c r="K46" s="170">
        <f t="shared" si="17"/>
        <v>1.38248E-2</v>
      </c>
      <c r="L46" s="170">
        <f t="shared" si="18"/>
        <v>2.3828927999999996E-2</v>
      </c>
      <c r="M46" s="170">
        <f t="shared" si="19"/>
        <v>8.1773692000000009E-2</v>
      </c>
      <c r="N46" s="170">
        <f t="shared" si="20"/>
        <v>0.17477565530879999</v>
      </c>
      <c r="O46" s="170">
        <v>1</v>
      </c>
      <c r="P46" s="170">
        <f t="shared" si="21"/>
        <v>0.17477565530879999</v>
      </c>
      <c r="Q46" s="170">
        <f t="shared" si="22"/>
        <v>8.1773692000000009E-2</v>
      </c>
      <c r="R46" s="171">
        <f t="shared" si="27"/>
        <v>96.126610419839992</v>
      </c>
      <c r="S46" s="172">
        <f t="shared" si="26"/>
        <v>44.975530600000006</v>
      </c>
      <c r="T46" s="170">
        <f t="shared" si="23"/>
        <v>1.4560756629600002</v>
      </c>
      <c r="U46" s="172">
        <f>T46*100*3</f>
        <v>436.82269888800005</v>
      </c>
      <c r="V46" s="170">
        <f t="shared" si="24"/>
        <v>0.15997697747999992</v>
      </c>
      <c r="W46" s="171">
        <f>V46*450*3</f>
        <v>215.9689195979999</v>
      </c>
      <c r="X46" s="170">
        <f t="shared" si="25"/>
        <v>793.89375950583985</v>
      </c>
    </row>
    <row r="47" spans="1:24" x14ac:dyDescent="0.3">
      <c r="A47" s="85">
        <v>150</v>
      </c>
      <c r="B47" s="45">
        <v>10</v>
      </c>
      <c r="C47" s="45" t="s">
        <v>2</v>
      </c>
      <c r="D47" s="163">
        <v>268.22000000000003</v>
      </c>
      <c r="E47" s="163">
        <v>287.27</v>
      </c>
      <c r="F47" s="169">
        <v>317.5</v>
      </c>
      <c r="G47" s="163">
        <v>339.9</v>
      </c>
      <c r="H47" s="170">
        <f t="shared" si="14"/>
        <v>0.30238500000000001</v>
      </c>
      <c r="I47" s="170">
        <f t="shared" si="15"/>
        <v>18</v>
      </c>
      <c r="J47" s="170">
        <f t="shared" si="16"/>
        <v>24</v>
      </c>
      <c r="K47" s="170">
        <f t="shared" si="17"/>
        <v>1.38248E-2</v>
      </c>
      <c r="L47" s="170">
        <f t="shared" si="18"/>
        <v>2.3828927999999996E-2</v>
      </c>
      <c r="M47" s="170">
        <f t="shared" si="19"/>
        <v>7.5247418664000004E-2</v>
      </c>
      <c r="N47" s="170">
        <f t="shared" si="20"/>
        <v>0.17293224943871999</v>
      </c>
      <c r="O47" s="170">
        <v>1</v>
      </c>
      <c r="P47" s="170">
        <f t="shared" si="21"/>
        <v>0.17293224943871999</v>
      </c>
      <c r="Q47" s="170">
        <f t="shared" si="22"/>
        <v>7.5247418664000004E-2</v>
      </c>
      <c r="R47" s="171">
        <f t="shared" si="27"/>
        <v>95.112737191295992</v>
      </c>
      <c r="S47" s="172">
        <f t="shared" si="26"/>
        <v>41.3860802652</v>
      </c>
      <c r="T47" s="170">
        <f t="shared" si="23"/>
        <v>0.3299194483199997</v>
      </c>
      <c r="U47" s="172">
        <v>53</v>
      </c>
      <c r="V47" s="170">
        <f t="shared" si="24"/>
        <v>0.23713408834199942</v>
      </c>
      <c r="W47" s="171">
        <v>120</v>
      </c>
      <c r="X47" s="170">
        <f t="shared" si="25"/>
        <v>309.498817456496</v>
      </c>
    </row>
    <row r="48" spans="1:24" x14ac:dyDescent="0.3">
      <c r="A48" s="85">
        <v>300</v>
      </c>
      <c r="B48" s="45">
        <v>10</v>
      </c>
      <c r="C48" s="45" t="s">
        <v>2</v>
      </c>
      <c r="D48" s="163">
        <v>268.22000000000003</v>
      </c>
      <c r="E48" s="163">
        <v>287.27</v>
      </c>
      <c r="F48" s="163">
        <v>317.5</v>
      </c>
      <c r="G48" s="163">
        <v>362</v>
      </c>
      <c r="H48" s="170">
        <f t="shared" si="14"/>
        <v>0.30238500000000001</v>
      </c>
      <c r="I48" s="170">
        <f t="shared" si="15"/>
        <v>18</v>
      </c>
      <c r="J48" s="170">
        <f t="shared" si="16"/>
        <v>24</v>
      </c>
      <c r="K48" s="170">
        <f t="shared" si="17"/>
        <v>1.38248E-2</v>
      </c>
      <c r="L48" s="170">
        <f t="shared" si="18"/>
        <v>2.3828927999999996E-2</v>
      </c>
      <c r="M48" s="170">
        <f t="shared" si="19"/>
        <v>7.5247418664000004E-2</v>
      </c>
      <c r="N48" s="170">
        <f t="shared" si="20"/>
        <v>0.17293224943871999</v>
      </c>
      <c r="O48" s="170">
        <v>1</v>
      </c>
      <c r="P48" s="170">
        <f t="shared" si="21"/>
        <v>0.17293224943871999</v>
      </c>
      <c r="Q48" s="170">
        <f t="shared" si="22"/>
        <v>7.5247418664000004E-2</v>
      </c>
      <c r="R48" s="171">
        <f t="shared" si="27"/>
        <v>95.112737191295992</v>
      </c>
      <c r="S48" s="172">
        <f t="shared" si="26"/>
        <v>41.3860802652</v>
      </c>
      <c r="T48" s="170">
        <f t="shared" si="23"/>
        <v>0.69803518799999997</v>
      </c>
      <c r="U48" s="172">
        <v>85</v>
      </c>
      <c r="V48" s="170">
        <f t="shared" si="24"/>
        <v>0.23713408834199942</v>
      </c>
      <c r="W48" s="171">
        <v>120</v>
      </c>
      <c r="X48" s="170">
        <f t="shared" si="25"/>
        <v>341.498817456496</v>
      </c>
    </row>
    <row r="49" spans="1:24" x14ac:dyDescent="0.3">
      <c r="A49" s="45">
        <v>600</v>
      </c>
      <c r="B49" s="45">
        <v>10</v>
      </c>
      <c r="C49" s="45" t="s">
        <v>2</v>
      </c>
      <c r="D49" s="163">
        <v>255.27</v>
      </c>
      <c r="E49" s="163">
        <v>274.57</v>
      </c>
      <c r="F49" s="169">
        <v>317.5</v>
      </c>
      <c r="G49" s="163">
        <v>400.1</v>
      </c>
      <c r="H49" s="170">
        <f t="shared" si="14"/>
        <v>0.29603499999999999</v>
      </c>
      <c r="I49" s="170">
        <f t="shared" si="15"/>
        <v>26</v>
      </c>
      <c r="J49" s="170">
        <f t="shared" si="16"/>
        <v>32</v>
      </c>
      <c r="K49" s="170">
        <f t="shared" si="17"/>
        <v>1.38248E-2</v>
      </c>
      <c r="L49" s="170">
        <f t="shared" si="18"/>
        <v>2.3828927999999996E-2</v>
      </c>
      <c r="M49" s="170">
        <f t="shared" si="19"/>
        <v>0.10640824136799999</v>
      </c>
      <c r="N49" s="170">
        <f t="shared" si="20"/>
        <v>0.22573429441535994</v>
      </c>
      <c r="O49" s="170">
        <v>1</v>
      </c>
      <c r="P49" s="170">
        <f t="shared" si="21"/>
        <v>0.22573429441535994</v>
      </c>
      <c r="Q49" s="170">
        <f t="shared" si="22"/>
        <v>0.10640824136799999</v>
      </c>
      <c r="R49" s="171">
        <f t="shared" si="27"/>
        <v>124.15386192844797</v>
      </c>
      <c r="S49" s="172">
        <f t="shared" si="26"/>
        <v>58.524532752399999</v>
      </c>
      <c r="T49" s="170">
        <f t="shared" si="23"/>
        <v>1.4320472023200004</v>
      </c>
      <c r="U49" s="172">
        <v>154</v>
      </c>
      <c r="V49" s="170">
        <f t="shared" si="24"/>
        <v>0.2296249777319998</v>
      </c>
      <c r="W49" s="171">
        <v>121</v>
      </c>
      <c r="X49" s="170">
        <f t="shared" si="25"/>
        <v>457.67839468084793</v>
      </c>
    </row>
    <row r="50" spans="1:24" x14ac:dyDescent="0.3">
      <c r="A50" s="45">
        <v>900</v>
      </c>
      <c r="B50" s="45">
        <v>10</v>
      </c>
      <c r="C50" s="45" t="s">
        <v>2</v>
      </c>
      <c r="D50" s="163">
        <v>246.13</v>
      </c>
      <c r="E50" s="163">
        <v>276.35000000000002</v>
      </c>
      <c r="F50" s="169">
        <v>311.2</v>
      </c>
      <c r="G50" s="163">
        <v>435.1</v>
      </c>
      <c r="H50" s="170">
        <f t="shared" si="14"/>
        <v>0.29377499999999995</v>
      </c>
      <c r="I50" s="170">
        <f t="shared" si="15"/>
        <v>21</v>
      </c>
      <c r="J50" s="170">
        <f t="shared" si="16"/>
        <v>27</v>
      </c>
      <c r="K50" s="170">
        <f t="shared" si="17"/>
        <v>1.38248E-2</v>
      </c>
      <c r="L50" s="170">
        <f t="shared" si="18"/>
        <v>2.3828927999999996E-2</v>
      </c>
      <c r="M50" s="170">
        <f t="shared" si="19"/>
        <v>8.5288993019999981E-2</v>
      </c>
      <c r="N50" s="170">
        <f t="shared" si="20"/>
        <v>0.18900926972639995</v>
      </c>
      <c r="O50" s="170">
        <v>1</v>
      </c>
      <c r="P50" s="170">
        <f t="shared" si="21"/>
        <v>0.18900926972639995</v>
      </c>
      <c r="Q50" s="170">
        <f t="shared" si="22"/>
        <v>8.5288993019999981E-2</v>
      </c>
      <c r="R50" s="171">
        <f t="shared" si="27"/>
        <v>103.95509834951997</v>
      </c>
      <c r="S50" s="172">
        <f t="shared" si="26"/>
        <v>46.908946160999989</v>
      </c>
      <c r="T50" s="170">
        <f t="shared" si="23"/>
        <v>2.3359800214800011</v>
      </c>
      <c r="U50" s="172">
        <f>T50*100*3</f>
        <v>700.79400644400027</v>
      </c>
      <c r="V50" s="170">
        <f t="shared" si="24"/>
        <v>0.36187840160400042</v>
      </c>
      <c r="W50" s="171">
        <f>V50*450*3</f>
        <v>488.53584216540054</v>
      </c>
      <c r="X50" s="170">
        <f t="shared" si="25"/>
        <v>1340.1938931199206</v>
      </c>
    </row>
    <row r="51" spans="1:24" x14ac:dyDescent="0.3">
      <c r="A51" s="45">
        <v>1500</v>
      </c>
      <c r="B51" s="45">
        <v>10</v>
      </c>
      <c r="C51" s="45" t="s">
        <v>2</v>
      </c>
      <c r="D51" s="177">
        <v>246.1</v>
      </c>
      <c r="E51" s="177">
        <v>266.7</v>
      </c>
      <c r="F51" s="177">
        <v>311.2</v>
      </c>
      <c r="G51" s="177">
        <v>435.1</v>
      </c>
      <c r="H51" s="170">
        <f t="shared" si="14"/>
        <v>0.28894999999999998</v>
      </c>
      <c r="I51" s="170">
        <f t="shared" si="15"/>
        <v>27</v>
      </c>
      <c r="J51" s="170">
        <f t="shared" si="16"/>
        <v>33</v>
      </c>
      <c r="K51" s="170">
        <f t="shared" si="17"/>
        <v>1.38248E-2</v>
      </c>
      <c r="L51" s="170">
        <f t="shared" si="18"/>
        <v>2.3828927999999996E-2</v>
      </c>
      <c r="M51" s="170">
        <f t="shared" si="19"/>
        <v>0.10785625091999999</v>
      </c>
      <c r="N51" s="170">
        <f t="shared" si="20"/>
        <v>0.22721716860479996</v>
      </c>
      <c r="O51" s="170">
        <v>1</v>
      </c>
      <c r="P51" s="170">
        <f t="shared" si="21"/>
        <v>0.22721716860479996</v>
      </c>
      <c r="Q51" s="170">
        <f t="shared" si="22"/>
        <v>0.10785625091999999</v>
      </c>
      <c r="R51" s="171">
        <f t="shared" si="27"/>
        <v>124.96944273263998</v>
      </c>
      <c r="S51" s="172">
        <f t="shared" si="26"/>
        <v>59.320938005999999</v>
      </c>
      <c r="T51" s="170">
        <f t="shared" si="23"/>
        <v>2.3359800214800011</v>
      </c>
      <c r="U51" s="172">
        <f>T51*100*3</f>
        <v>700.79400644400027</v>
      </c>
      <c r="V51" s="170">
        <f t="shared" si="24"/>
        <v>0.2380668746399999</v>
      </c>
      <c r="W51" s="171">
        <f>V51*450*3</f>
        <v>321.39028076399984</v>
      </c>
      <c r="X51" s="170">
        <f t="shared" si="25"/>
        <v>1206.47466794664</v>
      </c>
    </row>
    <row r="52" spans="1:24" x14ac:dyDescent="0.3">
      <c r="A52" s="85">
        <v>150</v>
      </c>
      <c r="B52" s="45">
        <v>12</v>
      </c>
      <c r="C52" s="45" t="s">
        <v>2</v>
      </c>
      <c r="D52" s="163">
        <v>317.5</v>
      </c>
      <c r="E52" s="163">
        <v>339.85</v>
      </c>
      <c r="F52" s="169">
        <v>374.7</v>
      </c>
      <c r="G52" s="163">
        <v>409.7</v>
      </c>
      <c r="H52" s="170">
        <f t="shared" si="14"/>
        <v>0.35727499999999995</v>
      </c>
      <c r="I52" s="170">
        <f t="shared" si="15"/>
        <v>21</v>
      </c>
      <c r="J52" s="170">
        <f t="shared" si="16"/>
        <v>27</v>
      </c>
      <c r="K52" s="170">
        <f t="shared" si="17"/>
        <v>1.38248E-2</v>
      </c>
      <c r="L52" s="170">
        <f t="shared" si="18"/>
        <v>2.3828927999999996E-2</v>
      </c>
      <c r="M52" s="170">
        <f t="shared" si="19"/>
        <v>0.10372436381999998</v>
      </c>
      <c r="N52" s="170">
        <f t="shared" si="20"/>
        <v>0.22986396678239993</v>
      </c>
      <c r="O52" s="170">
        <v>1</v>
      </c>
      <c r="P52" s="170">
        <f t="shared" si="21"/>
        <v>0.22986396678239993</v>
      </c>
      <c r="Q52" s="170">
        <f t="shared" si="22"/>
        <v>0.10372436381999998</v>
      </c>
      <c r="R52" s="171">
        <f t="shared" si="27"/>
        <v>126.42518173031996</v>
      </c>
      <c r="S52" s="172">
        <f t="shared" si="26"/>
        <v>57.048400100999991</v>
      </c>
      <c r="T52" s="170">
        <f t="shared" si="23"/>
        <v>0.62135921400000016</v>
      </c>
      <c r="U52" s="172">
        <v>79</v>
      </c>
      <c r="V52" s="170">
        <f t="shared" si="24"/>
        <v>0.32913459747000035</v>
      </c>
      <c r="W52" s="171">
        <v>151</v>
      </c>
      <c r="X52" s="170">
        <f t="shared" si="25"/>
        <v>413.47358183131996</v>
      </c>
    </row>
    <row r="53" spans="1:24" x14ac:dyDescent="0.3">
      <c r="A53" s="85">
        <v>300</v>
      </c>
      <c r="B53" s="45">
        <v>12</v>
      </c>
      <c r="C53" s="45" t="s">
        <v>2</v>
      </c>
      <c r="D53" s="163">
        <v>317.5</v>
      </c>
      <c r="E53" s="163">
        <v>339.85</v>
      </c>
      <c r="F53" s="163">
        <v>374.7</v>
      </c>
      <c r="G53" s="163">
        <v>422.4</v>
      </c>
      <c r="H53" s="170">
        <f t="shared" si="14"/>
        <v>0.35727499999999995</v>
      </c>
      <c r="I53" s="170">
        <f t="shared" si="15"/>
        <v>21</v>
      </c>
      <c r="J53" s="170">
        <f t="shared" si="16"/>
        <v>27</v>
      </c>
      <c r="K53" s="170">
        <f t="shared" si="17"/>
        <v>1.38248E-2</v>
      </c>
      <c r="L53" s="170">
        <f t="shared" si="18"/>
        <v>2.3828927999999996E-2</v>
      </c>
      <c r="M53" s="170">
        <f t="shared" si="19"/>
        <v>0.10372436381999998</v>
      </c>
      <c r="N53" s="170">
        <f t="shared" si="20"/>
        <v>0.22986396678239993</v>
      </c>
      <c r="O53" s="170">
        <v>1</v>
      </c>
      <c r="P53" s="170">
        <f t="shared" si="21"/>
        <v>0.22986396678239993</v>
      </c>
      <c r="Q53" s="170">
        <f t="shared" si="22"/>
        <v>0.10372436381999998</v>
      </c>
      <c r="R53" s="171">
        <f t="shared" si="27"/>
        <v>126.42518173031996</v>
      </c>
      <c r="S53" s="172">
        <f t="shared" si="26"/>
        <v>57.048400100999991</v>
      </c>
      <c r="T53" s="170">
        <f t="shared" si="23"/>
        <v>0.87307393535999966</v>
      </c>
      <c r="U53" s="172">
        <v>103</v>
      </c>
      <c r="V53" s="170">
        <f t="shared" si="24"/>
        <v>0.32913459747000035</v>
      </c>
      <c r="W53" s="171">
        <v>151</v>
      </c>
      <c r="X53" s="170">
        <f t="shared" si="25"/>
        <v>437.47358183131996</v>
      </c>
    </row>
    <row r="54" spans="1:24" x14ac:dyDescent="0.3">
      <c r="A54" s="45">
        <v>600</v>
      </c>
      <c r="B54" s="45">
        <v>12</v>
      </c>
      <c r="C54" s="45" t="s">
        <v>2</v>
      </c>
      <c r="D54" s="163">
        <v>307.33999999999997</v>
      </c>
      <c r="E54" s="163">
        <v>327.14999999999998</v>
      </c>
      <c r="F54" s="169">
        <v>374.7</v>
      </c>
      <c r="G54" s="163">
        <v>457.2</v>
      </c>
      <c r="H54" s="170">
        <f t="shared" si="14"/>
        <v>0.35092499999999993</v>
      </c>
      <c r="I54" s="170">
        <f t="shared" si="15"/>
        <v>29</v>
      </c>
      <c r="J54" s="170">
        <f t="shared" si="16"/>
        <v>35</v>
      </c>
      <c r="K54" s="170">
        <f t="shared" si="17"/>
        <v>1.38248E-2</v>
      </c>
      <c r="L54" s="170">
        <f t="shared" si="18"/>
        <v>2.3828927999999996E-2</v>
      </c>
      <c r="M54" s="170">
        <f t="shared" si="19"/>
        <v>0.14069257025999996</v>
      </c>
      <c r="N54" s="170">
        <f t="shared" si="20"/>
        <v>0.2926758295439999</v>
      </c>
      <c r="O54" s="170">
        <v>1</v>
      </c>
      <c r="P54" s="170">
        <f t="shared" si="21"/>
        <v>0.2926758295439999</v>
      </c>
      <c r="Q54" s="170">
        <f t="shared" si="22"/>
        <v>0.14069257025999996</v>
      </c>
      <c r="R54" s="171">
        <f t="shared" si="27"/>
        <v>160.97170624919994</v>
      </c>
      <c r="S54" s="172">
        <f t="shared" si="26"/>
        <v>77.380913642999971</v>
      </c>
      <c r="T54" s="170">
        <f t="shared" si="23"/>
        <v>1.6344397080000002</v>
      </c>
      <c r="U54" s="172">
        <v>173</v>
      </c>
      <c r="V54" s="170">
        <f t="shared" si="24"/>
        <v>0.28082782387800004</v>
      </c>
      <c r="W54" s="171">
        <v>138</v>
      </c>
      <c r="X54" s="170">
        <f t="shared" si="25"/>
        <v>549.35261989219998</v>
      </c>
    </row>
    <row r="55" spans="1:24" x14ac:dyDescent="0.3">
      <c r="A55" s="45">
        <v>900</v>
      </c>
      <c r="B55" s="45">
        <v>12</v>
      </c>
      <c r="C55" s="45" t="s">
        <v>2</v>
      </c>
      <c r="D55" s="163">
        <v>292.10000000000002</v>
      </c>
      <c r="E55" s="163">
        <v>323.85000000000002</v>
      </c>
      <c r="F55" s="169">
        <v>368.3</v>
      </c>
      <c r="G55" s="163">
        <v>498.6</v>
      </c>
      <c r="H55" s="170">
        <f t="shared" si="14"/>
        <v>0.34607500000000002</v>
      </c>
      <c r="I55" s="170">
        <f t="shared" si="15"/>
        <v>27</v>
      </c>
      <c r="J55" s="170">
        <f t="shared" si="16"/>
        <v>33</v>
      </c>
      <c r="K55" s="170">
        <f t="shared" si="17"/>
        <v>1.38248E-2</v>
      </c>
      <c r="L55" s="170">
        <f t="shared" si="18"/>
        <v>2.3828927999999996E-2</v>
      </c>
      <c r="M55" s="170">
        <f t="shared" si="19"/>
        <v>0.12917927681999999</v>
      </c>
      <c r="N55" s="170">
        <f t="shared" si="20"/>
        <v>0.27213767650080001</v>
      </c>
      <c r="O55" s="170">
        <v>1</v>
      </c>
      <c r="P55" s="170">
        <f t="shared" si="21"/>
        <v>0.27213767650080001</v>
      </c>
      <c r="Q55" s="170">
        <f t="shared" si="22"/>
        <v>0.12917927681999999</v>
      </c>
      <c r="R55" s="171">
        <f t="shared" si="27"/>
        <v>149.67572207544001</v>
      </c>
      <c r="S55" s="172">
        <f t="shared" si="26"/>
        <v>71.048602250999991</v>
      </c>
      <c r="T55" s="170">
        <f t="shared" si="23"/>
        <v>2.8151751765600004</v>
      </c>
      <c r="U55" s="172">
        <f>T55*100*3</f>
        <v>844.5525529680001</v>
      </c>
      <c r="V55" s="170">
        <f t="shared" si="24"/>
        <v>0.44554991534999999</v>
      </c>
      <c r="W55" s="171">
        <f>V55*450*3</f>
        <v>601.49238572249999</v>
      </c>
      <c r="X55" s="170">
        <f t="shared" si="25"/>
        <v>1666.7692630169402</v>
      </c>
    </row>
    <row r="56" spans="1:24" x14ac:dyDescent="0.3">
      <c r="A56" s="45">
        <v>1500</v>
      </c>
      <c r="B56" s="45">
        <v>12</v>
      </c>
      <c r="C56" s="45" t="s">
        <v>2</v>
      </c>
      <c r="D56" s="177">
        <v>292.10000000000002</v>
      </c>
      <c r="E56" s="177">
        <v>323.89999999999998</v>
      </c>
      <c r="F56" s="177">
        <v>368.3</v>
      </c>
      <c r="G56" s="177">
        <v>520.70000000000005</v>
      </c>
      <c r="H56" s="170">
        <f t="shared" si="14"/>
        <v>0.34610000000000002</v>
      </c>
      <c r="I56" s="170">
        <f t="shared" si="15"/>
        <v>27</v>
      </c>
      <c r="J56" s="170">
        <f t="shared" si="16"/>
        <v>33</v>
      </c>
      <c r="K56" s="170">
        <f t="shared" si="17"/>
        <v>1.38248E-2</v>
      </c>
      <c r="L56" s="170">
        <f t="shared" si="18"/>
        <v>2.3828927999999996E-2</v>
      </c>
      <c r="M56" s="170">
        <f t="shared" si="19"/>
        <v>0.12918860856000003</v>
      </c>
      <c r="N56" s="170">
        <f t="shared" si="20"/>
        <v>0.27215733536639997</v>
      </c>
      <c r="O56" s="170">
        <v>1</v>
      </c>
      <c r="P56" s="170">
        <f t="shared" si="21"/>
        <v>0.27215733536639997</v>
      </c>
      <c r="Q56" s="170">
        <f t="shared" si="22"/>
        <v>0.12918860856000003</v>
      </c>
      <c r="R56" s="171">
        <f t="shared" si="27"/>
        <v>149.68653445151998</v>
      </c>
      <c r="S56" s="172">
        <f t="shared" si="26"/>
        <v>71.053734708000022</v>
      </c>
      <c r="T56" s="170">
        <f t="shared" si="23"/>
        <v>3.4385969937600005</v>
      </c>
      <c r="U56" s="172">
        <f>T56*100*3</f>
        <v>1031.5790981280002</v>
      </c>
      <c r="V56" s="170">
        <f t="shared" si="24"/>
        <v>0.4463204666399993</v>
      </c>
      <c r="W56" s="171">
        <f>V56*450*3</f>
        <v>602.53262996399906</v>
      </c>
      <c r="X56" s="170">
        <f t="shared" si="25"/>
        <v>1854.8519972515194</v>
      </c>
    </row>
    <row r="57" spans="1:24" x14ac:dyDescent="0.3">
      <c r="A57" s="85">
        <v>150</v>
      </c>
      <c r="B57" s="45">
        <v>14</v>
      </c>
      <c r="C57" s="45" t="s">
        <v>2</v>
      </c>
      <c r="D57" s="163">
        <v>349.25</v>
      </c>
      <c r="E57" s="163">
        <v>371.6</v>
      </c>
      <c r="F57" s="169">
        <v>406.4</v>
      </c>
      <c r="G57" s="163">
        <v>450.9</v>
      </c>
      <c r="H57" s="170">
        <f t="shared" si="14"/>
        <v>0.38900000000000001</v>
      </c>
      <c r="I57" s="170">
        <f t="shared" si="15"/>
        <v>21</v>
      </c>
      <c r="J57" s="170">
        <f t="shared" si="16"/>
        <v>27</v>
      </c>
      <c r="K57" s="170">
        <f t="shared" si="17"/>
        <v>1.38248E-2</v>
      </c>
      <c r="L57" s="170">
        <f t="shared" si="18"/>
        <v>2.3828927999999996E-2</v>
      </c>
      <c r="M57" s="170">
        <f t="shared" si="19"/>
        <v>0.11293479120000001</v>
      </c>
      <c r="N57" s="170">
        <f t="shared" si="20"/>
        <v>0.25027523078399994</v>
      </c>
      <c r="O57" s="170">
        <v>1</v>
      </c>
      <c r="P57" s="170">
        <f t="shared" si="21"/>
        <v>0.25027523078399994</v>
      </c>
      <c r="Q57" s="170">
        <f t="shared" si="22"/>
        <v>0.11293479120000001</v>
      </c>
      <c r="R57" s="171">
        <f t="shared" si="27"/>
        <v>137.65137693119996</v>
      </c>
      <c r="S57" s="172">
        <f t="shared" si="26"/>
        <v>62.114135160000004</v>
      </c>
      <c r="T57" s="170">
        <f t="shared" si="23"/>
        <v>0.86945874659999989</v>
      </c>
      <c r="U57" s="172">
        <v>102</v>
      </c>
      <c r="V57" s="170">
        <f t="shared" si="24"/>
        <v>0.35988352632000031</v>
      </c>
      <c r="W57" s="171">
        <v>162</v>
      </c>
      <c r="X57" s="170">
        <f t="shared" si="25"/>
        <v>463.76551209119998</v>
      </c>
    </row>
    <row r="58" spans="1:24" x14ac:dyDescent="0.3">
      <c r="A58" s="85">
        <v>300</v>
      </c>
      <c r="B58" s="45">
        <v>14</v>
      </c>
      <c r="C58" s="45" t="s">
        <v>2</v>
      </c>
      <c r="D58" s="163">
        <v>349.25</v>
      </c>
      <c r="E58" s="163">
        <v>371.6</v>
      </c>
      <c r="F58" s="163">
        <v>406.4</v>
      </c>
      <c r="G58" s="163">
        <v>485.9</v>
      </c>
      <c r="H58" s="170">
        <f t="shared" si="14"/>
        <v>0.38900000000000001</v>
      </c>
      <c r="I58" s="170">
        <f t="shared" si="15"/>
        <v>21</v>
      </c>
      <c r="J58" s="170">
        <f t="shared" si="16"/>
        <v>27</v>
      </c>
      <c r="K58" s="170">
        <f t="shared" si="17"/>
        <v>1.38248E-2</v>
      </c>
      <c r="L58" s="170">
        <f t="shared" si="18"/>
        <v>2.3828927999999996E-2</v>
      </c>
      <c r="M58" s="170">
        <f t="shared" si="19"/>
        <v>0.11293479120000001</v>
      </c>
      <c r="N58" s="170">
        <f t="shared" si="20"/>
        <v>0.25027523078399994</v>
      </c>
      <c r="O58" s="170">
        <v>1</v>
      </c>
      <c r="P58" s="170">
        <f t="shared" si="21"/>
        <v>0.25027523078399994</v>
      </c>
      <c r="Q58" s="170">
        <f t="shared" si="22"/>
        <v>0.11293479120000001</v>
      </c>
      <c r="R58" s="171">
        <f t="shared" si="27"/>
        <v>137.65137693119996</v>
      </c>
      <c r="S58" s="172">
        <f t="shared" si="26"/>
        <v>62.114135160000004</v>
      </c>
      <c r="T58" s="170">
        <f t="shared" si="23"/>
        <v>1.6738739946000003</v>
      </c>
      <c r="U58" s="172">
        <v>178</v>
      </c>
      <c r="V58" s="170">
        <f t="shared" si="24"/>
        <v>0.35988352632000031</v>
      </c>
      <c r="W58" s="171">
        <v>162</v>
      </c>
      <c r="X58" s="170">
        <f t="shared" si="25"/>
        <v>539.76551209119998</v>
      </c>
    </row>
    <row r="59" spans="1:24" x14ac:dyDescent="0.3">
      <c r="A59" s="45">
        <v>600</v>
      </c>
      <c r="B59" s="45">
        <v>14</v>
      </c>
      <c r="C59" s="45" t="s">
        <v>2</v>
      </c>
      <c r="D59" s="163">
        <v>342.9</v>
      </c>
      <c r="E59" s="163">
        <v>361.95</v>
      </c>
      <c r="F59" s="169">
        <v>406.4</v>
      </c>
      <c r="G59" s="163">
        <v>492.3</v>
      </c>
      <c r="H59" s="170">
        <f t="shared" si="14"/>
        <v>0.38417499999999993</v>
      </c>
      <c r="I59" s="170">
        <f t="shared" si="15"/>
        <v>27</v>
      </c>
      <c r="J59" s="170">
        <f t="shared" si="16"/>
        <v>33</v>
      </c>
      <c r="K59" s="170">
        <f t="shared" si="17"/>
        <v>1.38248E-2</v>
      </c>
      <c r="L59" s="170">
        <f t="shared" si="18"/>
        <v>2.3828927999999996E-2</v>
      </c>
      <c r="M59" s="170">
        <f t="shared" si="19"/>
        <v>0.14340084857999999</v>
      </c>
      <c r="N59" s="170">
        <f t="shared" si="20"/>
        <v>0.30209778767519985</v>
      </c>
      <c r="O59" s="170">
        <v>1</v>
      </c>
      <c r="P59" s="170">
        <f t="shared" si="21"/>
        <v>0.30209778767519985</v>
      </c>
      <c r="Q59" s="170">
        <f t="shared" si="22"/>
        <v>0.14340084857999999</v>
      </c>
      <c r="R59" s="171">
        <f t="shared" si="27"/>
        <v>166.1537832213599</v>
      </c>
      <c r="S59" s="172">
        <f t="shared" si="26"/>
        <v>78.870466718999992</v>
      </c>
      <c r="T59" s="170">
        <f t="shared" si="23"/>
        <v>1.8324483152400008</v>
      </c>
      <c r="U59" s="172">
        <v>190</v>
      </c>
      <c r="V59" s="170">
        <f t="shared" si="24"/>
        <v>0.29878053147000011</v>
      </c>
      <c r="W59" s="171">
        <v>150</v>
      </c>
      <c r="X59" s="170">
        <f t="shared" si="25"/>
        <v>585.02424994035982</v>
      </c>
    </row>
    <row r="60" spans="1:24" x14ac:dyDescent="0.3">
      <c r="A60" s="45">
        <v>900</v>
      </c>
      <c r="B60" s="45">
        <v>14</v>
      </c>
      <c r="C60" s="45" t="s">
        <v>2</v>
      </c>
      <c r="D60" s="163">
        <v>320.8</v>
      </c>
      <c r="E60" s="163">
        <v>355.6</v>
      </c>
      <c r="F60" s="169">
        <v>400.1</v>
      </c>
      <c r="G60" s="163">
        <v>520.70000000000005</v>
      </c>
      <c r="H60" s="170">
        <f t="shared" si="14"/>
        <v>0.37785000000000002</v>
      </c>
      <c r="I60" s="170">
        <f t="shared" si="15"/>
        <v>27</v>
      </c>
      <c r="J60" s="170">
        <f t="shared" si="16"/>
        <v>33</v>
      </c>
      <c r="K60" s="170">
        <f t="shared" si="17"/>
        <v>1.38248E-2</v>
      </c>
      <c r="L60" s="170">
        <f t="shared" si="18"/>
        <v>2.3828927999999996E-2</v>
      </c>
      <c r="M60" s="170">
        <f t="shared" si="19"/>
        <v>0.14103991835999999</v>
      </c>
      <c r="N60" s="170">
        <f t="shared" si="20"/>
        <v>0.29712409467839995</v>
      </c>
      <c r="O60" s="170">
        <v>1</v>
      </c>
      <c r="P60" s="170">
        <f t="shared" si="21"/>
        <v>0.29712409467839995</v>
      </c>
      <c r="Q60" s="170">
        <f t="shared" si="22"/>
        <v>0.14103991835999999</v>
      </c>
      <c r="R60" s="171">
        <f t="shared" si="27"/>
        <v>163.41825207311999</v>
      </c>
      <c r="S60" s="172">
        <f t="shared" si="26"/>
        <v>77.571955097999989</v>
      </c>
      <c r="T60" s="170">
        <f t="shared" si="23"/>
        <v>2.7210944714400007</v>
      </c>
      <c r="U60" s="172">
        <f>T60*100*3</f>
        <v>816.32834143200012</v>
      </c>
      <c r="V60" s="170">
        <f t="shared" si="24"/>
        <v>0.53622830016000012</v>
      </c>
      <c r="W60" s="171">
        <f>V60*450*3</f>
        <v>723.90820521600017</v>
      </c>
      <c r="X60" s="170">
        <f t="shared" si="25"/>
        <v>1781.2267538191202</v>
      </c>
    </row>
    <row r="61" spans="1:24" x14ac:dyDescent="0.3">
      <c r="A61" s="45">
        <v>1500</v>
      </c>
      <c r="B61" s="45">
        <v>14</v>
      </c>
      <c r="C61" s="45" t="s">
        <v>2</v>
      </c>
      <c r="D61" s="177">
        <v>339.9</v>
      </c>
      <c r="E61" s="177">
        <v>362</v>
      </c>
      <c r="F61" s="177">
        <v>400.1</v>
      </c>
      <c r="G61" s="177">
        <v>577.9</v>
      </c>
      <c r="H61" s="170">
        <f t="shared" si="14"/>
        <v>0.38105</v>
      </c>
      <c r="I61" s="170">
        <f t="shared" si="15"/>
        <v>23</v>
      </c>
      <c r="J61" s="170">
        <f t="shared" si="16"/>
        <v>29</v>
      </c>
      <c r="K61" s="170">
        <f t="shared" si="17"/>
        <v>1.38248E-2</v>
      </c>
      <c r="L61" s="170">
        <f t="shared" si="18"/>
        <v>2.3828927999999996E-2</v>
      </c>
      <c r="M61" s="170">
        <f t="shared" si="19"/>
        <v>0.12116262092000001</v>
      </c>
      <c r="N61" s="170">
        <f t="shared" si="20"/>
        <v>0.26332037741759995</v>
      </c>
      <c r="O61" s="170">
        <v>1</v>
      </c>
      <c r="P61" s="170">
        <f t="shared" si="21"/>
        <v>0.26332037741759995</v>
      </c>
      <c r="Q61" s="170">
        <f t="shared" si="22"/>
        <v>0.12116262092000001</v>
      </c>
      <c r="R61" s="171">
        <f t="shared" si="27"/>
        <v>144.82620757967996</v>
      </c>
      <c r="S61" s="172">
        <f t="shared" si="26"/>
        <v>66.639441505999997</v>
      </c>
      <c r="T61" s="170">
        <f t="shared" si="23"/>
        <v>4.452389865839999</v>
      </c>
      <c r="U61" s="172">
        <f>T61*100*3</f>
        <v>1335.7169597519996</v>
      </c>
      <c r="V61" s="170">
        <f t="shared" si="24"/>
        <v>0.34666466640000032</v>
      </c>
      <c r="W61" s="171">
        <f>V61*450*3</f>
        <v>467.99729964000039</v>
      </c>
      <c r="X61" s="170">
        <f t="shared" si="25"/>
        <v>2015.1799084776799</v>
      </c>
    </row>
    <row r="62" spans="1:24" x14ac:dyDescent="0.3">
      <c r="A62" s="85">
        <v>150</v>
      </c>
      <c r="B62" s="45">
        <v>16</v>
      </c>
      <c r="C62" s="45" t="s">
        <v>2</v>
      </c>
      <c r="D62" s="163">
        <v>400.05</v>
      </c>
      <c r="E62" s="163">
        <v>422.4</v>
      </c>
      <c r="F62" s="169">
        <v>463.6</v>
      </c>
      <c r="G62" s="163">
        <v>514.4</v>
      </c>
      <c r="H62" s="170">
        <f t="shared" si="14"/>
        <v>0.443</v>
      </c>
      <c r="I62" s="170">
        <f t="shared" si="15"/>
        <v>25</v>
      </c>
      <c r="J62" s="170">
        <f t="shared" si="16"/>
        <v>31</v>
      </c>
      <c r="K62" s="170">
        <f t="shared" si="17"/>
        <v>1.38248E-2</v>
      </c>
      <c r="L62" s="170">
        <f t="shared" si="18"/>
        <v>2.3828927999999996E-2</v>
      </c>
      <c r="M62" s="170">
        <f t="shared" si="19"/>
        <v>0.15310965999999998</v>
      </c>
      <c r="N62" s="170">
        <f t="shared" si="20"/>
        <v>0.32724266822399994</v>
      </c>
      <c r="O62" s="170">
        <v>1</v>
      </c>
      <c r="P62" s="170">
        <f t="shared" si="21"/>
        <v>0.32724266822399994</v>
      </c>
      <c r="Q62" s="170">
        <f t="shared" si="22"/>
        <v>0.15310965999999998</v>
      </c>
      <c r="R62" s="171">
        <f t="shared" si="27"/>
        <v>179.98346752319998</v>
      </c>
      <c r="S62" s="172">
        <f t="shared" si="26"/>
        <v>84.210312999999985</v>
      </c>
      <c r="T62" s="170">
        <f t="shared" si="23"/>
        <v>1.1323310246399989</v>
      </c>
      <c r="U62" s="172">
        <v>129</v>
      </c>
      <c r="V62" s="170">
        <f t="shared" si="24"/>
        <v>0.40908181247999942</v>
      </c>
      <c r="W62" s="171">
        <v>181</v>
      </c>
      <c r="X62" s="170">
        <f t="shared" si="25"/>
        <v>574.19378052319996</v>
      </c>
    </row>
    <row r="63" spans="1:24" x14ac:dyDescent="0.3">
      <c r="A63" s="85">
        <v>300</v>
      </c>
      <c r="B63" s="45">
        <v>16</v>
      </c>
      <c r="C63" s="45" t="s">
        <v>2</v>
      </c>
      <c r="D63" s="163">
        <v>400.05</v>
      </c>
      <c r="E63" s="163">
        <v>422.4</v>
      </c>
      <c r="F63" s="163">
        <v>463.6</v>
      </c>
      <c r="G63" s="163">
        <v>539.79999999999995</v>
      </c>
      <c r="H63" s="170">
        <f t="shared" si="14"/>
        <v>0.443</v>
      </c>
      <c r="I63" s="170">
        <f t="shared" si="15"/>
        <v>25</v>
      </c>
      <c r="J63" s="170">
        <f t="shared" si="16"/>
        <v>31</v>
      </c>
      <c r="K63" s="170">
        <f t="shared" si="17"/>
        <v>1.38248E-2</v>
      </c>
      <c r="L63" s="170">
        <f t="shared" si="18"/>
        <v>2.3828927999999996E-2</v>
      </c>
      <c r="M63" s="170">
        <f t="shared" si="19"/>
        <v>0.15310965999999998</v>
      </c>
      <c r="N63" s="170">
        <f t="shared" si="20"/>
        <v>0.32724266822399994</v>
      </c>
      <c r="O63" s="170">
        <v>1</v>
      </c>
      <c r="P63" s="170">
        <f t="shared" si="21"/>
        <v>0.32724266822399994</v>
      </c>
      <c r="Q63" s="170">
        <f t="shared" si="22"/>
        <v>0.15310965999999998</v>
      </c>
      <c r="R63" s="171">
        <f t="shared" si="27"/>
        <v>179.98346752319998</v>
      </c>
      <c r="S63" s="172">
        <f t="shared" si="26"/>
        <v>84.210312999999985</v>
      </c>
      <c r="T63" s="170">
        <f t="shared" si="23"/>
        <v>1.7823647563199985</v>
      </c>
      <c r="U63" s="172">
        <v>190</v>
      </c>
      <c r="V63" s="170">
        <f t="shared" si="24"/>
        <v>0.40908181247999942</v>
      </c>
      <c r="W63" s="171">
        <v>181</v>
      </c>
      <c r="X63" s="170">
        <f t="shared" si="25"/>
        <v>635.19378052319996</v>
      </c>
    </row>
    <row r="64" spans="1:24" x14ac:dyDescent="0.3">
      <c r="A64" s="45">
        <v>600</v>
      </c>
      <c r="B64" s="45">
        <v>16</v>
      </c>
      <c r="C64" s="45" t="s">
        <v>2</v>
      </c>
      <c r="D64" s="163">
        <v>389.89</v>
      </c>
      <c r="E64" s="163">
        <v>412.75</v>
      </c>
      <c r="F64" s="169">
        <v>463.6</v>
      </c>
      <c r="G64" s="163">
        <v>565.20000000000005</v>
      </c>
      <c r="H64" s="170">
        <f t="shared" si="14"/>
        <v>0.43817500000000004</v>
      </c>
      <c r="I64" s="170">
        <f t="shared" si="15"/>
        <v>31</v>
      </c>
      <c r="J64" s="170">
        <f t="shared" si="16"/>
        <v>37</v>
      </c>
      <c r="K64" s="170">
        <f t="shared" si="17"/>
        <v>1.38248E-2</v>
      </c>
      <c r="L64" s="170">
        <f t="shared" si="18"/>
        <v>2.3828927999999996E-2</v>
      </c>
      <c r="M64" s="170">
        <f t="shared" si="19"/>
        <v>0.18778813394000002</v>
      </c>
      <c r="N64" s="170">
        <f t="shared" si="20"/>
        <v>0.38632589947679996</v>
      </c>
      <c r="O64" s="170">
        <v>1</v>
      </c>
      <c r="P64" s="170">
        <f t="shared" si="21"/>
        <v>0.38632589947679996</v>
      </c>
      <c r="Q64" s="170">
        <f t="shared" si="22"/>
        <v>0.18778813394000002</v>
      </c>
      <c r="R64" s="171">
        <f t="shared" si="27"/>
        <v>212.47924471223999</v>
      </c>
      <c r="S64" s="172">
        <f t="shared" si="26"/>
        <v>103.28347366700001</v>
      </c>
      <c r="T64" s="170">
        <f t="shared" si="23"/>
        <v>2.4883106342400008</v>
      </c>
      <c r="U64" s="172">
        <v>252</v>
      </c>
      <c r="V64" s="170">
        <f t="shared" si="24"/>
        <v>0.40885756938000029</v>
      </c>
      <c r="W64" s="171">
        <v>183</v>
      </c>
      <c r="X64" s="170">
        <f t="shared" si="25"/>
        <v>750.76271837923991</v>
      </c>
    </row>
    <row r="65" spans="1:24" x14ac:dyDescent="0.3">
      <c r="A65" s="45">
        <v>900</v>
      </c>
      <c r="B65" s="45">
        <v>16</v>
      </c>
      <c r="C65" s="45" t="s">
        <v>2</v>
      </c>
      <c r="D65" s="163">
        <v>374.65</v>
      </c>
      <c r="E65" s="163">
        <v>412.75</v>
      </c>
      <c r="F65" s="169">
        <v>457.2</v>
      </c>
      <c r="G65" s="163">
        <v>574.79999999999995</v>
      </c>
      <c r="H65" s="170">
        <f t="shared" si="14"/>
        <v>0.434975</v>
      </c>
      <c r="I65" s="170">
        <f t="shared" si="15"/>
        <v>27</v>
      </c>
      <c r="J65" s="170">
        <f t="shared" si="16"/>
        <v>33</v>
      </c>
      <c r="K65" s="170">
        <f t="shared" si="17"/>
        <v>1.38248E-2</v>
      </c>
      <c r="L65" s="170">
        <f t="shared" si="18"/>
        <v>2.3828927999999996E-2</v>
      </c>
      <c r="M65" s="170">
        <f t="shared" si="19"/>
        <v>0.16236294426</v>
      </c>
      <c r="N65" s="170">
        <f t="shared" si="20"/>
        <v>0.34204460257439995</v>
      </c>
      <c r="O65" s="170">
        <v>1</v>
      </c>
      <c r="P65" s="170">
        <f t="shared" si="21"/>
        <v>0.34204460257439995</v>
      </c>
      <c r="Q65" s="170">
        <f t="shared" si="22"/>
        <v>0.16236294426</v>
      </c>
      <c r="R65" s="171">
        <f t="shared" si="27"/>
        <v>188.12453141591996</v>
      </c>
      <c r="S65" s="172">
        <f t="shared" si="26"/>
        <v>89.299619343000003</v>
      </c>
      <c r="T65" s="170">
        <f t="shared" si="23"/>
        <v>2.9290906713599991</v>
      </c>
      <c r="U65" s="172">
        <f>T65*100*3</f>
        <v>878.7272014079997</v>
      </c>
      <c r="V65" s="170">
        <f t="shared" si="24"/>
        <v>0.68142928230000044</v>
      </c>
      <c r="W65" s="171">
        <f>V65*450*3</f>
        <v>919.92953110500048</v>
      </c>
      <c r="X65" s="170">
        <f t="shared" si="25"/>
        <v>2076.0808832719199</v>
      </c>
    </row>
    <row r="66" spans="1:24" x14ac:dyDescent="0.3">
      <c r="A66" s="45">
        <v>1500</v>
      </c>
      <c r="B66" s="45">
        <v>16</v>
      </c>
      <c r="C66" s="45" t="s">
        <v>2</v>
      </c>
      <c r="D66" s="177">
        <v>368.3</v>
      </c>
      <c r="E66" s="177">
        <v>406.4</v>
      </c>
      <c r="F66" s="177">
        <v>457.2</v>
      </c>
      <c r="G66" s="177">
        <v>641.20000000000005</v>
      </c>
      <c r="H66" s="170">
        <f t="shared" ref="H66:H96" si="28">(F66+E66)/2/1000</f>
        <v>0.43179999999999996</v>
      </c>
      <c r="I66" s="170">
        <f t="shared" ref="I66:I96" si="29">ROUND((F66-E66)/2*1.2,)</f>
        <v>30</v>
      </c>
      <c r="J66" s="170">
        <f t="shared" ref="J66:J96" si="30">I66+6</f>
        <v>36</v>
      </c>
      <c r="K66" s="170">
        <f t="shared" ref="K66:K96" si="31">3.142*(0.0008*0.0055)*1000</f>
        <v>1.38248E-2</v>
      </c>
      <c r="L66" s="170">
        <f t="shared" ref="L66:L96" si="32">3.142*(0.0002*0.0048)*7900</f>
        <v>2.3828927999999996E-2</v>
      </c>
      <c r="M66" s="170">
        <f t="shared" ref="M66:M96" si="33">(H66*I66)*K66</f>
        <v>0.17908645919999999</v>
      </c>
      <c r="N66" s="170">
        <f t="shared" ref="N66:N96" si="34">H66*J66*L66</f>
        <v>0.37041591997439988</v>
      </c>
      <c r="O66" s="170">
        <v>1</v>
      </c>
      <c r="P66" s="170">
        <f t="shared" ref="P66:P96" si="35">(N66*O66)</f>
        <v>0.37041591997439988</v>
      </c>
      <c r="Q66" s="170">
        <f t="shared" ref="Q66:Q96" si="36">(M66*O66)</f>
        <v>0.17908645919999999</v>
      </c>
      <c r="R66" s="171">
        <f t="shared" si="27"/>
        <v>203.72875598591995</v>
      </c>
      <c r="S66" s="172">
        <f t="shared" si="26"/>
        <v>98.497552560000003</v>
      </c>
      <c r="T66" s="170">
        <f t="shared" ref="T66:T96" si="37">((G66/1000)*3.14)*1.15*0.003*((G66-F66)/2/1000)*8000*O66</f>
        <v>5.1123440256000015</v>
      </c>
      <c r="U66" s="172">
        <f>T66*100*3</f>
        <v>1533.7032076800006</v>
      </c>
      <c r="V66" s="170">
        <f t="shared" ref="V66:V96" si="38">((E66/1000)*3.14)*1.15*0.003*((E66-D66)/2/1000)*8000*O66</f>
        <v>0.6709457548799993</v>
      </c>
      <c r="W66" s="171">
        <f>V66*450*3</f>
        <v>905.77676908799913</v>
      </c>
      <c r="X66" s="170">
        <f t="shared" ref="X66:X96" si="39">W66+U66+S66+R66</f>
        <v>2741.7062853139196</v>
      </c>
    </row>
    <row r="67" spans="1:24" x14ac:dyDescent="0.3">
      <c r="A67" s="85">
        <v>150</v>
      </c>
      <c r="B67" s="45">
        <v>18</v>
      </c>
      <c r="C67" s="45" t="s">
        <v>2</v>
      </c>
      <c r="D67" s="163">
        <v>449.33</v>
      </c>
      <c r="E67" s="163">
        <v>474.72</v>
      </c>
      <c r="F67" s="169">
        <v>527.1</v>
      </c>
      <c r="G67" s="163">
        <v>549.4</v>
      </c>
      <c r="H67" s="170">
        <f t="shared" si="28"/>
        <v>0.50091000000000008</v>
      </c>
      <c r="I67" s="170">
        <f t="shared" si="29"/>
        <v>31</v>
      </c>
      <c r="J67" s="170">
        <f t="shared" si="30"/>
        <v>37</v>
      </c>
      <c r="K67" s="170">
        <f t="shared" si="31"/>
        <v>1.38248E-2</v>
      </c>
      <c r="L67" s="170">
        <f t="shared" si="32"/>
        <v>2.3828927999999996E-2</v>
      </c>
      <c r="M67" s="170">
        <f t="shared" si="33"/>
        <v>0.21467439760800006</v>
      </c>
      <c r="N67" s="170">
        <f t="shared" si="34"/>
        <v>0.44163748800576003</v>
      </c>
      <c r="O67" s="170">
        <v>1</v>
      </c>
      <c r="P67" s="170">
        <f t="shared" si="35"/>
        <v>0.44163748800576003</v>
      </c>
      <c r="Q67" s="170">
        <f t="shared" si="36"/>
        <v>0.21467439760800006</v>
      </c>
      <c r="R67" s="171">
        <f t="shared" si="27"/>
        <v>242.90061840316801</v>
      </c>
      <c r="S67" s="172">
        <f t="shared" si="26"/>
        <v>118.07091868440003</v>
      </c>
      <c r="T67" s="170">
        <f t="shared" si="37"/>
        <v>0.53088719783999894</v>
      </c>
      <c r="U67" s="172">
        <v>74</v>
      </c>
      <c r="V67" s="170">
        <f t="shared" si="38"/>
        <v>0.52228669714560094</v>
      </c>
      <c r="W67" s="171">
        <v>220</v>
      </c>
      <c r="X67" s="170">
        <f t="shared" si="39"/>
        <v>654.97153708756798</v>
      </c>
    </row>
    <row r="68" spans="1:24" x14ac:dyDescent="0.3">
      <c r="A68" s="85">
        <v>300</v>
      </c>
      <c r="B68" s="45">
        <v>18</v>
      </c>
      <c r="C68" s="45" t="s">
        <v>2</v>
      </c>
      <c r="D68" s="163">
        <v>449.33</v>
      </c>
      <c r="E68" s="163">
        <v>474.72</v>
      </c>
      <c r="F68" s="163">
        <v>527.1</v>
      </c>
      <c r="G68" s="163">
        <v>596.9</v>
      </c>
      <c r="H68" s="170">
        <f t="shared" si="28"/>
        <v>0.50091000000000008</v>
      </c>
      <c r="I68" s="170">
        <f t="shared" si="29"/>
        <v>31</v>
      </c>
      <c r="J68" s="170">
        <f t="shared" si="30"/>
        <v>37</v>
      </c>
      <c r="K68" s="170">
        <f t="shared" si="31"/>
        <v>1.38248E-2</v>
      </c>
      <c r="L68" s="170">
        <f t="shared" si="32"/>
        <v>2.3828927999999996E-2</v>
      </c>
      <c r="M68" s="170">
        <f t="shared" si="33"/>
        <v>0.21467439760800006</v>
      </c>
      <c r="N68" s="170">
        <f t="shared" si="34"/>
        <v>0.44163748800576003</v>
      </c>
      <c r="O68" s="170">
        <v>1</v>
      </c>
      <c r="P68" s="170">
        <f t="shared" si="35"/>
        <v>0.44163748800576003</v>
      </c>
      <c r="Q68" s="170">
        <f t="shared" si="36"/>
        <v>0.21467439760800006</v>
      </c>
      <c r="R68" s="171">
        <f t="shared" si="27"/>
        <v>242.90061840316801</v>
      </c>
      <c r="S68" s="172">
        <f t="shared" ref="S68:S96" si="40">Q68*O68*550</f>
        <v>118.07091868440003</v>
      </c>
      <c r="T68" s="170">
        <f t="shared" si="37"/>
        <v>1.8053679818399988</v>
      </c>
      <c r="U68" s="172">
        <v>192</v>
      </c>
      <c r="V68" s="170">
        <f t="shared" si="38"/>
        <v>0.52228669714560094</v>
      </c>
      <c r="W68" s="171">
        <v>220</v>
      </c>
      <c r="X68" s="170">
        <f t="shared" si="39"/>
        <v>772.97153708756798</v>
      </c>
    </row>
    <row r="69" spans="1:24" x14ac:dyDescent="0.3">
      <c r="A69" s="45">
        <v>600</v>
      </c>
      <c r="B69" s="45">
        <v>18</v>
      </c>
      <c r="C69" s="45" t="s">
        <v>2</v>
      </c>
      <c r="D69" s="163">
        <v>438.15</v>
      </c>
      <c r="E69" s="163">
        <v>469.9</v>
      </c>
      <c r="F69" s="169">
        <v>527.1</v>
      </c>
      <c r="G69" s="163">
        <v>612.9</v>
      </c>
      <c r="H69" s="170">
        <f t="shared" si="28"/>
        <v>0.4985</v>
      </c>
      <c r="I69" s="170">
        <f t="shared" si="29"/>
        <v>34</v>
      </c>
      <c r="J69" s="170">
        <f t="shared" si="30"/>
        <v>40</v>
      </c>
      <c r="K69" s="170">
        <f t="shared" si="31"/>
        <v>1.38248E-2</v>
      </c>
      <c r="L69" s="170">
        <f t="shared" si="32"/>
        <v>2.3828927999999996E-2</v>
      </c>
      <c r="M69" s="170">
        <f t="shared" si="33"/>
        <v>0.23431653520000001</v>
      </c>
      <c r="N69" s="170">
        <f t="shared" si="34"/>
        <v>0.47514882431999994</v>
      </c>
      <c r="O69" s="170">
        <v>1</v>
      </c>
      <c r="P69" s="170">
        <f t="shared" si="35"/>
        <v>0.47514882431999994</v>
      </c>
      <c r="Q69" s="170">
        <f t="shared" si="36"/>
        <v>0.23431653520000001</v>
      </c>
      <c r="R69" s="171">
        <f t="shared" si="27"/>
        <v>261.33185337599997</v>
      </c>
      <c r="S69" s="172">
        <f t="shared" si="40"/>
        <v>128.87409436000002</v>
      </c>
      <c r="T69" s="170">
        <f t="shared" si="37"/>
        <v>2.2786920842399989</v>
      </c>
      <c r="U69" s="172">
        <v>233</v>
      </c>
      <c r="V69" s="170">
        <f t="shared" si="38"/>
        <v>0.64648419089999998</v>
      </c>
      <c r="W69" s="171">
        <v>273</v>
      </c>
      <c r="X69" s="170">
        <f t="shared" si="39"/>
        <v>896.2059477360001</v>
      </c>
    </row>
    <row r="70" spans="1:24" x14ac:dyDescent="0.3">
      <c r="A70" s="45">
        <v>900</v>
      </c>
      <c r="B70" s="45">
        <v>18</v>
      </c>
      <c r="C70" s="45" t="s">
        <v>2</v>
      </c>
      <c r="D70" s="163">
        <v>425.45</v>
      </c>
      <c r="E70" s="163">
        <v>463.55</v>
      </c>
      <c r="F70" s="169">
        <v>520.70000000000005</v>
      </c>
      <c r="G70" s="163">
        <v>638.29999999999995</v>
      </c>
      <c r="H70" s="170">
        <f t="shared" si="28"/>
        <v>0.49212499999999998</v>
      </c>
      <c r="I70" s="170">
        <f t="shared" si="29"/>
        <v>34</v>
      </c>
      <c r="J70" s="170">
        <f t="shared" si="30"/>
        <v>40</v>
      </c>
      <c r="K70" s="170">
        <f t="shared" si="31"/>
        <v>1.38248E-2</v>
      </c>
      <c r="L70" s="170">
        <f t="shared" si="32"/>
        <v>2.3828927999999996E-2</v>
      </c>
      <c r="M70" s="170">
        <f t="shared" si="33"/>
        <v>0.2313200098</v>
      </c>
      <c r="N70" s="170">
        <f t="shared" si="34"/>
        <v>0.46907244767999989</v>
      </c>
      <c r="O70" s="170">
        <v>1</v>
      </c>
      <c r="P70" s="170">
        <f t="shared" si="35"/>
        <v>0.46907244767999989</v>
      </c>
      <c r="Q70" s="170">
        <f t="shared" si="36"/>
        <v>0.2313200098</v>
      </c>
      <c r="R70" s="171">
        <f t="shared" si="27"/>
        <v>257.98984622399996</v>
      </c>
      <c r="S70" s="172">
        <f t="shared" si="40"/>
        <v>127.22600539</v>
      </c>
      <c r="T70" s="170">
        <f t="shared" si="37"/>
        <v>3.252676714559998</v>
      </c>
      <c r="U70" s="172">
        <f>T70*100*3</f>
        <v>975.80301436799937</v>
      </c>
      <c r="V70" s="170">
        <f t="shared" si="38"/>
        <v>0.76529750166000055</v>
      </c>
      <c r="W70" s="171">
        <f>V70*450*3</f>
        <v>1033.1516272410006</v>
      </c>
      <c r="X70" s="170">
        <f t="shared" si="39"/>
        <v>2394.170493223</v>
      </c>
    </row>
    <row r="71" spans="1:24" x14ac:dyDescent="0.3">
      <c r="A71" s="45">
        <v>1500</v>
      </c>
      <c r="B71" s="45">
        <v>18</v>
      </c>
      <c r="C71" s="45" t="s">
        <v>2</v>
      </c>
      <c r="D71" s="177">
        <v>425.5</v>
      </c>
      <c r="E71" s="177">
        <v>463.6</v>
      </c>
      <c r="F71" s="177">
        <v>520.70000000000005</v>
      </c>
      <c r="G71" s="177">
        <v>704.9</v>
      </c>
      <c r="H71" s="170">
        <f t="shared" si="28"/>
        <v>0.49215000000000003</v>
      </c>
      <c r="I71" s="170">
        <f t="shared" si="29"/>
        <v>34</v>
      </c>
      <c r="J71" s="170">
        <f t="shared" si="30"/>
        <v>40</v>
      </c>
      <c r="K71" s="170">
        <f t="shared" si="31"/>
        <v>1.38248E-2</v>
      </c>
      <c r="L71" s="170">
        <f t="shared" si="32"/>
        <v>2.3828927999999996E-2</v>
      </c>
      <c r="M71" s="170">
        <f t="shared" si="33"/>
        <v>0.23133176088000001</v>
      </c>
      <c r="N71" s="170">
        <f t="shared" si="34"/>
        <v>0.46909627660799991</v>
      </c>
      <c r="O71" s="170">
        <v>1</v>
      </c>
      <c r="P71" s="170">
        <f t="shared" si="35"/>
        <v>0.46909627660799991</v>
      </c>
      <c r="Q71" s="170">
        <f t="shared" si="36"/>
        <v>0.23133176088000001</v>
      </c>
      <c r="R71" s="171">
        <f t="shared" si="27"/>
        <v>258.00295213439995</v>
      </c>
      <c r="S71" s="172">
        <f t="shared" si="40"/>
        <v>127.23246848400001</v>
      </c>
      <c r="T71" s="170">
        <f t="shared" si="37"/>
        <v>5.626338676559997</v>
      </c>
      <c r="U71" s="172">
        <f>T71*100*3</f>
        <v>1687.901602967999</v>
      </c>
      <c r="V71" s="170">
        <f t="shared" si="38"/>
        <v>0.76538004912000057</v>
      </c>
      <c r="W71" s="171">
        <f>V71*450*3</f>
        <v>1033.2630663120008</v>
      </c>
      <c r="X71" s="170">
        <f t="shared" si="39"/>
        <v>3106.4000898983995</v>
      </c>
    </row>
    <row r="72" spans="1:24" x14ac:dyDescent="0.3">
      <c r="A72" s="85">
        <v>150</v>
      </c>
      <c r="B72" s="45">
        <v>20</v>
      </c>
      <c r="C72" s="45" t="s">
        <v>2</v>
      </c>
      <c r="D72" s="163">
        <v>500.13</v>
      </c>
      <c r="E72" s="163">
        <v>525.52</v>
      </c>
      <c r="F72" s="169">
        <v>577.9</v>
      </c>
      <c r="G72" s="163">
        <v>606.6</v>
      </c>
      <c r="H72" s="170">
        <f t="shared" si="28"/>
        <v>0.55171000000000003</v>
      </c>
      <c r="I72" s="170">
        <f t="shared" si="29"/>
        <v>31</v>
      </c>
      <c r="J72" s="170">
        <f t="shared" si="30"/>
        <v>37</v>
      </c>
      <c r="K72" s="170">
        <f t="shared" si="31"/>
        <v>1.38248E-2</v>
      </c>
      <c r="L72" s="170">
        <f t="shared" si="32"/>
        <v>2.3828927999999996E-2</v>
      </c>
      <c r="M72" s="170">
        <f t="shared" si="33"/>
        <v>0.23644569264800003</v>
      </c>
      <c r="N72" s="170">
        <f t="shared" si="34"/>
        <v>0.48642634107455995</v>
      </c>
      <c r="O72" s="170">
        <v>1</v>
      </c>
      <c r="P72" s="170">
        <f t="shared" si="35"/>
        <v>0.48642634107455995</v>
      </c>
      <c r="Q72" s="170">
        <f t="shared" si="36"/>
        <v>0.23644569264800003</v>
      </c>
      <c r="R72" s="171">
        <f t="shared" ref="R72:R96" si="41">P72*O72*550</f>
        <v>267.53448759100797</v>
      </c>
      <c r="S72" s="172">
        <f t="shared" si="40"/>
        <v>130.04513095640002</v>
      </c>
      <c r="T72" s="170">
        <f t="shared" si="37"/>
        <v>0.75438498744000115</v>
      </c>
      <c r="U72" s="172">
        <v>96</v>
      </c>
      <c r="V72" s="170">
        <f t="shared" si="38"/>
        <v>0.57817683072959958</v>
      </c>
      <c r="W72" s="171">
        <v>241</v>
      </c>
      <c r="X72" s="170">
        <f t="shared" si="39"/>
        <v>734.57961854740802</v>
      </c>
    </row>
    <row r="73" spans="1:24" x14ac:dyDescent="0.3">
      <c r="A73" s="85">
        <v>300</v>
      </c>
      <c r="B73" s="45">
        <v>20</v>
      </c>
      <c r="C73" s="45" t="s">
        <v>2</v>
      </c>
      <c r="D73" s="163">
        <v>500.13</v>
      </c>
      <c r="E73" s="163">
        <v>525.52</v>
      </c>
      <c r="F73" s="163">
        <v>577.9</v>
      </c>
      <c r="G73" s="163">
        <v>654.1</v>
      </c>
      <c r="H73" s="170">
        <f t="shared" si="28"/>
        <v>0.55171000000000003</v>
      </c>
      <c r="I73" s="170">
        <f t="shared" si="29"/>
        <v>31</v>
      </c>
      <c r="J73" s="170">
        <f t="shared" si="30"/>
        <v>37</v>
      </c>
      <c r="K73" s="170">
        <f t="shared" si="31"/>
        <v>1.38248E-2</v>
      </c>
      <c r="L73" s="170">
        <f t="shared" si="32"/>
        <v>2.3828927999999996E-2</v>
      </c>
      <c r="M73" s="170">
        <f t="shared" si="33"/>
        <v>0.23644569264800003</v>
      </c>
      <c r="N73" s="170">
        <f t="shared" si="34"/>
        <v>0.48642634107455995</v>
      </c>
      <c r="O73" s="170">
        <v>1</v>
      </c>
      <c r="P73" s="170">
        <f t="shared" si="35"/>
        <v>0.48642634107455995</v>
      </c>
      <c r="Q73" s="170">
        <f t="shared" si="36"/>
        <v>0.23644569264800003</v>
      </c>
      <c r="R73" s="171">
        <f t="shared" si="41"/>
        <v>267.53448759100797</v>
      </c>
      <c r="S73" s="172">
        <f t="shared" si="40"/>
        <v>130.04513095640002</v>
      </c>
      <c r="T73" s="170">
        <f t="shared" si="37"/>
        <v>2.1597717434400012</v>
      </c>
      <c r="U73" s="172">
        <v>226</v>
      </c>
      <c r="V73" s="170">
        <f t="shared" si="38"/>
        <v>0.57817683072959958</v>
      </c>
      <c r="W73" s="171">
        <v>241</v>
      </c>
      <c r="X73" s="170">
        <f t="shared" si="39"/>
        <v>864.57961854740802</v>
      </c>
    </row>
    <row r="74" spans="1:24" x14ac:dyDescent="0.3">
      <c r="A74" s="45">
        <v>600</v>
      </c>
      <c r="B74" s="45">
        <v>20</v>
      </c>
      <c r="C74" s="45" t="s">
        <v>2</v>
      </c>
      <c r="D74" s="163">
        <v>488.95</v>
      </c>
      <c r="E74" s="163">
        <v>520.70000000000005</v>
      </c>
      <c r="F74" s="169">
        <v>577.9</v>
      </c>
      <c r="G74" s="163">
        <v>682.8</v>
      </c>
      <c r="H74" s="170">
        <f t="shared" si="28"/>
        <v>0.5492999999999999</v>
      </c>
      <c r="I74" s="170">
        <f t="shared" si="29"/>
        <v>34</v>
      </c>
      <c r="J74" s="170">
        <f t="shared" si="30"/>
        <v>40</v>
      </c>
      <c r="K74" s="170">
        <f t="shared" si="31"/>
        <v>1.38248E-2</v>
      </c>
      <c r="L74" s="170">
        <f t="shared" si="32"/>
        <v>2.3828927999999996E-2</v>
      </c>
      <c r="M74" s="170">
        <f t="shared" si="33"/>
        <v>0.25819472975999996</v>
      </c>
      <c r="N74" s="170">
        <f t="shared" si="34"/>
        <v>0.52356920601599977</v>
      </c>
      <c r="O74" s="170">
        <v>1</v>
      </c>
      <c r="P74" s="170">
        <f t="shared" si="35"/>
        <v>0.52356920601599977</v>
      </c>
      <c r="Q74" s="170">
        <f t="shared" si="36"/>
        <v>0.25819472975999996</v>
      </c>
      <c r="R74" s="171">
        <f t="shared" si="41"/>
        <v>287.96306330879986</v>
      </c>
      <c r="S74" s="172">
        <f t="shared" si="40"/>
        <v>142.00710136799998</v>
      </c>
      <c r="T74" s="170">
        <f t="shared" si="37"/>
        <v>3.1036856990399992</v>
      </c>
      <c r="U74" s="172">
        <v>313</v>
      </c>
      <c r="V74" s="170">
        <f t="shared" si="38"/>
        <v>0.71637437370000123</v>
      </c>
      <c r="W74" s="171">
        <v>298</v>
      </c>
      <c r="X74" s="170">
        <f t="shared" si="39"/>
        <v>1040.9701646767999</v>
      </c>
    </row>
    <row r="75" spans="1:24" x14ac:dyDescent="0.3">
      <c r="A75" s="45">
        <v>900</v>
      </c>
      <c r="B75" s="45">
        <v>20</v>
      </c>
      <c r="C75" s="45" t="s">
        <v>2</v>
      </c>
      <c r="D75" s="163">
        <v>482.6</v>
      </c>
      <c r="E75" s="163">
        <v>520.70000000000005</v>
      </c>
      <c r="F75" s="169">
        <v>571.5</v>
      </c>
      <c r="G75" s="163">
        <v>698.5</v>
      </c>
      <c r="H75" s="170">
        <f t="shared" si="28"/>
        <v>0.54610000000000003</v>
      </c>
      <c r="I75" s="170">
        <f t="shared" si="29"/>
        <v>30</v>
      </c>
      <c r="J75" s="170">
        <f t="shared" si="30"/>
        <v>36</v>
      </c>
      <c r="K75" s="170">
        <f t="shared" si="31"/>
        <v>1.38248E-2</v>
      </c>
      <c r="L75" s="170">
        <f t="shared" si="32"/>
        <v>2.3828927999999996E-2</v>
      </c>
      <c r="M75" s="170">
        <f t="shared" si="33"/>
        <v>0.22649169840000002</v>
      </c>
      <c r="N75" s="170">
        <f t="shared" si="34"/>
        <v>0.46846719290879996</v>
      </c>
      <c r="O75" s="170">
        <v>1</v>
      </c>
      <c r="P75" s="170">
        <f t="shared" si="35"/>
        <v>0.46846719290879996</v>
      </c>
      <c r="Q75" s="170">
        <f t="shared" si="36"/>
        <v>0.22649169840000002</v>
      </c>
      <c r="R75" s="171">
        <f t="shared" si="41"/>
        <v>257.65695609983999</v>
      </c>
      <c r="S75" s="172">
        <f t="shared" si="40"/>
        <v>124.57043412000002</v>
      </c>
      <c r="T75" s="170">
        <f t="shared" si="37"/>
        <v>3.8439600539999996</v>
      </c>
      <c r="U75" s="172">
        <f>T75*100*3</f>
        <v>1153.1880162</v>
      </c>
      <c r="V75" s="170">
        <f t="shared" si="38"/>
        <v>0.85964924844000046</v>
      </c>
      <c r="W75" s="171">
        <f>V75*450*3</f>
        <v>1160.5264853940007</v>
      </c>
      <c r="X75" s="170">
        <f t="shared" si="39"/>
        <v>2695.9418918138404</v>
      </c>
    </row>
    <row r="76" spans="1:24" x14ac:dyDescent="0.3">
      <c r="A76" s="45">
        <v>1500</v>
      </c>
      <c r="B76" s="45">
        <v>20</v>
      </c>
      <c r="C76" s="45" t="s">
        <v>2</v>
      </c>
      <c r="D76" s="177">
        <v>489</v>
      </c>
      <c r="E76" s="177">
        <v>514.4</v>
      </c>
      <c r="F76" s="177">
        <v>571.5</v>
      </c>
      <c r="G76" s="177">
        <v>755.7</v>
      </c>
      <c r="H76" s="170">
        <f t="shared" si="28"/>
        <v>0.54295000000000004</v>
      </c>
      <c r="I76" s="170">
        <f t="shared" si="29"/>
        <v>34</v>
      </c>
      <c r="J76" s="170">
        <f t="shared" si="30"/>
        <v>40</v>
      </c>
      <c r="K76" s="170">
        <f t="shared" si="31"/>
        <v>1.38248E-2</v>
      </c>
      <c r="L76" s="170">
        <f t="shared" si="32"/>
        <v>2.3828927999999996E-2</v>
      </c>
      <c r="M76" s="170">
        <f t="shared" si="33"/>
        <v>0.25520995544000002</v>
      </c>
      <c r="N76" s="170">
        <f t="shared" si="34"/>
        <v>0.51751665830399995</v>
      </c>
      <c r="O76" s="170">
        <v>1</v>
      </c>
      <c r="P76" s="170">
        <f t="shared" si="35"/>
        <v>0.51751665830399995</v>
      </c>
      <c r="Q76" s="170">
        <f t="shared" si="36"/>
        <v>0.25520995544000002</v>
      </c>
      <c r="R76" s="171">
        <f t="shared" si="41"/>
        <v>284.63416206719995</v>
      </c>
      <c r="S76" s="172">
        <f t="shared" si="40"/>
        <v>140.365475492</v>
      </c>
      <c r="T76" s="170">
        <f t="shared" si="37"/>
        <v>6.0318118000800016</v>
      </c>
      <c r="U76" s="172">
        <f>T76*100*3</f>
        <v>1809.5435400240005</v>
      </c>
      <c r="V76" s="170">
        <f t="shared" si="38"/>
        <v>0.56616551231999945</v>
      </c>
      <c r="W76" s="171">
        <f>V76*450*3</f>
        <v>764.32344163199923</v>
      </c>
      <c r="X76" s="170">
        <f t="shared" si="39"/>
        <v>2998.8666192151995</v>
      </c>
    </row>
    <row r="77" spans="1:24" x14ac:dyDescent="0.3">
      <c r="A77" s="85">
        <v>150</v>
      </c>
      <c r="B77" s="45">
        <v>24</v>
      </c>
      <c r="C77" s="45" t="s">
        <v>2</v>
      </c>
      <c r="D77" s="163">
        <v>603.25</v>
      </c>
      <c r="E77" s="163">
        <v>628.65</v>
      </c>
      <c r="F77" s="169">
        <v>685.8</v>
      </c>
      <c r="G77" s="163">
        <v>717.6</v>
      </c>
      <c r="H77" s="170">
        <f t="shared" si="28"/>
        <v>0.65722499999999995</v>
      </c>
      <c r="I77" s="170">
        <f t="shared" si="29"/>
        <v>34</v>
      </c>
      <c r="J77" s="170">
        <f t="shared" si="30"/>
        <v>40</v>
      </c>
      <c r="K77" s="170">
        <f t="shared" si="31"/>
        <v>1.38248E-2</v>
      </c>
      <c r="L77" s="170">
        <f t="shared" si="32"/>
        <v>2.3828927999999996E-2</v>
      </c>
      <c r="M77" s="170">
        <f t="shared" si="33"/>
        <v>0.30892414211999997</v>
      </c>
      <c r="N77" s="170">
        <f t="shared" si="34"/>
        <v>0.62643868819199988</v>
      </c>
      <c r="O77" s="170">
        <v>1</v>
      </c>
      <c r="P77" s="170">
        <f t="shared" si="35"/>
        <v>0.62643868819199988</v>
      </c>
      <c r="Q77" s="170">
        <f t="shared" si="36"/>
        <v>0.30892414211999997</v>
      </c>
      <c r="R77" s="171">
        <f t="shared" si="41"/>
        <v>344.54127850559996</v>
      </c>
      <c r="S77" s="172">
        <f t="shared" si="40"/>
        <v>169.90827816599997</v>
      </c>
      <c r="T77" s="170">
        <f t="shared" si="37"/>
        <v>0.98882237376000226</v>
      </c>
      <c r="U77" s="172">
        <v>118</v>
      </c>
      <c r="V77" s="170">
        <f t="shared" si="38"/>
        <v>0.69191280971999936</v>
      </c>
      <c r="W77" s="171">
        <v>283</v>
      </c>
      <c r="X77" s="170">
        <f t="shared" si="39"/>
        <v>915.44955667159991</v>
      </c>
    </row>
    <row r="78" spans="1:24" x14ac:dyDescent="0.3">
      <c r="A78" s="85">
        <v>300</v>
      </c>
      <c r="B78" s="45">
        <v>24</v>
      </c>
      <c r="C78" s="45" t="s">
        <v>2</v>
      </c>
      <c r="D78" s="163">
        <v>603.25</v>
      </c>
      <c r="E78" s="163">
        <v>628.65</v>
      </c>
      <c r="F78" s="163">
        <v>685.8</v>
      </c>
      <c r="G78" s="163">
        <v>774.7</v>
      </c>
      <c r="H78" s="170">
        <f t="shared" si="28"/>
        <v>0.65722499999999995</v>
      </c>
      <c r="I78" s="170">
        <f t="shared" si="29"/>
        <v>34</v>
      </c>
      <c r="J78" s="170">
        <f t="shared" si="30"/>
        <v>40</v>
      </c>
      <c r="K78" s="170">
        <f t="shared" si="31"/>
        <v>1.38248E-2</v>
      </c>
      <c r="L78" s="170">
        <f t="shared" si="32"/>
        <v>2.3828927999999996E-2</v>
      </c>
      <c r="M78" s="170">
        <f t="shared" si="33"/>
        <v>0.30892414211999997</v>
      </c>
      <c r="N78" s="170">
        <f t="shared" si="34"/>
        <v>0.62643868819199988</v>
      </c>
      <c r="O78" s="170">
        <v>1</v>
      </c>
      <c r="P78" s="170">
        <f t="shared" si="35"/>
        <v>0.62643868819199988</v>
      </c>
      <c r="Q78" s="170">
        <f t="shared" si="36"/>
        <v>0.30892414211999997</v>
      </c>
      <c r="R78" s="171">
        <f t="shared" si="41"/>
        <v>344.54127850559996</v>
      </c>
      <c r="S78" s="172">
        <f t="shared" si="40"/>
        <v>169.90827816599997</v>
      </c>
      <c r="T78" s="170">
        <f t="shared" si="37"/>
        <v>2.9843108055600034</v>
      </c>
      <c r="U78" s="172">
        <v>306</v>
      </c>
      <c r="V78" s="170">
        <f t="shared" si="38"/>
        <v>0.69191280971999936</v>
      </c>
      <c r="W78" s="171">
        <v>283</v>
      </c>
      <c r="X78" s="170">
        <f t="shared" si="39"/>
        <v>1103.4495566716</v>
      </c>
    </row>
    <row r="79" spans="1:24" x14ac:dyDescent="0.3">
      <c r="A79" s="45">
        <v>600</v>
      </c>
      <c r="B79" s="45">
        <v>24</v>
      </c>
      <c r="C79" s="45" t="s">
        <v>2</v>
      </c>
      <c r="D79" s="163">
        <v>590.54999999999995</v>
      </c>
      <c r="E79" s="163">
        <v>628.65</v>
      </c>
      <c r="F79" s="169">
        <v>685.8</v>
      </c>
      <c r="G79" s="163">
        <v>790.7</v>
      </c>
      <c r="H79" s="170">
        <f t="shared" si="28"/>
        <v>0.65722499999999995</v>
      </c>
      <c r="I79" s="170">
        <f t="shared" si="29"/>
        <v>34</v>
      </c>
      <c r="J79" s="170">
        <f t="shared" si="30"/>
        <v>40</v>
      </c>
      <c r="K79" s="170">
        <f t="shared" si="31"/>
        <v>1.38248E-2</v>
      </c>
      <c r="L79" s="170">
        <f t="shared" si="32"/>
        <v>2.3828927999999996E-2</v>
      </c>
      <c r="M79" s="170">
        <f t="shared" si="33"/>
        <v>0.30892414211999997</v>
      </c>
      <c r="N79" s="170">
        <f t="shared" si="34"/>
        <v>0.62643868819199988</v>
      </c>
      <c r="O79" s="170">
        <v>1</v>
      </c>
      <c r="P79" s="170">
        <f t="shared" si="35"/>
        <v>0.62643868819199988</v>
      </c>
      <c r="Q79" s="170">
        <f t="shared" si="36"/>
        <v>0.30892414211999997</v>
      </c>
      <c r="R79" s="171">
        <f t="shared" si="41"/>
        <v>344.54127850559996</v>
      </c>
      <c r="S79" s="172">
        <f t="shared" si="40"/>
        <v>169.90827816599997</v>
      </c>
      <c r="T79" s="170">
        <f t="shared" si="37"/>
        <v>3.5941480407600035</v>
      </c>
      <c r="U79" s="172">
        <v>358</v>
      </c>
      <c r="V79" s="170">
        <f t="shared" si="38"/>
        <v>1.0378692145800006</v>
      </c>
      <c r="W79" s="171">
        <v>410</v>
      </c>
      <c r="X79" s="170">
        <f t="shared" si="39"/>
        <v>1282.4495566716</v>
      </c>
    </row>
    <row r="80" spans="1:24" x14ac:dyDescent="0.3">
      <c r="A80" s="45">
        <v>900</v>
      </c>
      <c r="B80" s="45">
        <v>24</v>
      </c>
      <c r="C80" s="45" t="s">
        <v>2</v>
      </c>
      <c r="D80" s="163">
        <v>590.54999999999995</v>
      </c>
      <c r="E80" s="163">
        <v>628.65</v>
      </c>
      <c r="F80" s="169">
        <v>679.5</v>
      </c>
      <c r="G80" s="163">
        <v>838.2</v>
      </c>
      <c r="H80" s="170">
        <f t="shared" si="28"/>
        <v>0.65407500000000007</v>
      </c>
      <c r="I80" s="170">
        <f t="shared" si="29"/>
        <v>31</v>
      </c>
      <c r="J80" s="170">
        <f t="shared" si="30"/>
        <v>37</v>
      </c>
      <c r="K80" s="170">
        <f t="shared" si="31"/>
        <v>1.38248E-2</v>
      </c>
      <c r="L80" s="170">
        <f t="shared" si="32"/>
        <v>2.3828927999999996E-2</v>
      </c>
      <c r="M80" s="170">
        <f t="shared" si="33"/>
        <v>0.28031613786000004</v>
      </c>
      <c r="N80" s="170">
        <f t="shared" si="34"/>
        <v>0.57667852501920003</v>
      </c>
      <c r="O80" s="170">
        <v>1</v>
      </c>
      <c r="P80" s="170">
        <f t="shared" si="35"/>
        <v>0.57667852501920003</v>
      </c>
      <c r="Q80" s="170">
        <f t="shared" si="36"/>
        <v>0.28031613786000004</v>
      </c>
      <c r="R80" s="171">
        <f t="shared" si="41"/>
        <v>317.17318876056004</v>
      </c>
      <c r="S80" s="172">
        <f t="shared" si="40"/>
        <v>154.17387582300003</v>
      </c>
      <c r="T80" s="170">
        <f t="shared" si="37"/>
        <v>5.764124036880002</v>
      </c>
      <c r="U80" s="172">
        <f>T80*100*3</f>
        <v>1729.2372110640003</v>
      </c>
      <c r="V80" s="170">
        <f t="shared" si="38"/>
        <v>1.0378692145800006</v>
      </c>
      <c r="W80" s="171">
        <f>V80*450*3</f>
        <v>1401.1234396830009</v>
      </c>
      <c r="X80" s="170">
        <f t="shared" si="39"/>
        <v>3601.7077153305613</v>
      </c>
    </row>
    <row r="81" spans="1:24" x14ac:dyDescent="0.3">
      <c r="A81" s="45">
        <v>1500</v>
      </c>
      <c r="B81" s="45">
        <v>24</v>
      </c>
      <c r="C81" s="45" t="s">
        <v>2</v>
      </c>
      <c r="D81" s="177">
        <v>577.9</v>
      </c>
      <c r="E81" s="177">
        <v>616</v>
      </c>
      <c r="F81" s="177">
        <v>679.5</v>
      </c>
      <c r="G81" s="177">
        <v>901.7</v>
      </c>
      <c r="H81" s="170">
        <f t="shared" si="28"/>
        <v>0.64775000000000005</v>
      </c>
      <c r="I81" s="170">
        <f t="shared" si="29"/>
        <v>38</v>
      </c>
      <c r="J81" s="170">
        <f t="shared" si="30"/>
        <v>44</v>
      </c>
      <c r="K81" s="170">
        <f t="shared" si="31"/>
        <v>1.38248E-2</v>
      </c>
      <c r="L81" s="170">
        <f t="shared" si="32"/>
        <v>2.3828927999999996E-2</v>
      </c>
      <c r="M81" s="170">
        <f t="shared" si="33"/>
        <v>0.34029053960000005</v>
      </c>
      <c r="N81" s="170">
        <f t="shared" si="34"/>
        <v>0.67914827692799995</v>
      </c>
      <c r="O81" s="170">
        <v>1</v>
      </c>
      <c r="P81" s="170">
        <f t="shared" si="35"/>
        <v>0.67914827692799995</v>
      </c>
      <c r="Q81" s="170">
        <f t="shared" si="36"/>
        <v>0.34029053960000005</v>
      </c>
      <c r="R81" s="171">
        <f t="shared" si="41"/>
        <v>373.53155231039995</v>
      </c>
      <c r="S81" s="172">
        <f t="shared" si="40"/>
        <v>187.15979678000002</v>
      </c>
      <c r="T81" s="170">
        <f t="shared" si="37"/>
        <v>8.6819015896800007</v>
      </c>
      <c r="U81" s="172">
        <f>T81*100*3</f>
        <v>2604.5704769040003</v>
      </c>
      <c r="V81" s="170">
        <f t="shared" si="38"/>
        <v>1.0169847072000004</v>
      </c>
      <c r="W81" s="171">
        <f>V81*450*3</f>
        <v>1372.9293547200007</v>
      </c>
      <c r="X81" s="170">
        <f t="shared" si="39"/>
        <v>4538.1911807144006</v>
      </c>
    </row>
    <row r="82" spans="1:24" x14ac:dyDescent="0.3">
      <c r="A82" s="85">
        <v>150</v>
      </c>
      <c r="B82" s="45" t="s">
        <v>8</v>
      </c>
      <c r="C82" s="45" t="s">
        <v>2</v>
      </c>
      <c r="D82" s="163">
        <v>44.45</v>
      </c>
      <c r="E82" s="163">
        <v>54.1</v>
      </c>
      <c r="F82" s="169">
        <v>69.900000000000006</v>
      </c>
      <c r="G82" s="163">
        <v>85.9</v>
      </c>
      <c r="H82" s="170">
        <f t="shared" si="28"/>
        <v>6.2E-2</v>
      </c>
      <c r="I82" s="170">
        <f t="shared" si="29"/>
        <v>9</v>
      </c>
      <c r="J82" s="170">
        <f t="shared" si="30"/>
        <v>15</v>
      </c>
      <c r="K82" s="170">
        <f t="shared" si="31"/>
        <v>1.38248E-2</v>
      </c>
      <c r="L82" s="170">
        <f t="shared" si="32"/>
        <v>2.3828927999999996E-2</v>
      </c>
      <c r="M82" s="170">
        <f t="shared" si="33"/>
        <v>7.714238400000001E-3</v>
      </c>
      <c r="N82" s="170">
        <f t="shared" si="34"/>
        <v>2.2160903039999996E-2</v>
      </c>
      <c r="O82" s="170">
        <v>1</v>
      </c>
      <c r="P82" s="170">
        <f t="shared" si="35"/>
        <v>2.2160903039999996E-2</v>
      </c>
      <c r="Q82" s="170">
        <f t="shared" si="36"/>
        <v>7.714238400000001E-3</v>
      </c>
      <c r="R82" s="171">
        <f t="shared" si="41"/>
        <v>12.188496671999998</v>
      </c>
      <c r="S82" s="172">
        <f t="shared" si="40"/>
        <v>4.2428311200000008</v>
      </c>
      <c r="T82" s="170">
        <f t="shared" si="37"/>
        <v>5.9555500800000001E-2</v>
      </c>
      <c r="U82" s="172">
        <v>9</v>
      </c>
      <c r="V82" s="170">
        <f t="shared" si="38"/>
        <v>2.2622120579999995E-2</v>
      </c>
      <c r="W82" s="171">
        <v>12</v>
      </c>
      <c r="X82" s="170">
        <f t="shared" si="39"/>
        <v>37.431327791999998</v>
      </c>
    </row>
    <row r="83" spans="1:24" x14ac:dyDescent="0.3">
      <c r="A83" s="85">
        <v>300</v>
      </c>
      <c r="B83" s="45" t="s">
        <v>8</v>
      </c>
      <c r="C83" s="45" t="s">
        <v>2</v>
      </c>
      <c r="D83" s="163">
        <v>44.45</v>
      </c>
      <c r="E83" s="163">
        <v>54.1</v>
      </c>
      <c r="F83" s="163">
        <v>69.900000000000006</v>
      </c>
      <c r="G83" s="163">
        <v>95.3</v>
      </c>
      <c r="H83" s="170">
        <f t="shared" si="28"/>
        <v>6.2E-2</v>
      </c>
      <c r="I83" s="170">
        <f t="shared" si="29"/>
        <v>9</v>
      </c>
      <c r="J83" s="170">
        <f t="shared" si="30"/>
        <v>15</v>
      </c>
      <c r="K83" s="170">
        <f t="shared" si="31"/>
        <v>1.38248E-2</v>
      </c>
      <c r="L83" s="170">
        <f t="shared" si="32"/>
        <v>2.3828927999999996E-2</v>
      </c>
      <c r="M83" s="170">
        <f t="shared" si="33"/>
        <v>7.714238400000001E-3</v>
      </c>
      <c r="N83" s="170">
        <f t="shared" si="34"/>
        <v>2.2160903039999996E-2</v>
      </c>
      <c r="O83" s="170">
        <v>1</v>
      </c>
      <c r="P83" s="170">
        <f t="shared" si="35"/>
        <v>2.2160903039999996E-2</v>
      </c>
      <c r="Q83" s="170">
        <f t="shared" si="36"/>
        <v>7.714238400000001E-3</v>
      </c>
      <c r="R83" s="171">
        <f t="shared" si="41"/>
        <v>12.188496671999998</v>
      </c>
      <c r="S83" s="172">
        <f t="shared" si="40"/>
        <v>4.2428311200000008</v>
      </c>
      <c r="T83" s="170">
        <f t="shared" si="37"/>
        <v>0.10489030583999996</v>
      </c>
      <c r="U83" s="172">
        <v>17</v>
      </c>
      <c r="V83" s="170">
        <f t="shared" si="38"/>
        <v>2.2622120579999995E-2</v>
      </c>
      <c r="W83" s="171">
        <v>12</v>
      </c>
      <c r="X83" s="170">
        <f t="shared" si="39"/>
        <v>45.431327791999998</v>
      </c>
    </row>
    <row r="84" spans="1:24" x14ac:dyDescent="0.3">
      <c r="A84" s="45">
        <v>600</v>
      </c>
      <c r="B84" s="45" t="s">
        <v>8</v>
      </c>
      <c r="C84" s="45" t="s">
        <v>2</v>
      </c>
      <c r="D84" s="163">
        <v>44.45</v>
      </c>
      <c r="E84" s="163">
        <v>54.1</v>
      </c>
      <c r="F84" s="169">
        <v>69.900000000000006</v>
      </c>
      <c r="G84" s="163">
        <v>95.3</v>
      </c>
      <c r="H84" s="170">
        <f t="shared" si="28"/>
        <v>6.2E-2</v>
      </c>
      <c r="I84" s="170">
        <f t="shared" si="29"/>
        <v>9</v>
      </c>
      <c r="J84" s="170">
        <f t="shared" si="30"/>
        <v>15</v>
      </c>
      <c r="K84" s="170">
        <f t="shared" si="31"/>
        <v>1.38248E-2</v>
      </c>
      <c r="L84" s="170">
        <f t="shared" si="32"/>
        <v>2.3828927999999996E-2</v>
      </c>
      <c r="M84" s="170">
        <f t="shared" si="33"/>
        <v>7.714238400000001E-3</v>
      </c>
      <c r="N84" s="170">
        <f t="shared" si="34"/>
        <v>2.2160903039999996E-2</v>
      </c>
      <c r="O84" s="170">
        <v>1</v>
      </c>
      <c r="P84" s="170">
        <f t="shared" si="35"/>
        <v>2.2160903039999996E-2</v>
      </c>
      <c r="Q84" s="170">
        <f t="shared" si="36"/>
        <v>7.714238400000001E-3</v>
      </c>
      <c r="R84" s="171">
        <f t="shared" si="41"/>
        <v>12.188496671999998</v>
      </c>
      <c r="S84" s="172">
        <f t="shared" si="40"/>
        <v>4.2428311200000008</v>
      </c>
      <c r="T84" s="170">
        <f t="shared" si="37"/>
        <v>0.10489030583999996</v>
      </c>
      <c r="U84" s="172">
        <v>17</v>
      </c>
      <c r="V84" s="170">
        <f t="shared" si="38"/>
        <v>2.2622120579999995E-2</v>
      </c>
      <c r="W84" s="171">
        <v>12</v>
      </c>
      <c r="X84" s="170">
        <f t="shared" si="39"/>
        <v>45.431327791999998</v>
      </c>
    </row>
    <row r="85" spans="1:24" x14ac:dyDescent="0.3">
      <c r="A85" s="45">
        <v>900</v>
      </c>
      <c r="B85" s="45" t="s">
        <v>8</v>
      </c>
      <c r="C85" s="45" t="s">
        <v>2</v>
      </c>
      <c r="D85" s="163">
        <v>41.4</v>
      </c>
      <c r="E85" s="163">
        <v>47.75</v>
      </c>
      <c r="F85" s="169">
        <v>69.900000000000006</v>
      </c>
      <c r="G85" s="163">
        <v>98.6</v>
      </c>
      <c r="H85" s="170">
        <f t="shared" si="28"/>
        <v>5.8825000000000002E-2</v>
      </c>
      <c r="I85" s="170">
        <f t="shared" si="29"/>
        <v>13</v>
      </c>
      <c r="J85" s="170">
        <f t="shared" si="30"/>
        <v>19</v>
      </c>
      <c r="K85" s="170">
        <f t="shared" si="31"/>
        <v>1.38248E-2</v>
      </c>
      <c r="L85" s="170">
        <f t="shared" si="32"/>
        <v>2.3828927999999996E-2</v>
      </c>
      <c r="M85" s="170">
        <f t="shared" si="33"/>
        <v>1.057217018E-2</v>
      </c>
      <c r="N85" s="170">
        <f t="shared" si="34"/>
        <v>2.6632997102399993E-2</v>
      </c>
      <c r="O85" s="170">
        <v>1</v>
      </c>
      <c r="P85" s="170">
        <f t="shared" si="35"/>
        <v>2.6632997102399993E-2</v>
      </c>
      <c r="Q85" s="170">
        <f t="shared" si="36"/>
        <v>1.057217018E-2</v>
      </c>
      <c r="R85" s="171">
        <f t="shared" si="41"/>
        <v>14.648148406319997</v>
      </c>
      <c r="S85" s="172">
        <f t="shared" si="40"/>
        <v>5.8146935989999999</v>
      </c>
      <c r="T85" s="170">
        <f t="shared" si="37"/>
        <v>0.12262176023999997</v>
      </c>
      <c r="U85" s="172">
        <f>T85*100*3</f>
        <v>36.786528071999989</v>
      </c>
      <c r="V85" s="170">
        <f t="shared" si="38"/>
        <v>1.3138804050000005E-2</v>
      </c>
      <c r="W85" s="171">
        <f>V85*450*5</f>
        <v>29.56230911250001</v>
      </c>
      <c r="X85" s="170">
        <f t="shared" si="39"/>
        <v>86.811679189819984</v>
      </c>
    </row>
    <row r="86" spans="1:24" x14ac:dyDescent="0.3">
      <c r="A86" s="45">
        <v>1500</v>
      </c>
      <c r="B86" s="45" t="s">
        <v>8</v>
      </c>
      <c r="C86" s="45" t="s">
        <v>2</v>
      </c>
      <c r="D86" s="163">
        <v>41.4</v>
      </c>
      <c r="E86" s="163">
        <v>47.75</v>
      </c>
      <c r="F86" s="169">
        <v>69.900000000000006</v>
      </c>
      <c r="G86" s="163">
        <v>98.6</v>
      </c>
      <c r="H86" s="170">
        <f t="shared" si="28"/>
        <v>5.8825000000000002E-2</v>
      </c>
      <c r="I86" s="170">
        <f t="shared" si="29"/>
        <v>13</v>
      </c>
      <c r="J86" s="170">
        <f t="shared" si="30"/>
        <v>19</v>
      </c>
      <c r="K86" s="170">
        <f t="shared" si="31"/>
        <v>1.38248E-2</v>
      </c>
      <c r="L86" s="170">
        <f t="shared" si="32"/>
        <v>2.3828927999999996E-2</v>
      </c>
      <c r="M86" s="170">
        <f t="shared" si="33"/>
        <v>1.057217018E-2</v>
      </c>
      <c r="N86" s="170">
        <f t="shared" si="34"/>
        <v>2.6632997102399993E-2</v>
      </c>
      <c r="O86" s="170">
        <v>1</v>
      </c>
      <c r="P86" s="170">
        <f t="shared" si="35"/>
        <v>2.6632997102399993E-2</v>
      </c>
      <c r="Q86" s="170">
        <f t="shared" si="36"/>
        <v>1.057217018E-2</v>
      </c>
      <c r="R86" s="171">
        <f t="shared" si="41"/>
        <v>14.648148406319997</v>
      </c>
      <c r="S86" s="172">
        <f t="shared" si="40"/>
        <v>5.8146935989999999</v>
      </c>
      <c r="T86" s="170">
        <f t="shared" si="37"/>
        <v>0.12262176023999997</v>
      </c>
      <c r="U86" s="172">
        <f>T86*100*3</f>
        <v>36.786528071999989</v>
      </c>
      <c r="V86" s="170">
        <f t="shared" si="38"/>
        <v>1.3138804050000005E-2</v>
      </c>
      <c r="W86" s="171">
        <f>V86*450*5</f>
        <v>29.56230911250001</v>
      </c>
      <c r="X86" s="170">
        <f t="shared" si="39"/>
        <v>86.811679189819984</v>
      </c>
    </row>
    <row r="87" spans="1:24" x14ac:dyDescent="0.3">
      <c r="A87" s="85">
        <v>150</v>
      </c>
      <c r="B87" s="45" t="s">
        <v>6</v>
      </c>
      <c r="C87" s="45" t="s">
        <v>2</v>
      </c>
      <c r="D87" s="163">
        <v>38.1</v>
      </c>
      <c r="E87" s="163">
        <v>47.75</v>
      </c>
      <c r="F87" s="169">
        <v>60.5</v>
      </c>
      <c r="G87" s="163">
        <v>76.2</v>
      </c>
      <c r="H87" s="170">
        <f t="shared" si="28"/>
        <v>5.4125E-2</v>
      </c>
      <c r="I87" s="170">
        <f t="shared" si="29"/>
        <v>8</v>
      </c>
      <c r="J87" s="170">
        <f t="shared" si="30"/>
        <v>14</v>
      </c>
      <c r="K87" s="170">
        <f t="shared" si="31"/>
        <v>1.38248E-2</v>
      </c>
      <c r="L87" s="170">
        <f t="shared" si="32"/>
        <v>2.3828927999999996E-2</v>
      </c>
      <c r="M87" s="170">
        <f t="shared" si="33"/>
        <v>5.9861383999999995E-3</v>
      </c>
      <c r="N87" s="170">
        <f t="shared" si="34"/>
        <v>1.8056370191999998E-2</v>
      </c>
      <c r="O87" s="170">
        <v>1</v>
      </c>
      <c r="P87" s="170">
        <f t="shared" si="35"/>
        <v>1.8056370191999998E-2</v>
      </c>
      <c r="Q87" s="170">
        <f t="shared" si="36"/>
        <v>5.9861383999999995E-3</v>
      </c>
      <c r="R87" s="171">
        <f t="shared" si="41"/>
        <v>9.9310036055999991</v>
      </c>
      <c r="S87" s="172">
        <f t="shared" si="40"/>
        <v>3.2923761199999997</v>
      </c>
      <c r="T87" s="170">
        <f t="shared" si="37"/>
        <v>5.183980488E-2</v>
      </c>
      <c r="U87" s="172">
        <v>20</v>
      </c>
      <c r="V87" s="170">
        <f t="shared" si="38"/>
        <v>1.9966843949999997E-2</v>
      </c>
      <c r="W87" s="171">
        <v>35</v>
      </c>
      <c r="X87" s="170">
        <f t="shared" si="39"/>
        <v>68.223379725599997</v>
      </c>
    </row>
    <row r="88" spans="1:24" x14ac:dyDescent="0.3">
      <c r="A88" s="85">
        <v>300</v>
      </c>
      <c r="B88" s="45" t="s">
        <v>6</v>
      </c>
      <c r="C88" s="45" t="s">
        <v>2</v>
      </c>
      <c r="D88" s="163">
        <v>38.1</v>
      </c>
      <c r="E88" s="163">
        <v>47.75</v>
      </c>
      <c r="F88" s="163">
        <v>60.5</v>
      </c>
      <c r="G88" s="163">
        <v>82.6</v>
      </c>
      <c r="H88" s="170">
        <f t="shared" si="28"/>
        <v>5.4125E-2</v>
      </c>
      <c r="I88" s="170">
        <f t="shared" si="29"/>
        <v>8</v>
      </c>
      <c r="J88" s="170">
        <f t="shared" si="30"/>
        <v>14</v>
      </c>
      <c r="K88" s="170">
        <f t="shared" si="31"/>
        <v>1.38248E-2</v>
      </c>
      <c r="L88" s="170">
        <f t="shared" si="32"/>
        <v>2.3828927999999996E-2</v>
      </c>
      <c r="M88" s="170">
        <f t="shared" si="33"/>
        <v>5.9861383999999995E-3</v>
      </c>
      <c r="N88" s="170">
        <f t="shared" si="34"/>
        <v>1.8056370191999998E-2</v>
      </c>
      <c r="O88" s="170">
        <v>1</v>
      </c>
      <c r="P88" s="170">
        <f t="shared" si="35"/>
        <v>1.8056370191999998E-2</v>
      </c>
      <c r="Q88" s="170">
        <f t="shared" si="36"/>
        <v>5.9861383999999995E-3</v>
      </c>
      <c r="R88" s="171">
        <f t="shared" si="41"/>
        <v>9.9310036055999991</v>
      </c>
      <c r="S88" s="172">
        <f t="shared" si="40"/>
        <v>3.2923761199999997</v>
      </c>
      <c r="T88" s="170">
        <f t="shared" si="37"/>
        <v>7.9100832719999972E-2</v>
      </c>
      <c r="U88" s="172">
        <v>25</v>
      </c>
      <c r="V88" s="170">
        <f t="shared" si="38"/>
        <v>1.9966843949999997E-2</v>
      </c>
      <c r="W88" s="171">
        <v>35</v>
      </c>
      <c r="X88" s="170">
        <f t="shared" si="39"/>
        <v>73.223379725599997</v>
      </c>
    </row>
    <row r="89" spans="1:24" x14ac:dyDescent="0.3">
      <c r="A89" s="45">
        <v>600</v>
      </c>
      <c r="B89" s="45" t="s">
        <v>6</v>
      </c>
      <c r="C89" s="45" t="s">
        <v>2</v>
      </c>
      <c r="D89" s="163">
        <v>38.1</v>
      </c>
      <c r="E89" s="163">
        <v>47.75</v>
      </c>
      <c r="F89" s="169">
        <v>60.5</v>
      </c>
      <c r="G89" s="163">
        <v>82.6</v>
      </c>
      <c r="H89" s="170">
        <f t="shared" si="28"/>
        <v>5.4125E-2</v>
      </c>
      <c r="I89" s="170">
        <f t="shared" si="29"/>
        <v>8</v>
      </c>
      <c r="J89" s="170">
        <f t="shared" si="30"/>
        <v>14</v>
      </c>
      <c r="K89" s="170">
        <f t="shared" si="31"/>
        <v>1.38248E-2</v>
      </c>
      <c r="L89" s="170">
        <f t="shared" si="32"/>
        <v>2.3828927999999996E-2</v>
      </c>
      <c r="M89" s="170">
        <f t="shared" si="33"/>
        <v>5.9861383999999995E-3</v>
      </c>
      <c r="N89" s="170">
        <f t="shared" si="34"/>
        <v>1.8056370191999998E-2</v>
      </c>
      <c r="O89" s="170">
        <v>1</v>
      </c>
      <c r="P89" s="170">
        <f t="shared" si="35"/>
        <v>1.8056370191999998E-2</v>
      </c>
      <c r="Q89" s="170">
        <f t="shared" si="36"/>
        <v>5.9861383999999995E-3</v>
      </c>
      <c r="R89" s="171">
        <f t="shared" si="41"/>
        <v>9.9310036055999991</v>
      </c>
      <c r="S89" s="172">
        <f t="shared" si="40"/>
        <v>3.2923761199999997</v>
      </c>
      <c r="T89" s="170">
        <f t="shared" si="37"/>
        <v>7.9100832719999972E-2</v>
      </c>
      <c r="U89" s="172">
        <v>25</v>
      </c>
      <c r="V89" s="170">
        <f t="shared" si="38"/>
        <v>1.9966843949999997E-2</v>
      </c>
      <c r="W89" s="171">
        <v>25</v>
      </c>
      <c r="X89" s="170">
        <f t="shared" si="39"/>
        <v>63.223379725599997</v>
      </c>
    </row>
    <row r="90" spans="1:24" x14ac:dyDescent="0.3">
      <c r="A90" s="45">
        <v>900</v>
      </c>
      <c r="B90" s="45" t="s">
        <v>6</v>
      </c>
      <c r="C90" s="45" t="s">
        <v>2</v>
      </c>
      <c r="D90" s="163">
        <v>33.270000000000003</v>
      </c>
      <c r="E90" s="163">
        <v>39.619999999999997</v>
      </c>
      <c r="F90" s="169">
        <v>60.5</v>
      </c>
      <c r="G90" s="163">
        <v>88.9</v>
      </c>
      <c r="H90" s="170">
        <f t="shared" si="28"/>
        <v>5.006E-2</v>
      </c>
      <c r="I90" s="170">
        <f t="shared" si="29"/>
        <v>13</v>
      </c>
      <c r="J90" s="170">
        <f t="shared" si="30"/>
        <v>19</v>
      </c>
      <c r="K90" s="170">
        <f t="shared" si="31"/>
        <v>1.38248E-2</v>
      </c>
      <c r="L90" s="170">
        <f t="shared" si="32"/>
        <v>2.3828927999999996E-2</v>
      </c>
      <c r="M90" s="170">
        <f t="shared" si="33"/>
        <v>8.9969033440000009E-3</v>
      </c>
      <c r="N90" s="170">
        <f t="shared" si="34"/>
        <v>2.2664646577919997E-2</v>
      </c>
      <c r="O90" s="170">
        <v>1</v>
      </c>
      <c r="P90" s="170">
        <f t="shared" si="35"/>
        <v>2.2664646577919997E-2</v>
      </c>
      <c r="Q90" s="170">
        <f t="shared" si="36"/>
        <v>8.9969033440000009E-3</v>
      </c>
      <c r="R90" s="171">
        <f t="shared" si="41"/>
        <v>12.465555617855998</v>
      </c>
      <c r="S90" s="172">
        <f t="shared" si="40"/>
        <v>4.9482968392000002</v>
      </c>
      <c r="T90" s="170">
        <f t="shared" si="37"/>
        <v>0.10940290032000001</v>
      </c>
      <c r="U90" s="172">
        <f>T90*100*3</f>
        <v>32.820870096000007</v>
      </c>
      <c r="V90" s="170">
        <f t="shared" si="38"/>
        <v>1.0901767883999991E-2</v>
      </c>
      <c r="W90" s="171">
        <f>V90*450*5</f>
        <v>24.528977738999981</v>
      </c>
      <c r="X90" s="170">
        <f t="shared" si="39"/>
        <v>74.763700292055987</v>
      </c>
    </row>
    <row r="91" spans="1:24" x14ac:dyDescent="0.3">
      <c r="A91" s="45">
        <v>1500</v>
      </c>
      <c r="B91" s="45" t="s">
        <v>6</v>
      </c>
      <c r="C91" s="45" t="s">
        <v>2</v>
      </c>
      <c r="D91" s="163">
        <v>33.270000000000003</v>
      </c>
      <c r="E91" s="163">
        <v>39.619999999999997</v>
      </c>
      <c r="F91" s="169">
        <v>60.5</v>
      </c>
      <c r="G91" s="163">
        <v>88.9</v>
      </c>
      <c r="H91" s="170">
        <f t="shared" si="28"/>
        <v>5.006E-2</v>
      </c>
      <c r="I91" s="170">
        <f t="shared" si="29"/>
        <v>13</v>
      </c>
      <c r="J91" s="170">
        <f t="shared" si="30"/>
        <v>19</v>
      </c>
      <c r="K91" s="170">
        <f t="shared" si="31"/>
        <v>1.38248E-2</v>
      </c>
      <c r="L91" s="170">
        <f t="shared" si="32"/>
        <v>2.3828927999999996E-2</v>
      </c>
      <c r="M91" s="170">
        <f t="shared" si="33"/>
        <v>8.9969033440000009E-3</v>
      </c>
      <c r="N91" s="170">
        <f t="shared" si="34"/>
        <v>2.2664646577919997E-2</v>
      </c>
      <c r="O91" s="170">
        <v>1</v>
      </c>
      <c r="P91" s="170">
        <f t="shared" si="35"/>
        <v>2.2664646577919997E-2</v>
      </c>
      <c r="Q91" s="170">
        <f t="shared" si="36"/>
        <v>8.9969033440000009E-3</v>
      </c>
      <c r="R91" s="171">
        <f t="shared" si="41"/>
        <v>12.465555617855998</v>
      </c>
      <c r="S91" s="172">
        <f t="shared" si="40"/>
        <v>4.9482968392000002</v>
      </c>
      <c r="T91" s="170">
        <f t="shared" si="37"/>
        <v>0.10940290032000001</v>
      </c>
      <c r="U91" s="172">
        <f>T91*100*3</f>
        <v>32.820870096000007</v>
      </c>
      <c r="V91" s="170">
        <f t="shared" si="38"/>
        <v>1.0901767883999991E-2</v>
      </c>
      <c r="W91" s="171">
        <f>V91*450*5</f>
        <v>24.528977738999981</v>
      </c>
      <c r="X91" s="170">
        <f t="shared" si="39"/>
        <v>74.763700292055987</v>
      </c>
    </row>
    <row r="92" spans="1:24" x14ac:dyDescent="0.3">
      <c r="A92" s="85">
        <v>150</v>
      </c>
      <c r="B92" s="45" t="s">
        <v>11</v>
      </c>
      <c r="C92" s="45" t="s">
        <v>2</v>
      </c>
      <c r="D92" s="163">
        <v>66.540000000000006</v>
      </c>
      <c r="E92" s="163">
        <v>82.55</v>
      </c>
      <c r="F92" s="169">
        <v>98.6</v>
      </c>
      <c r="G92" s="163">
        <v>124</v>
      </c>
      <c r="H92" s="170">
        <f t="shared" si="28"/>
        <v>9.0574999999999989E-2</v>
      </c>
      <c r="I92" s="170">
        <f t="shared" si="29"/>
        <v>10</v>
      </c>
      <c r="J92" s="170">
        <f t="shared" si="30"/>
        <v>16</v>
      </c>
      <c r="K92" s="170">
        <f t="shared" si="31"/>
        <v>1.38248E-2</v>
      </c>
      <c r="L92" s="170">
        <f t="shared" si="32"/>
        <v>2.3828927999999996E-2</v>
      </c>
      <c r="M92" s="170">
        <f t="shared" si="33"/>
        <v>1.2521812599999998E-2</v>
      </c>
      <c r="N92" s="170">
        <f t="shared" si="34"/>
        <v>3.4532882457599987E-2</v>
      </c>
      <c r="O92" s="170">
        <v>1</v>
      </c>
      <c r="P92" s="170">
        <f t="shared" si="35"/>
        <v>3.4532882457599987E-2</v>
      </c>
      <c r="Q92" s="170">
        <f t="shared" si="36"/>
        <v>1.2521812599999998E-2</v>
      </c>
      <c r="R92" s="171">
        <f t="shared" si="41"/>
        <v>18.993085351679994</v>
      </c>
      <c r="S92" s="172">
        <f t="shared" si="40"/>
        <v>6.8869969299999987</v>
      </c>
      <c r="T92" s="170">
        <f t="shared" si="37"/>
        <v>0.13647846720000004</v>
      </c>
      <c r="U92" s="172">
        <v>40</v>
      </c>
      <c r="V92" s="170">
        <f t="shared" si="38"/>
        <v>5.7268676165999961E-2</v>
      </c>
      <c r="W92" s="171">
        <v>45</v>
      </c>
      <c r="X92" s="170">
        <f t="shared" si="39"/>
        <v>110.88008228167999</v>
      </c>
    </row>
    <row r="93" spans="1:24" x14ac:dyDescent="0.3">
      <c r="A93" s="85">
        <v>300</v>
      </c>
      <c r="B93" s="45" t="s">
        <v>11</v>
      </c>
      <c r="C93" s="45" t="s">
        <v>2</v>
      </c>
      <c r="D93" s="163">
        <v>66.540000000000006</v>
      </c>
      <c r="E93" s="163">
        <v>82.55</v>
      </c>
      <c r="F93" s="169">
        <v>98.6</v>
      </c>
      <c r="G93" s="163">
        <v>130.30000000000001</v>
      </c>
      <c r="H93" s="170">
        <f t="shared" si="28"/>
        <v>9.0574999999999989E-2</v>
      </c>
      <c r="I93" s="170">
        <f t="shared" si="29"/>
        <v>10</v>
      </c>
      <c r="J93" s="170">
        <f t="shared" si="30"/>
        <v>16</v>
      </c>
      <c r="K93" s="170">
        <f t="shared" si="31"/>
        <v>1.38248E-2</v>
      </c>
      <c r="L93" s="170">
        <f t="shared" si="32"/>
        <v>2.3828927999999996E-2</v>
      </c>
      <c r="M93" s="170">
        <f t="shared" si="33"/>
        <v>1.2521812599999998E-2</v>
      </c>
      <c r="N93" s="170">
        <f t="shared" si="34"/>
        <v>3.4532882457599987E-2</v>
      </c>
      <c r="O93" s="170">
        <v>1</v>
      </c>
      <c r="P93" s="170">
        <f t="shared" si="35"/>
        <v>3.4532882457599987E-2</v>
      </c>
      <c r="Q93" s="170">
        <f t="shared" si="36"/>
        <v>1.2521812599999998E-2</v>
      </c>
      <c r="R93" s="171">
        <f t="shared" si="41"/>
        <v>18.993085351679994</v>
      </c>
      <c r="S93" s="172">
        <f t="shared" si="40"/>
        <v>6.8869969299999987</v>
      </c>
      <c r="T93" s="170">
        <f t="shared" si="37"/>
        <v>0.17898325932000012</v>
      </c>
      <c r="U93" s="172">
        <v>40</v>
      </c>
      <c r="V93" s="170">
        <f t="shared" si="38"/>
        <v>5.7268676165999961E-2</v>
      </c>
      <c r="W93" s="171">
        <v>45</v>
      </c>
      <c r="X93" s="170">
        <f t="shared" si="39"/>
        <v>110.88008228167999</v>
      </c>
    </row>
    <row r="94" spans="1:24" x14ac:dyDescent="0.3">
      <c r="A94" s="45">
        <v>600</v>
      </c>
      <c r="B94" s="45" t="s">
        <v>11</v>
      </c>
      <c r="C94" s="45" t="s">
        <v>2</v>
      </c>
      <c r="D94" s="163">
        <v>66.540000000000006</v>
      </c>
      <c r="E94" s="163">
        <v>82.55</v>
      </c>
      <c r="F94" s="169">
        <v>98.6</v>
      </c>
      <c r="G94" s="163">
        <v>130.30000000000001</v>
      </c>
      <c r="H94" s="170">
        <f t="shared" si="28"/>
        <v>9.0574999999999989E-2</v>
      </c>
      <c r="I94" s="170">
        <f t="shared" si="29"/>
        <v>10</v>
      </c>
      <c r="J94" s="170">
        <f t="shared" si="30"/>
        <v>16</v>
      </c>
      <c r="K94" s="170">
        <f t="shared" si="31"/>
        <v>1.38248E-2</v>
      </c>
      <c r="L94" s="170">
        <f t="shared" si="32"/>
        <v>2.3828927999999996E-2</v>
      </c>
      <c r="M94" s="170">
        <f t="shared" si="33"/>
        <v>1.2521812599999998E-2</v>
      </c>
      <c r="N94" s="170">
        <f t="shared" si="34"/>
        <v>3.4532882457599987E-2</v>
      </c>
      <c r="O94" s="170">
        <v>1</v>
      </c>
      <c r="P94" s="170">
        <f t="shared" si="35"/>
        <v>3.4532882457599987E-2</v>
      </c>
      <c r="Q94" s="170">
        <f t="shared" si="36"/>
        <v>1.2521812599999998E-2</v>
      </c>
      <c r="R94" s="171">
        <f t="shared" si="41"/>
        <v>18.993085351679994</v>
      </c>
      <c r="S94" s="172">
        <f t="shared" si="40"/>
        <v>6.8869969299999987</v>
      </c>
      <c r="T94" s="170">
        <f t="shared" si="37"/>
        <v>0.17898325932000012</v>
      </c>
      <c r="U94" s="172">
        <v>40</v>
      </c>
      <c r="V94" s="170">
        <f t="shared" si="38"/>
        <v>5.7268676165999961E-2</v>
      </c>
      <c r="W94" s="171">
        <v>45</v>
      </c>
      <c r="X94" s="170">
        <f t="shared" si="39"/>
        <v>110.88008228167999</v>
      </c>
    </row>
    <row r="95" spans="1:24" x14ac:dyDescent="0.3">
      <c r="A95" s="45">
        <v>900</v>
      </c>
      <c r="B95" s="45" t="s">
        <v>11</v>
      </c>
      <c r="C95" s="45" t="s">
        <v>2</v>
      </c>
      <c r="D95" s="163">
        <v>63.5</v>
      </c>
      <c r="E95" s="163">
        <v>69.849999999999994</v>
      </c>
      <c r="F95" s="169">
        <v>98.6</v>
      </c>
      <c r="G95" s="163">
        <v>165.1</v>
      </c>
      <c r="H95" s="170">
        <f t="shared" si="28"/>
        <v>8.4224999999999994E-2</v>
      </c>
      <c r="I95" s="170">
        <f t="shared" si="29"/>
        <v>17</v>
      </c>
      <c r="J95" s="170">
        <f t="shared" si="30"/>
        <v>23</v>
      </c>
      <c r="K95" s="170">
        <f t="shared" si="31"/>
        <v>1.38248E-2</v>
      </c>
      <c r="L95" s="170">
        <f t="shared" si="32"/>
        <v>2.3828927999999996E-2</v>
      </c>
      <c r="M95" s="170">
        <f t="shared" si="33"/>
        <v>1.9794694259999999E-2</v>
      </c>
      <c r="N95" s="170">
        <f t="shared" si="34"/>
        <v>4.616080359839999E-2</v>
      </c>
      <c r="O95" s="170">
        <v>1</v>
      </c>
      <c r="P95" s="170">
        <f t="shared" si="35"/>
        <v>4.616080359839999E-2</v>
      </c>
      <c r="Q95" s="170">
        <f t="shared" si="36"/>
        <v>1.9794694259999999E-2</v>
      </c>
      <c r="R95" s="171">
        <f t="shared" si="41"/>
        <v>25.388441979119996</v>
      </c>
      <c r="S95" s="172">
        <f t="shared" si="40"/>
        <v>10.887081842999999</v>
      </c>
      <c r="T95" s="170">
        <f t="shared" si="37"/>
        <v>0.47574852780000004</v>
      </c>
      <c r="U95" s="172">
        <f>T95*100*3</f>
        <v>142.72455834000002</v>
      </c>
      <c r="V95" s="170">
        <f t="shared" si="38"/>
        <v>1.9219800269999983E-2</v>
      </c>
      <c r="W95" s="171">
        <f>V95*450*5</f>
        <v>43.244550607499967</v>
      </c>
      <c r="X95" s="170">
        <f t="shared" si="39"/>
        <v>222.24463276961998</v>
      </c>
    </row>
    <row r="96" spans="1:24" x14ac:dyDescent="0.3">
      <c r="A96" s="45">
        <v>1500</v>
      </c>
      <c r="B96" s="45" t="s">
        <v>11</v>
      </c>
      <c r="C96" s="45" t="s">
        <v>2</v>
      </c>
      <c r="D96" s="176">
        <v>63.5</v>
      </c>
      <c r="E96" s="176">
        <v>69.900000000000006</v>
      </c>
      <c r="F96" s="176">
        <v>98.6</v>
      </c>
      <c r="G96" s="176">
        <v>165.1</v>
      </c>
      <c r="H96" s="170">
        <f t="shared" si="28"/>
        <v>8.4250000000000005E-2</v>
      </c>
      <c r="I96" s="170">
        <f t="shared" si="29"/>
        <v>17</v>
      </c>
      <c r="J96" s="170">
        <f t="shared" si="30"/>
        <v>23</v>
      </c>
      <c r="K96" s="170">
        <f t="shared" si="31"/>
        <v>1.38248E-2</v>
      </c>
      <c r="L96" s="170">
        <f t="shared" si="32"/>
        <v>2.3828927999999996E-2</v>
      </c>
      <c r="M96" s="170">
        <f t="shared" si="33"/>
        <v>1.9800569800000001E-2</v>
      </c>
      <c r="N96" s="170">
        <f t="shared" si="34"/>
        <v>4.6174505231999993E-2</v>
      </c>
      <c r="O96" s="170">
        <v>1</v>
      </c>
      <c r="P96" s="170">
        <f t="shared" si="35"/>
        <v>4.6174505231999993E-2</v>
      </c>
      <c r="Q96" s="170">
        <f t="shared" si="36"/>
        <v>1.9800569800000001E-2</v>
      </c>
      <c r="R96" s="171">
        <f t="shared" si="41"/>
        <v>25.395977877599996</v>
      </c>
      <c r="S96" s="172">
        <f t="shared" si="40"/>
        <v>10.890313390000001</v>
      </c>
      <c r="T96" s="170">
        <f t="shared" si="37"/>
        <v>0.47574852780000004</v>
      </c>
      <c r="U96" s="172">
        <f>T96*100*3</f>
        <v>142.72455834000002</v>
      </c>
      <c r="V96" s="170">
        <f t="shared" si="38"/>
        <v>1.9385003520000013E-2</v>
      </c>
      <c r="W96" s="171">
        <f>V96*450*5</f>
        <v>43.616257920000024</v>
      </c>
      <c r="X96" s="170">
        <f t="shared" si="39"/>
        <v>222.62710752760003</v>
      </c>
    </row>
  </sheetData>
  <sortState xmlns:xlrd2="http://schemas.microsoft.com/office/spreadsheetml/2017/richdata2" ref="A2:X96">
    <sortCondition ref="B2:B96"/>
    <sortCondition ref="A2:A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9FFB-C1EC-418A-882E-AE4871BF60FA}">
  <sheetPr codeName="Sheet4"/>
  <dimension ref="B1:H115"/>
  <sheetViews>
    <sheetView workbookViewId="0">
      <selection activeCell="D78" sqref="D78:D115"/>
    </sheetView>
  </sheetViews>
  <sheetFormatPr defaultColWidth="8.88671875" defaultRowHeight="14.4" x14ac:dyDescent="0.3"/>
  <cols>
    <col min="1" max="16384" width="8.88671875" style="34"/>
  </cols>
  <sheetData>
    <row r="1" spans="2:6" x14ac:dyDescent="0.3">
      <c r="E1" s="34" t="s">
        <v>528</v>
      </c>
      <c r="F1" s="34" t="s">
        <v>529</v>
      </c>
    </row>
    <row r="2" spans="2:6" x14ac:dyDescent="0.3">
      <c r="B2" s="35">
        <v>0.5</v>
      </c>
      <c r="C2" s="36">
        <v>150</v>
      </c>
      <c r="D2" s="36" t="s">
        <v>534</v>
      </c>
      <c r="E2" s="37">
        <v>14.22</v>
      </c>
      <c r="F2" s="37">
        <v>19.05</v>
      </c>
    </row>
    <row r="3" spans="2:6" x14ac:dyDescent="0.3">
      <c r="B3" s="38">
        <v>0.75</v>
      </c>
      <c r="C3" s="36">
        <v>150</v>
      </c>
      <c r="D3" s="36" t="s">
        <v>534</v>
      </c>
      <c r="E3" s="27">
        <v>20.57</v>
      </c>
      <c r="F3" s="27">
        <v>25.4</v>
      </c>
    </row>
    <row r="4" spans="2:6" x14ac:dyDescent="0.3">
      <c r="B4" s="39">
        <v>1</v>
      </c>
      <c r="C4" s="36">
        <v>150</v>
      </c>
      <c r="D4" s="36" t="s">
        <v>534</v>
      </c>
      <c r="E4" s="27">
        <v>26.92</v>
      </c>
      <c r="F4" s="27">
        <v>31.75</v>
      </c>
    </row>
    <row r="5" spans="2:6" x14ac:dyDescent="0.3">
      <c r="B5" s="40" t="s">
        <v>6</v>
      </c>
      <c r="C5" s="36">
        <v>150</v>
      </c>
      <c r="D5" s="36" t="s">
        <v>534</v>
      </c>
      <c r="E5" s="27">
        <v>38.1</v>
      </c>
      <c r="F5" s="27">
        <v>47.75</v>
      </c>
    </row>
    <row r="6" spans="2:6" x14ac:dyDescent="0.3">
      <c r="B6" s="40" t="s">
        <v>8</v>
      </c>
      <c r="C6" s="36">
        <v>150</v>
      </c>
      <c r="D6" s="36" t="s">
        <v>534</v>
      </c>
      <c r="E6" s="27">
        <v>44.45</v>
      </c>
      <c r="F6" s="27">
        <v>54.1</v>
      </c>
    </row>
    <row r="7" spans="2:6" x14ac:dyDescent="0.3">
      <c r="B7" s="39">
        <v>2</v>
      </c>
      <c r="C7" s="36">
        <v>150</v>
      </c>
      <c r="D7" s="36" t="s">
        <v>534</v>
      </c>
      <c r="E7" s="27">
        <v>55.62</v>
      </c>
      <c r="F7" s="27">
        <v>69.849999999999994</v>
      </c>
    </row>
    <row r="8" spans="2:6" x14ac:dyDescent="0.3">
      <c r="B8" s="40" t="s">
        <v>11</v>
      </c>
      <c r="C8" s="36">
        <v>150</v>
      </c>
      <c r="D8" s="36" t="s">
        <v>534</v>
      </c>
      <c r="E8" s="27">
        <v>66.540000000000006</v>
      </c>
      <c r="F8" s="27">
        <v>82.55</v>
      </c>
    </row>
    <row r="9" spans="2:6" x14ac:dyDescent="0.3">
      <c r="B9" s="39">
        <v>3</v>
      </c>
      <c r="C9" s="36">
        <v>150</v>
      </c>
      <c r="D9" s="36" t="s">
        <v>534</v>
      </c>
      <c r="E9" s="27">
        <v>81</v>
      </c>
      <c r="F9" s="27">
        <v>101.6</v>
      </c>
    </row>
    <row r="10" spans="2:6" x14ac:dyDescent="0.3">
      <c r="B10" s="39">
        <v>4</v>
      </c>
      <c r="C10" s="36">
        <v>150</v>
      </c>
      <c r="D10" s="36" t="s">
        <v>534</v>
      </c>
      <c r="E10" s="27">
        <v>106.42</v>
      </c>
      <c r="F10" s="27">
        <v>127</v>
      </c>
    </row>
    <row r="11" spans="2:6" x14ac:dyDescent="0.3">
      <c r="B11" s="39">
        <v>5</v>
      </c>
      <c r="C11" s="36">
        <v>150</v>
      </c>
      <c r="D11" s="36" t="s">
        <v>534</v>
      </c>
      <c r="E11" s="27">
        <v>131.82</v>
      </c>
      <c r="F11" s="27">
        <v>155.69999999999999</v>
      </c>
    </row>
    <row r="12" spans="2:6" x14ac:dyDescent="0.3">
      <c r="B12" s="39">
        <v>6</v>
      </c>
      <c r="C12" s="36">
        <v>150</v>
      </c>
      <c r="D12" s="36" t="s">
        <v>534</v>
      </c>
      <c r="E12" s="27">
        <v>157.22</v>
      </c>
      <c r="F12" s="27">
        <v>182.62</v>
      </c>
    </row>
    <row r="13" spans="2:6" x14ac:dyDescent="0.3">
      <c r="B13" s="39">
        <v>8</v>
      </c>
      <c r="C13" s="36">
        <v>150</v>
      </c>
      <c r="D13" s="36" t="s">
        <v>534</v>
      </c>
      <c r="E13" s="27">
        <v>215.9</v>
      </c>
      <c r="F13" s="27">
        <v>233.42</v>
      </c>
    </row>
    <row r="14" spans="2:6" x14ac:dyDescent="0.3">
      <c r="B14" s="39">
        <v>10</v>
      </c>
      <c r="C14" s="36">
        <v>150</v>
      </c>
      <c r="D14" s="36" t="s">
        <v>534</v>
      </c>
      <c r="E14" s="27">
        <v>268.22000000000003</v>
      </c>
      <c r="F14" s="27">
        <v>287.27</v>
      </c>
    </row>
    <row r="15" spans="2:6" x14ac:dyDescent="0.3">
      <c r="B15" s="39">
        <v>12</v>
      </c>
      <c r="C15" s="36">
        <v>150</v>
      </c>
      <c r="D15" s="36" t="s">
        <v>534</v>
      </c>
      <c r="E15" s="27">
        <v>317.5</v>
      </c>
      <c r="F15" s="27">
        <v>339.85</v>
      </c>
    </row>
    <row r="16" spans="2:6" x14ac:dyDescent="0.3">
      <c r="B16" s="39">
        <v>14</v>
      </c>
      <c r="C16" s="36">
        <v>150</v>
      </c>
      <c r="D16" s="36" t="s">
        <v>534</v>
      </c>
      <c r="E16" s="27">
        <v>349.25</v>
      </c>
      <c r="F16" s="27">
        <v>371.6</v>
      </c>
    </row>
    <row r="17" spans="2:6" x14ac:dyDescent="0.3">
      <c r="B17" s="39">
        <v>16</v>
      </c>
      <c r="C17" s="36">
        <v>150</v>
      </c>
      <c r="D17" s="36" t="s">
        <v>534</v>
      </c>
      <c r="E17" s="27">
        <v>400.05</v>
      </c>
      <c r="F17" s="27">
        <v>422.4</v>
      </c>
    </row>
    <row r="18" spans="2:6" x14ac:dyDescent="0.3">
      <c r="B18" s="39">
        <v>18</v>
      </c>
      <c r="C18" s="36">
        <v>150</v>
      </c>
      <c r="D18" s="36" t="s">
        <v>534</v>
      </c>
      <c r="E18" s="27">
        <v>449.33</v>
      </c>
      <c r="F18" s="27">
        <v>474.72</v>
      </c>
    </row>
    <row r="19" spans="2:6" x14ac:dyDescent="0.3">
      <c r="B19" s="39">
        <v>20</v>
      </c>
      <c r="C19" s="36">
        <v>150</v>
      </c>
      <c r="D19" s="36" t="s">
        <v>534</v>
      </c>
      <c r="E19" s="27">
        <v>500.13</v>
      </c>
      <c r="F19" s="27">
        <v>525.52</v>
      </c>
    </row>
    <row r="20" spans="2:6" ht="15" thickBot="1" x14ac:dyDescent="0.35">
      <c r="B20" s="41">
        <v>24</v>
      </c>
      <c r="C20" s="36">
        <v>150</v>
      </c>
      <c r="D20" s="36" t="s">
        <v>534</v>
      </c>
      <c r="E20" s="30">
        <v>603.25</v>
      </c>
      <c r="F20" s="30">
        <v>628.65</v>
      </c>
    </row>
    <row r="21" spans="2:6" x14ac:dyDescent="0.3">
      <c r="B21" s="35">
        <v>0.5</v>
      </c>
      <c r="C21" s="36">
        <v>150</v>
      </c>
      <c r="D21" s="36" t="s">
        <v>535</v>
      </c>
      <c r="E21" s="42" t="s">
        <v>536</v>
      </c>
      <c r="F21" s="43" t="s">
        <v>537</v>
      </c>
    </row>
    <row r="22" spans="2:6" x14ac:dyDescent="0.3">
      <c r="B22" s="38">
        <v>0.75</v>
      </c>
      <c r="C22" s="36">
        <v>150</v>
      </c>
      <c r="D22" s="36" t="s">
        <v>535</v>
      </c>
      <c r="E22" s="44">
        <v>39.6</v>
      </c>
      <c r="F22" s="45">
        <v>57.2</v>
      </c>
    </row>
    <row r="23" spans="2:6" x14ac:dyDescent="0.3">
      <c r="B23" s="39">
        <v>1</v>
      </c>
      <c r="C23" s="36">
        <v>150</v>
      </c>
      <c r="D23" s="36" t="s">
        <v>535</v>
      </c>
      <c r="E23" s="44">
        <v>47.8</v>
      </c>
      <c r="F23" s="46">
        <v>66.8</v>
      </c>
    </row>
    <row r="24" spans="2:6" x14ac:dyDescent="0.3">
      <c r="B24" s="40" t="s">
        <v>6</v>
      </c>
      <c r="C24" s="36">
        <v>150</v>
      </c>
      <c r="D24" s="36" t="s">
        <v>535</v>
      </c>
      <c r="E24" s="44">
        <v>60.5</v>
      </c>
      <c r="F24" s="46">
        <v>76.2</v>
      </c>
    </row>
    <row r="25" spans="2:6" x14ac:dyDescent="0.3">
      <c r="B25" s="40" t="s">
        <v>8</v>
      </c>
      <c r="C25" s="36">
        <v>150</v>
      </c>
      <c r="D25" s="36" t="s">
        <v>535</v>
      </c>
      <c r="E25" s="44">
        <v>69.900000000000006</v>
      </c>
      <c r="F25" s="46">
        <v>85.9</v>
      </c>
    </row>
    <row r="26" spans="2:6" x14ac:dyDescent="0.3">
      <c r="B26" s="39">
        <v>2</v>
      </c>
      <c r="C26" s="36">
        <v>150</v>
      </c>
      <c r="D26" s="36" t="s">
        <v>535</v>
      </c>
      <c r="E26" s="44">
        <v>85.9</v>
      </c>
      <c r="F26" s="46">
        <v>104.9</v>
      </c>
    </row>
    <row r="27" spans="2:6" x14ac:dyDescent="0.3">
      <c r="B27" s="40" t="s">
        <v>11</v>
      </c>
      <c r="C27" s="36">
        <v>150</v>
      </c>
      <c r="D27" s="36" t="s">
        <v>535</v>
      </c>
      <c r="E27" s="44">
        <v>98.6</v>
      </c>
      <c r="F27" s="46">
        <v>124</v>
      </c>
    </row>
    <row r="28" spans="2:6" x14ac:dyDescent="0.3">
      <c r="B28" s="39">
        <v>3</v>
      </c>
      <c r="C28" s="36">
        <v>150</v>
      </c>
      <c r="D28" s="36" t="s">
        <v>535</v>
      </c>
      <c r="E28" s="44">
        <v>120.7</v>
      </c>
      <c r="F28" s="46">
        <v>136.69999999999999</v>
      </c>
    </row>
    <row r="29" spans="2:6" x14ac:dyDescent="0.3">
      <c r="B29" s="39">
        <v>4</v>
      </c>
      <c r="C29" s="36">
        <v>150</v>
      </c>
      <c r="D29" s="36" t="s">
        <v>535</v>
      </c>
      <c r="E29" s="44">
        <v>149.4</v>
      </c>
      <c r="F29" s="46">
        <v>174.8</v>
      </c>
    </row>
    <row r="30" spans="2:6" x14ac:dyDescent="0.3">
      <c r="B30" s="39">
        <v>5</v>
      </c>
      <c r="C30" s="36">
        <v>150</v>
      </c>
      <c r="D30" s="36" t="s">
        <v>535</v>
      </c>
      <c r="E30" s="44">
        <v>177.8</v>
      </c>
      <c r="F30" s="45">
        <v>196.9</v>
      </c>
    </row>
    <row r="31" spans="2:6" x14ac:dyDescent="0.3">
      <c r="B31" s="39">
        <v>6</v>
      </c>
      <c r="C31" s="36">
        <v>150</v>
      </c>
      <c r="D31" s="36" t="s">
        <v>535</v>
      </c>
      <c r="E31" s="44">
        <v>209.6</v>
      </c>
      <c r="F31" s="45">
        <v>222.3</v>
      </c>
    </row>
    <row r="32" spans="2:6" x14ac:dyDescent="0.3">
      <c r="B32" s="39">
        <v>8</v>
      </c>
      <c r="C32" s="36">
        <v>150</v>
      </c>
      <c r="D32" s="36" t="s">
        <v>535</v>
      </c>
      <c r="E32" s="44">
        <v>263.7</v>
      </c>
      <c r="F32" s="46">
        <v>279.39999999999998</v>
      </c>
    </row>
    <row r="33" spans="2:6" x14ac:dyDescent="0.3">
      <c r="B33" s="39">
        <v>10</v>
      </c>
      <c r="C33" s="36">
        <v>150</v>
      </c>
      <c r="D33" s="36" t="s">
        <v>535</v>
      </c>
      <c r="E33" s="44">
        <v>317.5</v>
      </c>
      <c r="F33" s="46">
        <v>339.9</v>
      </c>
    </row>
    <row r="34" spans="2:6" x14ac:dyDescent="0.3">
      <c r="B34" s="39">
        <v>12</v>
      </c>
      <c r="C34" s="36">
        <v>150</v>
      </c>
      <c r="D34" s="36" t="s">
        <v>535</v>
      </c>
      <c r="E34" s="44">
        <v>374.7</v>
      </c>
      <c r="F34" s="46">
        <v>409.7</v>
      </c>
    </row>
    <row r="35" spans="2:6" x14ac:dyDescent="0.3">
      <c r="B35" s="39">
        <v>14</v>
      </c>
      <c r="C35" s="36">
        <v>150</v>
      </c>
      <c r="D35" s="36" t="s">
        <v>535</v>
      </c>
      <c r="E35" s="44">
        <v>406.4</v>
      </c>
      <c r="F35" s="45">
        <v>450.9</v>
      </c>
    </row>
    <row r="36" spans="2:6" x14ac:dyDescent="0.3">
      <c r="B36" s="39">
        <v>16</v>
      </c>
      <c r="C36" s="36">
        <v>150</v>
      </c>
      <c r="D36" s="36" t="s">
        <v>535</v>
      </c>
      <c r="E36" s="44">
        <v>463.6</v>
      </c>
      <c r="F36" s="45">
        <v>514.4</v>
      </c>
    </row>
    <row r="37" spans="2:6" x14ac:dyDescent="0.3">
      <c r="B37" s="39">
        <v>18</v>
      </c>
      <c r="C37" s="36">
        <v>150</v>
      </c>
      <c r="D37" s="36" t="s">
        <v>535</v>
      </c>
      <c r="E37" s="44">
        <v>527.1</v>
      </c>
      <c r="F37" s="46">
        <v>549.4</v>
      </c>
    </row>
    <row r="38" spans="2:6" x14ac:dyDescent="0.3">
      <c r="B38" s="39">
        <v>20</v>
      </c>
      <c r="C38" s="36">
        <v>150</v>
      </c>
      <c r="D38" s="36" t="s">
        <v>535</v>
      </c>
      <c r="E38" s="44">
        <v>577.9</v>
      </c>
      <c r="F38" s="46">
        <v>606.6</v>
      </c>
    </row>
    <row r="39" spans="2:6" ht="15" thickBot="1" x14ac:dyDescent="0.35">
      <c r="B39" s="41">
        <v>24</v>
      </c>
      <c r="C39" s="36">
        <v>150</v>
      </c>
      <c r="D39" s="36" t="s">
        <v>535</v>
      </c>
      <c r="E39" s="44">
        <v>685.8</v>
      </c>
      <c r="F39" s="47">
        <v>717.6</v>
      </c>
    </row>
    <row r="40" spans="2:6" x14ac:dyDescent="0.3">
      <c r="B40" s="35">
        <v>0.5</v>
      </c>
      <c r="C40" s="34">
        <v>300</v>
      </c>
      <c r="D40" s="36" t="s">
        <v>534</v>
      </c>
      <c r="E40" s="37">
        <v>14.22</v>
      </c>
      <c r="F40" s="37">
        <v>19.05</v>
      </c>
    </row>
    <row r="41" spans="2:6" x14ac:dyDescent="0.3">
      <c r="B41" s="38">
        <v>0.75</v>
      </c>
      <c r="C41" s="34">
        <v>300</v>
      </c>
      <c r="D41" s="36" t="s">
        <v>534</v>
      </c>
      <c r="E41" s="27">
        <v>20.57</v>
      </c>
      <c r="F41" s="27">
        <v>25.4</v>
      </c>
    </row>
    <row r="42" spans="2:6" x14ac:dyDescent="0.3">
      <c r="B42" s="39">
        <v>1</v>
      </c>
      <c r="C42" s="34">
        <v>300</v>
      </c>
      <c r="D42" s="36" t="s">
        <v>534</v>
      </c>
      <c r="E42" s="27">
        <v>26.92</v>
      </c>
      <c r="F42" s="27">
        <v>31.75</v>
      </c>
    </row>
    <row r="43" spans="2:6" x14ac:dyDescent="0.3">
      <c r="B43" s="40" t="s">
        <v>6</v>
      </c>
      <c r="C43" s="34">
        <v>300</v>
      </c>
      <c r="D43" s="36" t="s">
        <v>534</v>
      </c>
      <c r="E43" s="27">
        <v>38.1</v>
      </c>
      <c r="F43" s="27">
        <v>47.75</v>
      </c>
    </row>
    <row r="44" spans="2:6" x14ac:dyDescent="0.3">
      <c r="B44" s="40" t="s">
        <v>8</v>
      </c>
      <c r="C44" s="34">
        <v>300</v>
      </c>
      <c r="D44" s="36" t="s">
        <v>534</v>
      </c>
      <c r="E44" s="27">
        <v>44.45</v>
      </c>
      <c r="F44" s="27">
        <v>54.1</v>
      </c>
    </row>
    <row r="45" spans="2:6" x14ac:dyDescent="0.3">
      <c r="B45" s="39">
        <v>2</v>
      </c>
      <c r="C45" s="34">
        <v>300</v>
      </c>
      <c r="D45" s="36" t="s">
        <v>534</v>
      </c>
      <c r="E45" s="27">
        <v>55.62</v>
      </c>
      <c r="F45" s="27">
        <v>69.849999999999994</v>
      </c>
    </row>
    <row r="46" spans="2:6" x14ac:dyDescent="0.3">
      <c r="B46" s="40" t="s">
        <v>11</v>
      </c>
      <c r="C46" s="34">
        <v>300</v>
      </c>
      <c r="D46" s="36" t="s">
        <v>534</v>
      </c>
      <c r="E46" s="27">
        <v>66.540000000000006</v>
      </c>
      <c r="F46" s="27">
        <v>82.55</v>
      </c>
    </row>
    <row r="47" spans="2:6" x14ac:dyDescent="0.3">
      <c r="B47" s="39">
        <v>3</v>
      </c>
      <c r="C47" s="34">
        <v>300</v>
      </c>
      <c r="D47" s="36" t="s">
        <v>534</v>
      </c>
      <c r="E47" s="27">
        <v>81</v>
      </c>
      <c r="F47" s="27">
        <v>101.6</v>
      </c>
    </row>
    <row r="48" spans="2:6" x14ac:dyDescent="0.3">
      <c r="B48" s="39">
        <v>4</v>
      </c>
      <c r="C48" s="34">
        <v>300</v>
      </c>
      <c r="D48" s="36" t="s">
        <v>534</v>
      </c>
      <c r="E48" s="27">
        <v>106.42</v>
      </c>
      <c r="F48" s="27">
        <v>127</v>
      </c>
    </row>
    <row r="49" spans="2:6" x14ac:dyDescent="0.3">
      <c r="B49" s="39">
        <v>5</v>
      </c>
      <c r="C49" s="34">
        <v>300</v>
      </c>
      <c r="D49" s="36" t="s">
        <v>534</v>
      </c>
      <c r="E49" s="27">
        <v>131.82</v>
      </c>
      <c r="F49" s="27">
        <v>155.69999999999999</v>
      </c>
    </row>
    <row r="50" spans="2:6" x14ac:dyDescent="0.3">
      <c r="B50" s="39">
        <v>6</v>
      </c>
      <c r="C50" s="34">
        <v>300</v>
      </c>
      <c r="D50" s="36" t="s">
        <v>534</v>
      </c>
      <c r="E50" s="27">
        <v>157.22</v>
      </c>
      <c r="F50" s="27">
        <v>182.62</v>
      </c>
    </row>
    <row r="51" spans="2:6" x14ac:dyDescent="0.3">
      <c r="B51" s="39">
        <v>8</v>
      </c>
      <c r="C51" s="34">
        <v>300</v>
      </c>
      <c r="D51" s="36" t="s">
        <v>534</v>
      </c>
      <c r="E51" s="27">
        <v>215.9</v>
      </c>
      <c r="F51" s="27">
        <v>233.42</v>
      </c>
    </row>
    <row r="52" spans="2:6" x14ac:dyDescent="0.3">
      <c r="B52" s="39">
        <v>10</v>
      </c>
      <c r="C52" s="34">
        <v>300</v>
      </c>
      <c r="D52" s="36" t="s">
        <v>534</v>
      </c>
      <c r="E52" s="27">
        <v>268.22000000000003</v>
      </c>
      <c r="F52" s="27">
        <v>287.27</v>
      </c>
    </row>
    <row r="53" spans="2:6" x14ac:dyDescent="0.3">
      <c r="B53" s="39">
        <v>12</v>
      </c>
      <c r="C53" s="34">
        <v>300</v>
      </c>
      <c r="D53" s="36" t="s">
        <v>534</v>
      </c>
      <c r="E53" s="27">
        <v>317.5</v>
      </c>
      <c r="F53" s="27">
        <v>339.85</v>
      </c>
    </row>
    <row r="54" spans="2:6" x14ac:dyDescent="0.3">
      <c r="B54" s="39">
        <v>14</v>
      </c>
      <c r="C54" s="34">
        <v>300</v>
      </c>
      <c r="D54" s="36" t="s">
        <v>534</v>
      </c>
      <c r="E54" s="27">
        <v>349.25</v>
      </c>
      <c r="F54" s="27">
        <v>371.6</v>
      </c>
    </row>
    <row r="55" spans="2:6" x14ac:dyDescent="0.3">
      <c r="B55" s="39">
        <v>16</v>
      </c>
      <c r="C55" s="34">
        <v>300</v>
      </c>
      <c r="D55" s="36" t="s">
        <v>534</v>
      </c>
      <c r="E55" s="27">
        <v>400.05</v>
      </c>
      <c r="F55" s="27">
        <v>422.4</v>
      </c>
    </row>
    <row r="56" spans="2:6" x14ac:dyDescent="0.3">
      <c r="B56" s="39">
        <v>18</v>
      </c>
      <c r="C56" s="34">
        <v>300</v>
      </c>
      <c r="D56" s="36" t="s">
        <v>534</v>
      </c>
      <c r="E56" s="27">
        <v>449.33</v>
      </c>
      <c r="F56" s="27">
        <v>474.72</v>
      </c>
    </row>
    <row r="57" spans="2:6" x14ac:dyDescent="0.3">
      <c r="B57" s="39">
        <v>20</v>
      </c>
      <c r="C57" s="34">
        <v>300</v>
      </c>
      <c r="D57" s="36" t="s">
        <v>534</v>
      </c>
      <c r="E57" s="27">
        <v>500.13</v>
      </c>
      <c r="F57" s="27">
        <v>525.52</v>
      </c>
    </row>
    <row r="58" spans="2:6" ht="15" thickBot="1" x14ac:dyDescent="0.35">
      <c r="B58" s="41">
        <v>24</v>
      </c>
      <c r="C58" s="34">
        <v>300</v>
      </c>
      <c r="D58" s="36" t="s">
        <v>534</v>
      </c>
      <c r="E58" s="30">
        <v>603.25</v>
      </c>
      <c r="F58" s="30">
        <v>628.65</v>
      </c>
    </row>
    <row r="59" spans="2:6" x14ac:dyDescent="0.3">
      <c r="B59" s="35">
        <v>0.5</v>
      </c>
      <c r="C59" s="34">
        <v>300</v>
      </c>
      <c r="D59" s="36" t="s">
        <v>535</v>
      </c>
      <c r="E59" s="48" t="s">
        <v>536</v>
      </c>
      <c r="F59" s="43" t="s">
        <v>538</v>
      </c>
    </row>
    <row r="60" spans="2:6" x14ac:dyDescent="0.3">
      <c r="B60" s="38">
        <v>0.75</v>
      </c>
      <c r="C60" s="34">
        <v>300</v>
      </c>
      <c r="D60" s="36" t="s">
        <v>535</v>
      </c>
      <c r="E60" s="49">
        <v>39.6</v>
      </c>
      <c r="F60" s="46">
        <v>66.8</v>
      </c>
    </row>
    <row r="61" spans="2:6" x14ac:dyDescent="0.3">
      <c r="B61" s="39">
        <v>1</v>
      </c>
      <c r="C61" s="34">
        <v>300</v>
      </c>
      <c r="D61" s="36" t="s">
        <v>535</v>
      </c>
      <c r="E61" s="49">
        <v>47.8</v>
      </c>
      <c r="F61" s="46">
        <v>73.2</v>
      </c>
    </row>
    <row r="62" spans="2:6" x14ac:dyDescent="0.3">
      <c r="B62" s="40" t="s">
        <v>6</v>
      </c>
      <c r="C62" s="34">
        <v>300</v>
      </c>
      <c r="D62" s="36" t="s">
        <v>535</v>
      </c>
      <c r="E62" s="49">
        <v>60.5</v>
      </c>
      <c r="F62" s="45">
        <v>82.6</v>
      </c>
    </row>
    <row r="63" spans="2:6" x14ac:dyDescent="0.3">
      <c r="B63" s="40" t="s">
        <v>8</v>
      </c>
      <c r="C63" s="34">
        <v>300</v>
      </c>
      <c r="D63" s="36" t="s">
        <v>535</v>
      </c>
      <c r="E63" s="49">
        <v>69.900000000000006</v>
      </c>
      <c r="F63" s="45">
        <v>95.3</v>
      </c>
    </row>
    <row r="64" spans="2:6" x14ac:dyDescent="0.3">
      <c r="B64" s="39">
        <v>2</v>
      </c>
      <c r="C64" s="34">
        <v>300</v>
      </c>
      <c r="D64" s="36" t="s">
        <v>535</v>
      </c>
      <c r="E64" s="49">
        <v>85.9</v>
      </c>
      <c r="F64" s="46">
        <v>111.3</v>
      </c>
    </row>
    <row r="65" spans="2:8" x14ac:dyDescent="0.3">
      <c r="B65" s="40" t="s">
        <v>11</v>
      </c>
      <c r="C65" s="34">
        <v>300</v>
      </c>
      <c r="D65" s="36" t="s">
        <v>535</v>
      </c>
      <c r="E65" s="44">
        <v>98.6</v>
      </c>
      <c r="F65" s="46">
        <v>130.30000000000001</v>
      </c>
    </row>
    <row r="66" spans="2:8" x14ac:dyDescent="0.3">
      <c r="B66" s="39">
        <v>3</v>
      </c>
      <c r="C66" s="34">
        <v>300</v>
      </c>
      <c r="D66" s="36" t="s">
        <v>535</v>
      </c>
      <c r="E66" s="49">
        <v>120.7</v>
      </c>
      <c r="F66" s="46">
        <v>149.4</v>
      </c>
    </row>
    <row r="67" spans="2:8" x14ac:dyDescent="0.3">
      <c r="B67" s="39">
        <v>4</v>
      </c>
      <c r="C67" s="34">
        <v>300</v>
      </c>
      <c r="D67" s="36" t="s">
        <v>535</v>
      </c>
      <c r="E67" s="49">
        <v>149.4</v>
      </c>
      <c r="F67" s="46">
        <v>181.1</v>
      </c>
    </row>
    <row r="68" spans="2:8" x14ac:dyDescent="0.3">
      <c r="B68" s="39">
        <v>5</v>
      </c>
      <c r="C68" s="34">
        <v>300</v>
      </c>
      <c r="D68" s="36" t="s">
        <v>535</v>
      </c>
      <c r="E68" s="49">
        <v>177.8</v>
      </c>
      <c r="F68" s="46">
        <v>215.9</v>
      </c>
    </row>
    <row r="69" spans="2:8" x14ac:dyDescent="0.3">
      <c r="B69" s="39">
        <v>6</v>
      </c>
      <c r="C69" s="34">
        <v>300</v>
      </c>
      <c r="D69" s="36" t="s">
        <v>535</v>
      </c>
      <c r="E69" s="49">
        <v>209.6</v>
      </c>
      <c r="F69" s="46">
        <v>251</v>
      </c>
    </row>
    <row r="70" spans="2:8" x14ac:dyDescent="0.3">
      <c r="B70" s="39">
        <v>8</v>
      </c>
      <c r="C70" s="34">
        <v>300</v>
      </c>
      <c r="D70" s="36" t="s">
        <v>535</v>
      </c>
      <c r="E70" s="49">
        <v>263.7</v>
      </c>
      <c r="F70" s="46">
        <v>308.10000000000002</v>
      </c>
    </row>
    <row r="71" spans="2:8" x14ac:dyDescent="0.3">
      <c r="B71" s="39">
        <v>10</v>
      </c>
      <c r="C71" s="34">
        <v>300</v>
      </c>
      <c r="D71" s="36" t="s">
        <v>535</v>
      </c>
      <c r="E71" s="49">
        <v>317.5</v>
      </c>
      <c r="F71" s="46">
        <v>362</v>
      </c>
    </row>
    <row r="72" spans="2:8" x14ac:dyDescent="0.3">
      <c r="B72" s="39">
        <v>12</v>
      </c>
      <c r="C72" s="34">
        <v>300</v>
      </c>
      <c r="D72" s="36" t="s">
        <v>535</v>
      </c>
      <c r="E72" s="49">
        <v>374.7</v>
      </c>
      <c r="F72" s="46">
        <v>422.4</v>
      </c>
    </row>
    <row r="73" spans="2:8" x14ac:dyDescent="0.3">
      <c r="B73" s="39">
        <v>14</v>
      </c>
      <c r="C73" s="34">
        <v>300</v>
      </c>
      <c r="D73" s="36" t="s">
        <v>535</v>
      </c>
      <c r="E73" s="49">
        <v>406.4</v>
      </c>
      <c r="F73" s="46">
        <v>485.9</v>
      </c>
    </row>
    <row r="74" spans="2:8" x14ac:dyDescent="0.3">
      <c r="B74" s="39">
        <v>16</v>
      </c>
      <c r="C74" s="34">
        <v>300</v>
      </c>
      <c r="D74" s="36" t="s">
        <v>535</v>
      </c>
      <c r="E74" s="49">
        <v>463.6</v>
      </c>
      <c r="F74" s="46">
        <v>539.79999999999995</v>
      </c>
    </row>
    <row r="75" spans="2:8" x14ac:dyDescent="0.3">
      <c r="B75" s="39">
        <v>18</v>
      </c>
      <c r="C75" s="34">
        <v>300</v>
      </c>
      <c r="D75" s="36" t="s">
        <v>535</v>
      </c>
      <c r="E75" s="49">
        <v>527.1</v>
      </c>
      <c r="F75" s="46">
        <v>596.9</v>
      </c>
    </row>
    <row r="76" spans="2:8" x14ac:dyDescent="0.3">
      <c r="B76" s="39">
        <v>20</v>
      </c>
      <c r="C76" s="34">
        <v>300</v>
      </c>
      <c r="D76" s="36" t="s">
        <v>535</v>
      </c>
      <c r="E76" s="49">
        <v>577.9</v>
      </c>
      <c r="F76" s="46">
        <v>654.1</v>
      </c>
    </row>
    <row r="77" spans="2:8" ht="15" thickBot="1" x14ac:dyDescent="0.35">
      <c r="B77" s="41">
        <v>24</v>
      </c>
      <c r="C77" s="34">
        <v>300</v>
      </c>
      <c r="D77" s="36" t="s">
        <v>535</v>
      </c>
      <c r="E77" s="49">
        <v>685.8</v>
      </c>
      <c r="F77" s="50">
        <v>774.7</v>
      </c>
    </row>
    <row r="78" spans="2:8" x14ac:dyDescent="0.3">
      <c r="B78" s="5">
        <v>0.5</v>
      </c>
      <c r="C78" s="34">
        <v>600</v>
      </c>
      <c r="D78" s="36" t="s">
        <v>534</v>
      </c>
      <c r="E78" s="24">
        <v>14.22</v>
      </c>
      <c r="F78" s="24">
        <v>19.05</v>
      </c>
      <c r="G78" s="6" t="s">
        <v>536</v>
      </c>
      <c r="H78" s="7" t="s">
        <v>538</v>
      </c>
    </row>
    <row r="79" spans="2:8" x14ac:dyDescent="0.3">
      <c r="B79" s="14">
        <v>0.75</v>
      </c>
      <c r="C79" s="34">
        <v>600</v>
      </c>
      <c r="D79" s="36" t="s">
        <v>534</v>
      </c>
      <c r="E79" s="15">
        <v>20.57</v>
      </c>
      <c r="F79" s="15">
        <v>25.4</v>
      </c>
      <c r="G79" s="16">
        <v>39.6</v>
      </c>
      <c r="H79" s="19">
        <v>66.8</v>
      </c>
    </row>
    <row r="80" spans="2:8" x14ac:dyDescent="0.3">
      <c r="B80" s="18">
        <v>1</v>
      </c>
      <c r="C80" s="34">
        <v>600</v>
      </c>
      <c r="D80" s="36" t="s">
        <v>534</v>
      </c>
      <c r="E80" s="15">
        <v>26.92</v>
      </c>
      <c r="F80" s="15">
        <v>31.75</v>
      </c>
      <c r="G80" s="16">
        <v>47.8</v>
      </c>
      <c r="H80" s="25">
        <v>73.2</v>
      </c>
    </row>
    <row r="81" spans="2:8" x14ac:dyDescent="0.3">
      <c r="B81" s="20" t="s">
        <v>6</v>
      </c>
      <c r="C81" s="34">
        <v>600</v>
      </c>
      <c r="D81" s="36" t="s">
        <v>534</v>
      </c>
      <c r="E81" s="15">
        <v>38.1</v>
      </c>
      <c r="F81" s="15">
        <v>47.75</v>
      </c>
      <c r="G81" s="16">
        <v>60.5</v>
      </c>
      <c r="H81" s="17">
        <v>82.6</v>
      </c>
    </row>
    <row r="82" spans="2:8" x14ac:dyDescent="0.3">
      <c r="B82" s="20" t="s">
        <v>8</v>
      </c>
      <c r="C82" s="34">
        <v>600</v>
      </c>
      <c r="D82" s="36" t="s">
        <v>534</v>
      </c>
      <c r="E82" s="15">
        <v>44.45</v>
      </c>
      <c r="F82" s="15">
        <v>54.1</v>
      </c>
      <c r="G82" s="16">
        <v>69.900000000000006</v>
      </c>
      <c r="H82" s="17">
        <v>95.3</v>
      </c>
    </row>
    <row r="83" spans="2:8" x14ac:dyDescent="0.3">
      <c r="B83" s="18">
        <v>2</v>
      </c>
      <c r="C83" s="34">
        <v>600</v>
      </c>
      <c r="D83" s="36" t="s">
        <v>534</v>
      </c>
      <c r="E83" s="15">
        <v>55.62</v>
      </c>
      <c r="F83" s="15">
        <v>69.849999999999994</v>
      </c>
      <c r="G83" s="16">
        <v>85.9</v>
      </c>
      <c r="H83" s="19">
        <v>111.3</v>
      </c>
    </row>
    <row r="84" spans="2:8" x14ac:dyDescent="0.3">
      <c r="B84" s="20" t="s">
        <v>11</v>
      </c>
      <c r="C84" s="34">
        <v>600</v>
      </c>
      <c r="D84" s="36" t="s">
        <v>534</v>
      </c>
      <c r="E84" s="15">
        <v>66.540000000000006</v>
      </c>
      <c r="F84" s="15">
        <v>82.55</v>
      </c>
      <c r="G84" s="16">
        <v>98.6</v>
      </c>
      <c r="H84" s="19">
        <v>130.30000000000001</v>
      </c>
    </row>
    <row r="85" spans="2:8" x14ac:dyDescent="0.3">
      <c r="B85" s="18">
        <v>3</v>
      </c>
      <c r="C85" s="34">
        <v>600</v>
      </c>
      <c r="D85" s="36" t="s">
        <v>534</v>
      </c>
      <c r="E85" s="26">
        <v>81</v>
      </c>
      <c r="F85" s="15">
        <v>101.6</v>
      </c>
      <c r="G85" s="16">
        <v>120.7</v>
      </c>
      <c r="H85" s="19">
        <v>149.4</v>
      </c>
    </row>
    <row r="86" spans="2:8" x14ac:dyDescent="0.3">
      <c r="B86" s="18">
        <v>4</v>
      </c>
      <c r="C86" s="34">
        <v>600</v>
      </c>
      <c r="D86" s="36" t="s">
        <v>534</v>
      </c>
      <c r="E86" s="27">
        <v>102.62</v>
      </c>
      <c r="F86" s="28">
        <v>120.65</v>
      </c>
      <c r="G86" s="16">
        <v>149.4</v>
      </c>
      <c r="H86" s="29">
        <v>193.8</v>
      </c>
    </row>
    <row r="87" spans="2:8" x14ac:dyDescent="0.3">
      <c r="B87" s="18">
        <v>5</v>
      </c>
      <c r="C87" s="34">
        <v>600</v>
      </c>
      <c r="D87" s="36" t="s">
        <v>534</v>
      </c>
      <c r="E87" s="27">
        <v>128.27000000000001</v>
      </c>
      <c r="F87" s="28">
        <v>147.57</v>
      </c>
      <c r="G87" s="16">
        <v>177.8</v>
      </c>
      <c r="H87" s="29">
        <v>241.3</v>
      </c>
    </row>
    <row r="88" spans="2:8" x14ac:dyDescent="0.3">
      <c r="B88" s="18">
        <v>6</v>
      </c>
      <c r="C88" s="34">
        <v>600</v>
      </c>
      <c r="D88" s="36" t="s">
        <v>534</v>
      </c>
      <c r="E88" s="27">
        <v>154.94</v>
      </c>
      <c r="F88" s="28">
        <v>174.75</v>
      </c>
      <c r="G88" s="16">
        <v>209.6</v>
      </c>
      <c r="H88" s="29">
        <v>266.7</v>
      </c>
    </row>
    <row r="89" spans="2:8" x14ac:dyDescent="0.3">
      <c r="B89" s="18">
        <v>8</v>
      </c>
      <c r="C89" s="34">
        <v>600</v>
      </c>
      <c r="D89" s="36" t="s">
        <v>534</v>
      </c>
      <c r="E89" s="27">
        <v>205.74</v>
      </c>
      <c r="F89" s="28">
        <v>225.55</v>
      </c>
      <c r="G89" s="16">
        <v>263.7</v>
      </c>
      <c r="H89" s="29">
        <v>320.8</v>
      </c>
    </row>
    <row r="90" spans="2:8" x14ac:dyDescent="0.3">
      <c r="B90" s="18">
        <v>10</v>
      </c>
      <c r="C90" s="34">
        <v>600</v>
      </c>
      <c r="D90" s="36" t="s">
        <v>534</v>
      </c>
      <c r="E90" s="27">
        <v>255.27</v>
      </c>
      <c r="F90" s="28">
        <v>274.57</v>
      </c>
      <c r="G90" s="16">
        <v>317.5</v>
      </c>
      <c r="H90" s="29">
        <v>400.1</v>
      </c>
    </row>
    <row r="91" spans="2:8" x14ac:dyDescent="0.3">
      <c r="B91" s="18">
        <v>12</v>
      </c>
      <c r="C91" s="34">
        <v>600</v>
      </c>
      <c r="D91" s="36" t="s">
        <v>534</v>
      </c>
      <c r="E91" s="27">
        <v>307.33999999999997</v>
      </c>
      <c r="F91" s="28">
        <v>327.14999999999998</v>
      </c>
      <c r="G91" s="16">
        <v>374.7</v>
      </c>
      <c r="H91" s="29">
        <v>457.2</v>
      </c>
    </row>
    <row r="92" spans="2:8" x14ac:dyDescent="0.3">
      <c r="B92" s="18">
        <v>14</v>
      </c>
      <c r="C92" s="34">
        <v>600</v>
      </c>
      <c r="D92" s="36" t="s">
        <v>534</v>
      </c>
      <c r="E92" s="27">
        <v>342.9</v>
      </c>
      <c r="F92" s="28">
        <v>361.95</v>
      </c>
      <c r="G92" s="16">
        <v>406.4</v>
      </c>
      <c r="H92" s="29">
        <v>492.3</v>
      </c>
    </row>
    <row r="93" spans="2:8" x14ac:dyDescent="0.3">
      <c r="B93" s="18">
        <v>16</v>
      </c>
      <c r="C93" s="34">
        <v>600</v>
      </c>
      <c r="D93" s="36" t="s">
        <v>534</v>
      </c>
      <c r="E93" s="27">
        <v>389.89</v>
      </c>
      <c r="F93" s="28">
        <v>412.75</v>
      </c>
      <c r="G93" s="16">
        <v>463.6</v>
      </c>
      <c r="H93" s="29">
        <v>565.20000000000005</v>
      </c>
    </row>
    <row r="94" spans="2:8" x14ac:dyDescent="0.3">
      <c r="B94" s="18">
        <v>18</v>
      </c>
      <c r="C94" s="34">
        <v>600</v>
      </c>
      <c r="D94" s="36" t="s">
        <v>534</v>
      </c>
      <c r="E94" s="27">
        <v>438.15</v>
      </c>
      <c r="F94" s="28">
        <v>469.9</v>
      </c>
      <c r="G94" s="16">
        <v>527.1</v>
      </c>
      <c r="H94" s="29">
        <v>612.9</v>
      </c>
    </row>
    <row r="95" spans="2:8" x14ac:dyDescent="0.3">
      <c r="B95" s="18">
        <v>20</v>
      </c>
      <c r="C95" s="34">
        <v>600</v>
      </c>
      <c r="D95" s="36" t="s">
        <v>534</v>
      </c>
      <c r="E95" s="27">
        <v>488.95</v>
      </c>
      <c r="F95" s="28">
        <v>520.70000000000005</v>
      </c>
      <c r="G95" s="16">
        <v>577.9</v>
      </c>
      <c r="H95" s="29">
        <v>682.8</v>
      </c>
    </row>
    <row r="96" spans="2:8" ht="15" thickBot="1" x14ac:dyDescent="0.35">
      <c r="B96" s="21">
        <v>24</v>
      </c>
      <c r="C96" s="34">
        <v>600</v>
      </c>
      <c r="D96" s="36" t="s">
        <v>534</v>
      </c>
      <c r="E96" s="30">
        <v>590.54999999999995</v>
      </c>
      <c r="F96" s="31">
        <v>628.65</v>
      </c>
      <c r="G96" s="16">
        <v>685.8</v>
      </c>
      <c r="H96" s="32">
        <v>790.7</v>
      </c>
    </row>
    <row r="97" spans="2:6" x14ac:dyDescent="0.3">
      <c r="B97" s="5">
        <v>0.5</v>
      </c>
      <c r="C97" s="34">
        <v>600</v>
      </c>
      <c r="D97" s="36" t="s">
        <v>535</v>
      </c>
      <c r="E97" s="6" t="s">
        <v>536</v>
      </c>
      <c r="F97" s="7" t="s">
        <v>538</v>
      </c>
    </row>
    <row r="98" spans="2:6" x14ac:dyDescent="0.3">
      <c r="B98" s="14">
        <v>0.75</v>
      </c>
      <c r="C98" s="34">
        <v>600</v>
      </c>
      <c r="D98" s="36" t="s">
        <v>535</v>
      </c>
      <c r="E98" s="16">
        <v>39.6</v>
      </c>
      <c r="F98" s="19">
        <v>66.8</v>
      </c>
    </row>
    <row r="99" spans="2:6" x14ac:dyDescent="0.3">
      <c r="B99" s="18">
        <v>1</v>
      </c>
      <c r="C99" s="34">
        <v>600</v>
      </c>
      <c r="D99" s="36" t="s">
        <v>535</v>
      </c>
      <c r="E99" s="16">
        <v>47.8</v>
      </c>
      <c r="F99" s="25">
        <v>73.2</v>
      </c>
    </row>
    <row r="100" spans="2:6" x14ac:dyDescent="0.3">
      <c r="B100" s="20" t="s">
        <v>6</v>
      </c>
      <c r="C100" s="34">
        <v>600</v>
      </c>
      <c r="D100" s="36" t="s">
        <v>535</v>
      </c>
      <c r="E100" s="16">
        <v>60.5</v>
      </c>
      <c r="F100" s="17">
        <v>82.6</v>
      </c>
    </row>
    <row r="101" spans="2:6" x14ac:dyDescent="0.3">
      <c r="B101" s="20" t="s">
        <v>8</v>
      </c>
      <c r="C101" s="34">
        <v>600</v>
      </c>
      <c r="D101" s="36" t="s">
        <v>535</v>
      </c>
      <c r="E101" s="16">
        <v>69.900000000000006</v>
      </c>
      <c r="F101" s="17">
        <v>95.3</v>
      </c>
    </row>
    <row r="102" spans="2:6" x14ac:dyDescent="0.3">
      <c r="B102" s="18">
        <v>2</v>
      </c>
      <c r="C102" s="34">
        <v>600</v>
      </c>
      <c r="D102" s="36" t="s">
        <v>535</v>
      </c>
      <c r="E102" s="16">
        <v>85.9</v>
      </c>
      <c r="F102" s="19">
        <v>111.3</v>
      </c>
    </row>
    <row r="103" spans="2:6" x14ac:dyDescent="0.3">
      <c r="B103" s="20" t="s">
        <v>11</v>
      </c>
      <c r="C103" s="34">
        <v>600</v>
      </c>
      <c r="D103" s="36" t="s">
        <v>535</v>
      </c>
      <c r="E103" s="16">
        <v>98.6</v>
      </c>
      <c r="F103" s="19">
        <v>130.30000000000001</v>
      </c>
    </row>
    <row r="104" spans="2:6" x14ac:dyDescent="0.3">
      <c r="B104" s="18">
        <v>3</v>
      </c>
      <c r="C104" s="34">
        <v>600</v>
      </c>
      <c r="D104" s="36" t="s">
        <v>535</v>
      </c>
      <c r="E104" s="16">
        <v>120.7</v>
      </c>
      <c r="F104" s="19">
        <v>149.4</v>
      </c>
    </row>
    <row r="105" spans="2:6" x14ac:dyDescent="0.3">
      <c r="B105" s="18">
        <v>4</v>
      </c>
      <c r="C105" s="34">
        <v>600</v>
      </c>
      <c r="D105" s="36" t="s">
        <v>535</v>
      </c>
      <c r="E105" s="16">
        <v>149.4</v>
      </c>
      <c r="F105" s="29">
        <v>193.8</v>
      </c>
    </row>
    <row r="106" spans="2:6" x14ac:dyDescent="0.3">
      <c r="B106" s="18">
        <v>5</v>
      </c>
      <c r="C106" s="34">
        <v>600</v>
      </c>
      <c r="D106" s="36" t="s">
        <v>535</v>
      </c>
      <c r="E106" s="16">
        <v>177.8</v>
      </c>
      <c r="F106" s="29">
        <v>241.3</v>
      </c>
    </row>
    <row r="107" spans="2:6" x14ac:dyDescent="0.3">
      <c r="B107" s="18">
        <v>6</v>
      </c>
      <c r="C107" s="34">
        <v>600</v>
      </c>
      <c r="D107" s="36" t="s">
        <v>535</v>
      </c>
      <c r="E107" s="16">
        <v>209.6</v>
      </c>
      <c r="F107" s="29">
        <v>266.7</v>
      </c>
    </row>
    <row r="108" spans="2:6" x14ac:dyDescent="0.3">
      <c r="B108" s="18">
        <v>8</v>
      </c>
      <c r="C108" s="34">
        <v>600</v>
      </c>
      <c r="D108" s="36" t="s">
        <v>535</v>
      </c>
      <c r="E108" s="16">
        <v>263.7</v>
      </c>
      <c r="F108" s="29">
        <v>320.8</v>
      </c>
    </row>
    <row r="109" spans="2:6" x14ac:dyDescent="0.3">
      <c r="B109" s="18">
        <v>10</v>
      </c>
      <c r="C109" s="34">
        <v>600</v>
      </c>
      <c r="D109" s="36" t="s">
        <v>535</v>
      </c>
      <c r="E109" s="16">
        <v>317.5</v>
      </c>
      <c r="F109" s="29">
        <v>400.1</v>
      </c>
    </row>
    <row r="110" spans="2:6" x14ac:dyDescent="0.3">
      <c r="B110" s="18">
        <v>12</v>
      </c>
      <c r="C110" s="34">
        <v>600</v>
      </c>
      <c r="D110" s="36" t="s">
        <v>535</v>
      </c>
      <c r="E110" s="16">
        <v>374.7</v>
      </c>
      <c r="F110" s="29">
        <v>457.2</v>
      </c>
    </row>
    <row r="111" spans="2:6" x14ac:dyDescent="0.3">
      <c r="B111" s="18">
        <v>14</v>
      </c>
      <c r="C111" s="34">
        <v>600</v>
      </c>
      <c r="D111" s="36" t="s">
        <v>535</v>
      </c>
      <c r="E111" s="16">
        <v>406.4</v>
      </c>
      <c r="F111" s="29">
        <v>492.3</v>
      </c>
    </row>
    <row r="112" spans="2:6" x14ac:dyDescent="0.3">
      <c r="B112" s="18">
        <v>16</v>
      </c>
      <c r="C112" s="34">
        <v>600</v>
      </c>
      <c r="D112" s="36" t="s">
        <v>535</v>
      </c>
      <c r="E112" s="16">
        <v>463.6</v>
      </c>
      <c r="F112" s="29">
        <v>565.20000000000005</v>
      </c>
    </row>
    <row r="113" spans="2:6" x14ac:dyDescent="0.3">
      <c r="B113" s="18">
        <v>18</v>
      </c>
      <c r="C113" s="34">
        <v>600</v>
      </c>
      <c r="D113" s="36" t="s">
        <v>535</v>
      </c>
      <c r="E113" s="16">
        <v>527.1</v>
      </c>
      <c r="F113" s="29">
        <v>612.9</v>
      </c>
    </row>
    <row r="114" spans="2:6" x14ac:dyDescent="0.3">
      <c r="B114" s="18">
        <v>20</v>
      </c>
      <c r="C114" s="34">
        <v>600</v>
      </c>
      <c r="D114" s="36" t="s">
        <v>535</v>
      </c>
      <c r="E114" s="16">
        <v>577.9</v>
      </c>
      <c r="F114" s="29">
        <v>682.8</v>
      </c>
    </row>
    <row r="115" spans="2:6" ht="15" thickBot="1" x14ac:dyDescent="0.35">
      <c r="B115" s="21">
        <v>24</v>
      </c>
      <c r="C115" s="34">
        <v>600</v>
      </c>
      <c r="D115" s="36" t="s">
        <v>535</v>
      </c>
      <c r="E115" s="16">
        <v>685.8</v>
      </c>
      <c r="F115" s="32">
        <v>790.7</v>
      </c>
    </row>
  </sheetData>
  <pageMargins left="0.7" right="0.7" top="0.75" bottom="0.75" header="0.3" footer="0.3"/>
  <ignoredErrors>
    <ignoredError sqref="B5:B8 B24:B77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62CF-75DE-4133-A53A-B782F793501E}">
  <sheetPr codeName="Sheet5">
    <pageSetUpPr fitToPage="1"/>
  </sheetPr>
  <dimension ref="A1:AA202"/>
  <sheetViews>
    <sheetView zoomScale="85" zoomScaleNormal="85" workbookViewId="0">
      <selection activeCell="P12" sqref="P12"/>
    </sheetView>
  </sheetViews>
  <sheetFormatPr defaultColWidth="9.109375" defaultRowHeight="13.2" x14ac:dyDescent="0.25"/>
  <cols>
    <col min="1" max="1" width="13.44140625" style="119" customWidth="1"/>
    <col min="2" max="2" width="7" style="119" bestFit="1" customWidth="1"/>
    <col min="3" max="3" width="5.6640625" style="119" bestFit="1" customWidth="1"/>
    <col min="4" max="4" width="6.5546875" style="119" customWidth="1"/>
    <col min="5" max="5" width="7.44140625" style="119" bestFit="1" customWidth="1"/>
    <col min="6" max="6" width="8" style="119" bestFit="1" customWidth="1"/>
    <col min="7" max="10" width="8.5546875" style="119" bestFit="1" customWidth="1"/>
    <col min="11" max="11" width="6.5546875" style="119" bestFit="1" customWidth="1"/>
    <col min="12" max="12" width="5.88671875" style="119" bestFit="1" customWidth="1"/>
    <col min="13" max="13" width="8.33203125" style="119" bestFit="1" customWidth="1"/>
    <col min="14" max="14" width="8.88671875" style="119" bestFit="1" customWidth="1"/>
    <col min="15" max="15" width="9.88671875" style="119" bestFit="1" customWidth="1"/>
    <col min="16" max="16" width="10.44140625" style="119" bestFit="1" customWidth="1"/>
    <col min="17" max="17" width="6.6640625" style="119" bestFit="1" customWidth="1"/>
    <col min="18" max="18" width="7.109375" style="119" bestFit="1" customWidth="1"/>
    <col min="19" max="20" width="12.109375" style="119" bestFit="1" customWidth="1"/>
    <col min="21" max="22" width="9.109375" style="119"/>
    <col min="23" max="23" width="12.109375" style="119" bestFit="1" customWidth="1"/>
    <col min="24" max="16384" width="9.109375" style="119"/>
  </cols>
  <sheetData>
    <row r="1" spans="1:27" ht="27.6" customHeight="1" x14ac:dyDescent="0.25">
      <c r="E1" s="1" t="s">
        <v>567</v>
      </c>
      <c r="F1" s="1" t="s">
        <v>568</v>
      </c>
      <c r="G1" s="1" t="s">
        <v>539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  <c r="N1" s="2" t="s">
        <v>546</v>
      </c>
      <c r="O1" s="2" t="s">
        <v>547</v>
      </c>
      <c r="P1" s="1" t="s">
        <v>548</v>
      </c>
      <c r="Q1" s="1" t="s">
        <v>549</v>
      </c>
      <c r="R1" s="1" t="s">
        <v>550</v>
      </c>
      <c r="S1" s="1" t="s">
        <v>549</v>
      </c>
      <c r="T1" s="1" t="s">
        <v>548</v>
      </c>
      <c r="U1" s="2" t="s">
        <v>551</v>
      </c>
      <c r="V1" s="2" t="s">
        <v>552</v>
      </c>
      <c r="W1" s="1" t="s">
        <v>553</v>
      </c>
      <c r="X1" s="2" t="s">
        <v>554</v>
      </c>
      <c r="Y1" s="1" t="s">
        <v>555</v>
      </c>
      <c r="Z1" s="2" t="s">
        <v>556</v>
      </c>
      <c r="AA1" s="1" t="s">
        <v>0</v>
      </c>
    </row>
    <row r="2" spans="1:27" s="96" customFormat="1" x14ac:dyDescent="0.2">
      <c r="A2" s="94" t="s">
        <v>569</v>
      </c>
      <c r="B2" s="94" t="s">
        <v>570</v>
      </c>
      <c r="C2" s="94" t="s">
        <v>550</v>
      </c>
      <c r="D2" s="94"/>
      <c r="E2" s="3"/>
      <c r="F2" s="3"/>
      <c r="G2" s="3" t="s">
        <v>557</v>
      </c>
      <c r="H2" s="3" t="s">
        <v>557</v>
      </c>
      <c r="I2" s="3" t="s">
        <v>557</v>
      </c>
      <c r="J2" s="3" t="s">
        <v>557</v>
      </c>
      <c r="K2" s="3"/>
      <c r="L2" s="3"/>
      <c r="M2" s="3"/>
      <c r="N2" s="3"/>
      <c r="O2" s="3"/>
      <c r="P2" s="3" t="s">
        <v>558</v>
      </c>
      <c r="Q2" s="3" t="s">
        <v>558</v>
      </c>
      <c r="R2" s="3" t="s">
        <v>559</v>
      </c>
      <c r="S2" s="3" t="s">
        <v>558</v>
      </c>
      <c r="T2" s="3" t="s">
        <v>558</v>
      </c>
      <c r="U2" s="4" t="s">
        <v>560</v>
      </c>
      <c r="V2" s="4" t="s">
        <v>560</v>
      </c>
      <c r="W2" s="3" t="s">
        <v>558</v>
      </c>
      <c r="X2" s="4" t="s">
        <v>560</v>
      </c>
      <c r="Y2" s="3" t="s">
        <v>558</v>
      </c>
      <c r="Z2" s="4" t="s">
        <v>1</v>
      </c>
      <c r="AA2" s="3" t="s">
        <v>1</v>
      </c>
    </row>
    <row r="3" spans="1:27" s="102" customFormat="1" x14ac:dyDescent="0.2">
      <c r="A3" s="97" t="s">
        <v>571</v>
      </c>
      <c r="B3" s="97" t="s">
        <v>564</v>
      </c>
      <c r="C3" s="97">
        <v>150</v>
      </c>
      <c r="D3" s="33" t="e">
        <f>CONCATENATE(B3," ",#REF!," ",C3)</f>
        <v>#REF!</v>
      </c>
      <c r="E3" s="98">
        <f t="shared" ref="E3:E34" si="0">(H3-G3)/2</f>
        <v>12.699999999999989</v>
      </c>
      <c r="F3" s="99">
        <f t="shared" ref="F3:F34" si="1">(J3-I3)/2</f>
        <v>25.399999999999977</v>
      </c>
      <c r="G3" s="97">
        <v>552.5</v>
      </c>
      <c r="H3" s="97">
        <v>577.9</v>
      </c>
      <c r="I3" s="97">
        <v>609.6</v>
      </c>
      <c r="J3" s="97">
        <v>660.4</v>
      </c>
      <c r="K3" s="8">
        <f>(I3+H3)/2/1000</f>
        <v>0.59375</v>
      </c>
      <c r="L3" s="9">
        <f t="shared" ref="L3" si="2">ROUND((I3-H3)/2*1.2,)</f>
        <v>19</v>
      </c>
      <c r="M3" s="9">
        <f t="shared" ref="M3" si="3">L3+6</f>
        <v>25</v>
      </c>
      <c r="N3" s="8">
        <f t="shared" ref="N3:N66" si="4">3.142*(0.0008*0.0055)*1000</f>
        <v>1.38248E-2</v>
      </c>
      <c r="O3" s="8">
        <f t="shared" ref="O3:O66" si="5">3.142*(0.0002*0.0048)*7900</f>
        <v>2.3828927999999996E-2</v>
      </c>
      <c r="P3" s="8">
        <f>(K3*L3)*N3</f>
        <v>0.155961025</v>
      </c>
      <c r="Q3" s="8">
        <f>K3*M3*O3</f>
        <v>0.35371064999999996</v>
      </c>
      <c r="R3" s="9">
        <v>1</v>
      </c>
      <c r="S3" s="8">
        <f>(Q3*R3)</f>
        <v>0.35371064999999996</v>
      </c>
      <c r="T3" s="8">
        <f t="shared" ref="T3" si="6">(P3*R3)</f>
        <v>0.155961025</v>
      </c>
      <c r="U3" s="10">
        <f>S3*R3*550</f>
        <v>194.54085749999999</v>
      </c>
      <c r="V3" s="11">
        <f>T3*R3*550</f>
        <v>85.778563750000004</v>
      </c>
      <c r="W3" s="8">
        <f t="shared" ref="W3" si="7">((J3/1000)*3.14)*1.15*0.003*((J3-I3)/2/1000)*8000*R3</f>
        <v>1.4537158022399987</v>
      </c>
      <c r="X3" s="10">
        <f>W3*2*100</f>
        <v>290.74316044799974</v>
      </c>
      <c r="Y3" s="8">
        <f t="shared" ref="Y3" si="8">((H3/1000)*3.14)*1.15*0.003*((H3-G3)/2/1000)*8000*R3</f>
        <v>0.63605569511999949</v>
      </c>
      <c r="Z3" s="12">
        <f>Y3*2*450</f>
        <v>572.45012560799955</v>
      </c>
      <c r="AA3" s="13">
        <f t="shared" ref="AA3" si="9">Z3+X3+V3+U3</f>
        <v>1143.5127073059994</v>
      </c>
    </row>
    <row r="4" spans="1:27" s="96" customFormat="1" ht="22.8" customHeight="1" x14ac:dyDescent="0.2">
      <c r="A4" s="103" t="s">
        <v>571</v>
      </c>
      <c r="B4" s="103" t="s">
        <v>572</v>
      </c>
      <c r="C4" s="103" t="s">
        <v>573</v>
      </c>
      <c r="D4" s="103"/>
      <c r="E4" s="104">
        <f t="shared" si="0"/>
        <v>9.5</v>
      </c>
      <c r="F4" s="105">
        <f t="shared" si="1"/>
        <v>34.900000000000034</v>
      </c>
      <c r="G4" s="103">
        <v>654.1</v>
      </c>
      <c r="H4" s="103">
        <v>673.1</v>
      </c>
      <c r="I4" s="103">
        <v>704.9</v>
      </c>
      <c r="J4" s="103">
        <v>774.7</v>
      </c>
      <c r="K4" s="8">
        <f t="shared" ref="K4:K67" si="10">(I4+H4)/2/1000</f>
        <v>0.68899999999999995</v>
      </c>
      <c r="L4" s="9">
        <f t="shared" ref="L4:L67" si="11">ROUND((I4-H4)/2*1.2,)</f>
        <v>19</v>
      </c>
      <c r="M4" s="9">
        <f t="shared" ref="M4:M67" si="12">L4+6</f>
        <v>25</v>
      </c>
      <c r="N4" s="8">
        <f t="shared" si="4"/>
        <v>1.38248E-2</v>
      </c>
      <c r="O4" s="8">
        <f t="shared" si="5"/>
        <v>2.3828927999999996E-2</v>
      </c>
      <c r="P4" s="8">
        <f t="shared" ref="P4:P67" si="13">(K4*L4)*N4</f>
        <v>0.18098045679999999</v>
      </c>
      <c r="Q4" s="8">
        <f t="shared" ref="Q4:Q67" si="14">K4*M4*O4</f>
        <v>0.41045328479999987</v>
      </c>
      <c r="R4" s="9">
        <v>1</v>
      </c>
      <c r="S4" s="8">
        <f t="shared" ref="S4:S67" si="15">(Q4*R4)</f>
        <v>0.41045328479999987</v>
      </c>
      <c r="T4" s="8">
        <f t="shared" ref="T4:T67" si="16">(P4*R4)</f>
        <v>0.18098045679999999</v>
      </c>
      <c r="U4" s="10">
        <f t="shared" ref="U4:U67" si="17">S4*R4*550</f>
        <v>225.74930663999993</v>
      </c>
      <c r="V4" s="11">
        <f t="shared" ref="V4:V67" si="18">T4*R4*550</f>
        <v>99.539251239999999</v>
      </c>
      <c r="W4" s="8">
        <f t="shared" ref="W4:W67" si="19">((J4/1000)*3.14)*1.15*0.003*((J4-I4)/2/1000)*8000*R4</f>
        <v>2.3431371679200024</v>
      </c>
      <c r="X4" s="10">
        <f t="shared" ref="X4:X67" si="20">W4*2*100</f>
        <v>468.62743358400047</v>
      </c>
      <c r="Y4" s="8">
        <f t="shared" ref="Y4:Y67" si="21">((H4/1000)*3.14)*1.15*0.003*((H4-G4)/2/1000)*8000*R4</f>
        <v>0.5541686147999999</v>
      </c>
      <c r="Z4" s="12">
        <f t="shared" ref="Z4:Z67" si="22">Y4*2*450</f>
        <v>498.75175331999992</v>
      </c>
      <c r="AA4" s="13">
        <f t="shared" ref="AA4:AA67" si="23">Z4+X4+V4+U4</f>
        <v>1292.6677447840004</v>
      </c>
    </row>
    <row r="5" spans="1:27" s="102" customFormat="1" x14ac:dyDescent="0.2">
      <c r="A5" s="103" t="s">
        <v>571</v>
      </c>
      <c r="B5" s="97" t="s">
        <v>572</v>
      </c>
      <c r="C5" s="97" t="s">
        <v>574</v>
      </c>
      <c r="D5" s="97"/>
      <c r="E5" s="98">
        <f t="shared" si="0"/>
        <v>9.5</v>
      </c>
      <c r="F5" s="99">
        <f t="shared" si="1"/>
        <v>13.45999999999998</v>
      </c>
      <c r="G5" s="97">
        <v>654.1</v>
      </c>
      <c r="H5" s="97">
        <v>673.1</v>
      </c>
      <c r="I5" s="97">
        <v>698.5</v>
      </c>
      <c r="J5" s="97">
        <v>725.42</v>
      </c>
      <c r="K5" s="8">
        <f t="shared" si="10"/>
        <v>0.68579999999999997</v>
      </c>
      <c r="L5" s="9">
        <f t="shared" si="11"/>
        <v>15</v>
      </c>
      <c r="M5" s="9">
        <f t="shared" si="12"/>
        <v>21</v>
      </c>
      <c r="N5" s="8">
        <f t="shared" si="4"/>
        <v>1.38248E-2</v>
      </c>
      <c r="O5" s="8">
        <f t="shared" si="5"/>
        <v>2.3828927999999996E-2</v>
      </c>
      <c r="P5" s="8">
        <f t="shared" si="13"/>
        <v>0.14221571759999999</v>
      </c>
      <c r="Q5" s="8">
        <f t="shared" si="14"/>
        <v>0.34317945527039995</v>
      </c>
      <c r="R5" s="9">
        <v>1</v>
      </c>
      <c r="S5" s="8">
        <f t="shared" si="15"/>
        <v>0.34317945527039995</v>
      </c>
      <c r="T5" s="8">
        <f t="shared" si="16"/>
        <v>0.14221571759999999</v>
      </c>
      <c r="U5" s="10">
        <f t="shared" si="17"/>
        <v>188.74870039871996</v>
      </c>
      <c r="V5" s="11">
        <f t="shared" si="18"/>
        <v>78.218644679999997</v>
      </c>
      <c r="W5" s="8">
        <f t="shared" si="19"/>
        <v>0.84620057292479856</v>
      </c>
      <c r="X5" s="10">
        <f t="shared" si="20"/>
        <v>169.24011458495971</v>
      </c>
      <c r="Y5" s="8">
        <f t="shared" si="21"/>
        <v>0.5541686147999999</v>
      </c>
      <c r="Z5" s="12">
        <f t="shared" si="22"/>
        <v>498.75175331999992</v>
      </c>
      <c r="AA5" s="13">
        <f t="shared" si="23"/>
        <v>934.95921298367966</v>
      </c>
    </row>
    <row r="6" spans="1:27" s="102" customFormat="1" ht="22.8" customHeight="1" x14ac:dyDescent="0.2">
      <c r="A6" s="103" t="s">
        <v>571</v>
      </c>
      <c r="B6" s="97" t="s">
        <v>572</v>
      </c>
      <c r="C6" s="97" t="s">
        <v>575</v>
      </c>
      <c r="D6" s="97"/>
      <c r="E6" s="98">
        <f t="shared" si="0"/>
        <v>15.849999999999966</v>
      </c>
      <c r="F6" s="99">
        <f t="shared" si="1"/>
        <v>49.300000000000011</v>
      </c>
      <c r="G6" s="97">
        <v>654.1</v>
      </c>
      <c r="H6" s="97">
        <v>685.8</v>
      </c>
      <c r="I6" s="97">
        <v>736.6</v>
      </c>
      <c r="J6" s="97">
        <v>835.2</v>
      </c>
      <c r="K6" s="8">
        <f t="shared" si="10"/>
        <v>0.71120000000000005</v>
      </c>
      <c r="L6" s="9">
        <f t="shared" si="11"/>
        <v>30</v>
      </c>
      <c r="M6" s="9">
        <f t="shared" si="12"/>
        <v>36</v>
      </c>
      <c r="N6" s="8">
        <f t="shared" si="4"/>
        <v>1.38248E-2</v>
      </c>
      <c r="O6" s="8">
        <f t="shared" si="5"/>
        <v>2.3828927999999996E-2</v>
      </c>
      <c r="P6" s="8">
        <f t="shared" si="13"/>
        <v>0.29496593280000005</v>
      </c>
      <c r="Q6" s="8">
        <f t="shared" si="14"/>
        <v>0.61009680936959987</v>
      </c>
      <c r="R6" s="9">
        <v>1</v>
      </c>
      <c r="S6" s="8">
        <f t="shared" si="15"/>
        <v>0.61009680936959987</v>
      </c>
      <c r="T6" s="8">
        <f t="shared" si="16"/>
        <v>0.29496593280000005</v>
      </c>
      <c r="U6" s="10">
        <f t="shared" si="17"/>
        <v>335.55324515327993</v>
      </c>
      <c r="V6" s="11">
        <f t="shared" si="18"/>
        <v>162.23126304000002</v>
      </c>
      <c r="W6" s="8">
        <f t="shared" si="19"/>
        <v>3.5684213990400013</v>
      </c>
      <c r="X6" s="138">
        <f t="shared" si="20"/>
        <v>713.68427980800027</v>
      </c>
      <c r="Y6" s="8">
        <f t="shared" si="21"/>
        <v>0.94203161351999776</v>
      </c>
      <c r="Z6" s="12">
        <f t="shared" si="22"/>
        <v>847.82845216799797</v>
      </c>
      <c r="AA6" s="13">
        <f t="shared" si="23"/>
        <v>2059.2972401692778</v>
      </c>
    </row>
    <row r="7" spans="1:27" s="102" customFormat="1" x14ac:dyDescent="0.2">
      <c r="A7" s="103" t="s">
        <v>571</v>
      </c>
      <c r="B7" s="97" t="s">
        <v>572</v>
      </c>
      <c r="C7" s="97" t="s">
        <v>576</v>
      </c>
      <c r="D7" s="97"/>
      <c r="E7" s="98">
        <f t="shared" si="0"/>
        <v>9.5</v>
      </c>
      <c r="F7" s="99">
        <f t="shared" si="1"/>
        <v>30.5</v>
      </c>
      <c r="G7" s="97">
        <v>654</v>
      </c>
      <c r="H7" s="97">
        <v>673</v>
      </c>
      <c r="I7" s="97">
        <v>711</v>
      </c>
      <c r="J7" s="97">
        <v>772</v>
      </c>
      <c r="K7" s="8">
        <f t="shared" si="10"/>
        <v>0.69199999999999995</v>
      </c>
      <c r="L7" s="9">
        <f t="shared" si="11"/>
        <v>23</v>
      </c>
      <c r="M7" s="9">
        <f t="shared" si="12"/>
        <v>29</v>
      </c>
      <c r="N7" s="8">
        <f t="shared" si="4"/>
        <v>1.38248E-2</v>
      </c>
      <c r="O7" s="8">
        <f t="shared" si="5"/>
        <v>2.3828927999999996E-2</v>
      </c>
      <c r="P7" s="8">
        <f t="shared" si="13"/>
        <v>0.22003551679999997</v>
      </c>
      <c r="Q7" s="8">
        <f t="shared" si="14"/>
        <v>0.47819892710399986</v>
      </c>
      <c r="R7" s="9">
        <v>1</v>
      </c>
      <c r="S7" s="8">
        <f t="shared" si="15"/>
        <v>0.47819892710399986</v>
      </c>
      <c r="T7" s="8">
        <f t="shared" si="16"/>
        <v>0.22003551679999997</v>
      </c>
      <c r="U7" s="10">
        <f t="shared" si="17"/>
        <v>263.00940990719994</v>
      </c>
      <c r="V7" s="11">
        <f t="shared" si="18"/>
        <v>121.01953423999998</v>
      </c>
      <c r="W7" s="8">
        <f t="shared" si="19"/>
        <v>2.0405905440000001</v>
      </c>
      <c r="X7" s="10">
        <f t="shared" si="20"/>
        <v>408.11810880000002</v>
      </c>
      <c r="Y7" s="8">
        <f t="shared" si="21"/>
        <v>0.55408628400000004</v>
      </c>
      <c r="Z7" s="12">
        <f t="shared" si="22"/>
        <v>498.67765560000004</v>
      </c>
      <c r="AA7" s="13">
        <f t="shared" si="23"/>
        <v>1290.8247085471999</v>
      </c>
    </row>
    <row r="8" spans="1:27" s="102" customFormat="1" x14ac:dyDescent="0.2">
      <c r="A8" s="103" t="s">
        <v>571</v>
      </c>
      <c r="B8" s="97" t="s">
        <v>572</v>
      </c>
      <c r="C8" s="97" t="s">
        <v>577</v>
      </c>
      <c r="D8" s="97"/>
      <c r="E8" s="98">
        <f t="shared" si="0"/>
        <v>19.049999999999955</v>
      </c>
      <c r="F8" s="99">
        <f t="shared" si="1"/>
        <v>65.149999999999977</v>
      </c>
      <c r="G8" s="97">
        <v>647.70000000000005</v>
      </c>
      <c r="H8" s="97">
        <v>685.8</v>
      </c>
      <c r="I8" s="97">
        <v>736.6</v>
      </c>
      <c r="J8" s="97">
        <v>866.9</v>
      </c>
      <c r="K8" s="8">
        <f t="shared" si="10"/>
        <v>0.71120000000000005</v>
      </c>
      <c r="L8" s="9">
        <f t="shared" si="11"/>
        <v>30</v>
      </c>
      <c r="M8" s="9">
        <f t="shared" si="12"/>
        <v>36</v>
      </c>
      <c r="N8" s="8">
        <f t="shared" si="4"/>
        <v>1.38248E-2</v>
      </c>
      <c r="O8" s="8">
        <f t="shared" si="5"/>
        <v>2.3828927999999996E-2</v>
      </c>
      <c r="P8" s="8">
        <f t="shared" si="13"/>
        <v>0.29496593280000005</v>
      </c>
      <c r="Q8" s="8">
        <f t="shared" si="14"/>
        <v>0.61009680936959987</v>
      </c>
      <c r="R8" s="9">
        <v>1</v>
      </c>
      <c r="S8" s="8">
        <f t="shared" si="15"/>
        <v>0.61009680936959987</v>
      </c>
      <c r="T8" s="8">
        <f t="shared" si="16"/>
        <v>0.29496593280000005</v>
      </c>
      <c r="U8" s="10">
        <f t="shared" si="17"/>
        <v>335.55324515327993</v>
      </c>
      <c r="V8" s="11">
        <f t="shared" si="18"/>
        <v>162.23126304000002</v>
      </c>
      <c r="W8" s="8">
        <f t="shared" si="19"/>
        <v>4.8946557572399989</v>
      </c>
      <c r="X8" s="10">
        <f t="shared" si="20"/>
        <v>978.93115144799981</v>
      </c>
      <c r="Y8" s="8">
        <f t="shared" si="21"/>
        <v>1.1322209613599972</v>
      </c>
      <c r="Z8" s="12">
        <f t="shared" si="22"/>
        <v>1018.9988652239974</v>
      </c>
      <c r="AA8" s="13">
        <f t="shared" si="23"/>
        <v>2495.7145248652773</v>
      </c>
    </row>
    <row r="9" spans="1:27" s="102" customFormat="1" x14ac:dyDescent="0.2">
      <c r="A9" s="103" t="s">
        <v>571</v>
      </c>
      <c r="B9" s="97" t="s">
        <v>572</v>
      </c>
      <c r="C9" s="97" t="s">
        <v>578</v>
      </c>
      <c r="D9" s="97"/>
      <c r="E9" s="98">
        <f t="shared" si="0"/>
        <v>9.5</v>
      </c>
      <c r="F9" s="99">
        <f t="shared" si="1"/>
        <v>25</v>
      </c>
      <c r="G9" s="97">
        <v>645</v>
      </c>
      <c r="H9" s="97">
        <v>664</v>
      </c>
      <c r="I9" s="97">
        <v>715</v>
      </c>
      <c r="J9" s="97">
        <v>765</v>
      </c>
      <c r="K9" s="8">
        <f t="shared" si="10"/>
        <v>0.6895</v>
      </c>
      <c r="L9" s="9">
        <f t="shared" si="11"/>
        <v>31</v>
      </c>
      <c r="M9" s="9">
        <f t="shared" si="12"/>
        <v>37</v>
      </c>
      <c r="N9" s="8">
        <f t="shared" si="4"/>
        <v>1.38248E-2</v>
      </c>
      <c r="O9" s="8">
        <f t="shared" si="5"/>
        <v>2.3828927999999996E-2</v>
      </c>
      <c r="P9" s="8">
        <f t="shared" si="13"/>
        <v>0.29549818760000002</v>
      </c>
      <c r="Q9" s="8">
        <f t="shared" si="14"/>
        <v>0.60791169667199996</v>
      </c>
      <c r="R9" s="9">
        <v>1</v>
      </c>
      <c r="S9" s="8">
        <f t="shared" si="15"/>
        <v>0.60791169667199996</v>
      </c>
      <c r="T9" s="8">
        <f t="shared" si="16"/>
        <v>0.29549818760000002</v>
      </c>
      <c r="U9" s="10">
        <f t="shared" si="17"/>
        <v>334.3514331696</v>
      </c>
      <c r="V9" s="11">
        <f t="shared" si="18"/>
        <v>162.52400318000002</v>
      </c>
      <c r="W9" s="8">
        <f t="shared" si="19"/>
        <v>1.6574490000000002</v>
      </c>
      <c r="X9" s="10">
        <f t="shared" si="20"/>
        <v>331.48980000000006</v>
      </c>
      <c r="Y9" s="8">
        <f t="shared" si="21"/>
        <v>0.54667651200000011</v>
      </c>
      <c r="Z9" s="12">
        <f t="shared" si="22"/>
        <v>492.00886080000009</v>
      </c>
      <c r="AA9" s="13">
        <f t="shared" si="23"/>
        <v>1320.3740971496002</v>
      </c>
    </row>
    <row r="10" spans="1:27" s="102" customFormat="1" x14ac:dyDescent="0.2">
      <c r="A10" s="103" t="s">
        <v>571</v>
      </c>
      <c r="B10" s="97" t="s">
        <v>572</v>
      </c>
      <c r="C10" s="97" t="s">
        <v>579</v>
      </c>
      <c r="D10" s="97"/>
      <c r="E10" s="98">
        <f t="shared" si="0"/>
        <v>13</v>
      </c>
      <c r="F10" s="99">
        <f t="shared" si="1"/>
        <v>73</v>
      </c>
      <c r="G10" s="97">
        <v>660</v>
      </c>
      <c r="H10" s="97">
        <v>686</v>
      </c>
      <c r="I10" s="97">
        <v>737</v>
      </c>
      <c r="J10" s="97">
        <v>883</v>
      </c>
      <c r="K10" s="8">
        <f t="shared" si="10"/>
        <v>0.71150000000000002</v>
      </c>
      <c r="L10" s="9">
        <f t="shared" si="11"/>
        <v>31</v>
      </c>
      <c r="M10" s="9">
        <f t="shared" si="12"/>
        <v>37</v>
      </c>
      <c r="N10" s="8">
        <f t="shared" si="4"/>
        <v>1.38248E-2</v>
      </c>
      <c r="O10" s="8">
        <f t="shared" si="5"/>
        <v>2.3828927999999996E-2</v>
      </c>
      <c r="P10" s="8">
        <f t="shared" si="13"/>
        <v>0.30492670119999998</v>
      </c>
      <c r="Q10" s="8">
        <f t="shared" si="14"/>
        <v>0.62730844406399988</v>
      </c>
      <c r="R10" s="9">
        <v>1</v>
      </c>
      <c r="S10" s="8">
        <f t="shared" si="15"/>
        <v>0.62730844406399988</v>
      </c>
      <c r="T10" s="8">
        <f t="shared" si="16"/>
        <v>0.30492670119999998</v>
      </c>
      <c r="U10" s="10">
        <f t="shared" si="17"/>
        <v>345.01964423519996</v>
      </c>
      <c r="V10" s="11">
        <f t="shared" si="18"/>
        <v>167.70968565999999</v>
      </c>
      <c r="W10" s="8">
        <f t="shared" si="19"/>
        <v>5.5862747759999989</v>
      </c>
      <c r="X10" s="10">
        <f t="shared" si="20"/>
        <v>1117.2549551999998</v>
      </c>
      <c r="Y10" s="8">
        <f t="shared" si="21"/>
        <v>0.77286955199999985</v>
      </c>
      <c r="Z10" s="12">
        <f t="shared" si="22"/>
        <v>695.58259679999992</v>
      </c>
      <c r="AA10" s="13">
        <f t="shared" si="23"/>
        <v>2325.5668818951995</v>
      </c>
    </row>
    <row r="11" spans="1:27" s="102" customFormat="1" x14ac:dyDescent="0.2">
      <c r="A11" s="103" t="s">
        <v>571</v>
      </c>
      <c r="B11" s="97" t="s">
        <v>572</v>
      </c>
      <c r="C11" s="97" t="s">
        <v>580</v>
      </c>
      <c r="D11" s="97"/>
      <c r="E11" s="98">
        <f t="shared" si="0"/>
        <v>19</v>
      </c>
      <c r="F11" s="99">
        <f t="shared" si="1"/>
        <v>44.5</v>
      </c>
      <c r="G11" s="97">
        <v>667</v>
      </c>
      <c r="H11" s="97">
        <v>705</v>
      </c>
      <c r="I11" s="97">
        <v>749</v>
      </c>
      <c r="J11" s="97">
        <v>838</v>
      </c>
      <c r="K11" s="8">
        <f t="shared" si="10"/>
        <v>0.72699999999999998</v>
      </c>
      <c r="L11" s="9">
        <f t="shared" si="11"/>
        <v>26</v>
      </c>
      <c r="M11" s="9">
        <f t="shared" si="12"/>
        <v>32</v>
      </c>
      <c r="N11" s="8">
        <f t="shared" si="4"/>
        <v>1.38248E-2</v>
      </c>
      <c r="O11" s="8">
        <f t="shared" si="5"/>
        <v>2.3828927999999996E-2</v>
      </c>
      <c r="P11" s="8">
        <f t="shared" si="13"/>
        <v>0.26131636959999999</v>
      </c>
      <c r="Q11" s="8">
        <f t="shared" si="14"/>
        <v>0.5543561809919999</v>
      </c>
      <c r="R11" s="9">
        <v>1</v>
      </c>
      <c r="S11" s="8">
        <f t="shared" si="15"/>
        <v>0.5543561809919999</v>
      </c>
      <c r="T11" s="8">
        <f t="shared" si="16"/>
        <v>0.26131636959999999</v>
      </c>
      <c r="U11" s="10">
        <f t="shared" si="17"/>
        <v>304.89589954559995</v>
      </c>
      <c r="V11" s="11">
        <f t="shared" si="18"/>
        <v>143.72400328000001</v>
      </c>
      <c r="W11" s="8">
        <f t="shared" si="19"/>
        <v>3.2317872239999996</v>
      </c>
      <c r="X11" s="10">
        <f t="shared" si="20"/>
        <v>646.35744479999994</v>
      </c>
      <c r="Y11" s="8">
        <f t="shared" si="21"/>
        <v>1.16086428</v>
      </c>
      <c r="Z11" s="12">
        <f t="shared" si="22"/>
        <v>1044.7778519999999</v>
      </c>
      <c r="AA11" s="13">
        <f t="shared" si="23"/>
        <v>2139.7551996255997</v>
      </c>
    </row>
    <row r="12" spans="1:27" s="96" customFormat="1" ht="22.8" customHeight="1" x14ac:dyDescent="0.2">
      <c r="A12" s="103" t="s">
        <v>571</v>
      </c>
      <c r="B12" s="103" t="s">
        <v>581</v>
      </c>
      <c r="C12" s="103" t="s">
        <v>573</v>
      </c>
      <c r="D12" s="103"/>
      <c r="E12" s="104">
        <f t="shared" si="0"/>
        <v>9.5</v>
      </c>
      <c r="F12" s="105">
        <f t="shared" si="1"/>
        <v>38.100000000000023</v>
      </c>
      <c r="G12" s="103">
        <v>704.9</v>
      </c>
      <c r="H12" s="103">
        <v>723.9</v>
      </c>
      <c r="I12" s="103">
        <v>755.65</v>
      </c>
      <c r="J12" s="103">
        <v>831.85</v>
      </c>
      <c r="K12" s="8">
        <f t="shared" si="10"/>
        <v>0.73977499999999996</v>
      </c>
      <c r="L12" s="9">
        <f t="shared" si="11"/>
        <v>19</v>
      </c>
      <c r="M12" s="9">
        <f t="shared" si="12"/>
        <v>25</v>
      </c>
      <c r="N12" s="8">
        <f t="shared" si="4"/>
        <v>1.38248E-2</v>
      </c>
      <c r="O12" s="8">
        <f t="shared" si="5"/>
        <v>2.3828927999999996E-2</v>
      </c>
      <c r="P12" s="8">
        <f t="shared" si="13"/>
        <v>0.19431758697999998</v>
      </c>
      <c r="Q12" s="8">
        <f t="shared" si="14"/>
        <v>0.44070113027999985</v>
      </c>
      <c r="R12" s="9">
        <v>1</v>
      </c>
      <c r="S12" s="8">
        <f t="shared" si="15"/>
        <v>0.44070113027999985</v>
      </c>
      <c r="T12" s="8">
        <f t="shared" si="16"/>
        <v>0.19431758697999998</v>
      </c>
      <c r="U12" s="10">
        <f t="shared" si="17"/>
        <v>242.38562165399992</v>
      </c>
      <c r="V12" s="11">
        <f t="shared" si="18"/>
        <v>106.87467283899998</v>
      </c>
      <c r="W12" s="8">
        <f t="shared" si="19"/>
        <v>2.7466841840400011</v>
      </c>
      <c r="X12" s="10">
        <f t="shared" si="20"/>
        <v>549.33683680800027</v>
      </c>
      <c r="Y12" s="8">
        <f t="shared" si="21"/>
        <v>0.59599266119999983</v>
      </c>
      <c r="Z12" s="12">
        <f t="shared" si="22"/>
        <v>536.39339507999989</v>
      </c>
      <c r="AA12" s="13">
        <f t="shared" si="23"/>
        <v>1434.9905263810001</v>
      </c>
    </row>
    <row r="13" spans="1:27" s="102" customFormat="1" x14ac:dyDescent="0.2">
      <c r="A13" s="103" t="s">
        <v>571</v>
      </c>
      <c r="B13" s="97" t="s">
        <v>581</v>
      </c>
      <c r="C13" s="97" t="s">
        <v>574</v>
      </c>
      <c r="D13" s="97"/>
      <c r="E13" s="98">
        <f t="shared" si="0"/>
        <v>9.5</v>
      </c>
      <c r="F13" s="99">
        <f t="shared" si="1"/>
        <v>13.460000000000036</v>
      </c>
      <c r="G13" s="97">
        <v>704.9</v>
      </c>
      <c r="H13" s="97">
        <v>723.9</v>
      </c>
      <c r="I13" s="97">
        <v>749.3</v>
      </c>
      <c r="J13" s="97">
        <v>776.22</v>
      </c>
      <c r="K13" s="8">
        <f t="shared" si="10"/>
        <v>0.73659999999999992</v>
      </c>
      <c r="L13" s="9">
        <f t="shared" si="11"/>
        <v>15</v>
      </c>
      <c r="M13" s="9">
        <f t="shared" si="12"/>
        <v>21</v>
      </c>
      <c r="N13" s="8">
        <f t="shared" si="4"/>
        <v>1.38248E-2</v>
      </c>
      <c r="O13" s="8">
        <f t="shared" si="5"/>
        <v>2.3828927999999996E-2</v>
      </c>
      <c r="P13" s="8">
        <f t="shared" si="13"/>
        <v>0.15275021519999998</v>
      </c>
      <c r="Q13" s="8">
        <f t="shared" si="14"/>
        <v>0.3686001556607999</v>
      </c>
      <c r="R13" s="9">
        <v>1</v>
      </c>
      <c r="S13" s="8">
        <f t="shared" si="15"/>
        <v>0.3686001556607999</v>
      </c>
      <c r="T13" s="8">
        <f t="shared" si="16"/>
        <v>0.15275021519999998</v>
      </c>
      <c r="U13" s="10">
        <f t="shared" si="17"/>
        <v>202.73008561343994</v>
      </c>
      <c r="V13" s="11">
        <f t="shared" si="18"/>
        <v>84.012618359999991</v>
      </c>
      <c r="W13" s="8">
        <f t="shared" si="19"/>
        <v>0.90545864287680244</v>
      </c>
      <c r="X13" s="10">
        <f t="shared" si="20"/>
        <v>181.09172857536049</v>
      </c>
      <c r="Y13" s="8">
        <f t="shared" si="21"/>
        <v>0.59599266119999983</v>
      </c>
      <c r="Z13" s="12">
        <f t="shared" si="22"/>
        <v>536.39339507999989</v>
      </c>
      <c r="AA13" s="13">
        <f t="shared" si="23"/>
        <v>1004.2278276288005</v>
      </c>
    </row>
    <row r="14" spans="1:27" s="102" customFormat="1" ht="22.8" customHeight="1" x14ac:dyDescent="0.2">
      <c r="A14" s="103" t="s">
        <v>571</v>
      </c>
      <c r="B14" s="97" t="s">
        <v>581</v>
      </c>
      <c r="C14" s="97" t="s">
        <v>575</v>
      </c>
      <c r="D14" s="97"/>
      <c r="E14" s="98">
        <f t="shared" si="0"/>
        <v>15.850000000000023</v>
      </c>
      <c r="F14" s="99">
        <f t="shared" si="1"/>
        <v>55.650000000000034</v>
      </c>
      <c r="G14" s="97">
        <v>704.9</v>
      </c>
      <c r="H14" s="97">
        <v>736.6</v>
      </c>
      <c r="I14" s="97">
        <v>787.4</v>
      </c>
      <c r="J14" s="97">
        <v>898.7</v>
      </c>
      <c r="K14" s="8">
        <f t="shared" si="10"/>
        <v>0.76200000000000001</v>
      </c>
      <c r="L14" s="9">
        <f t="shared" si="11"/>
        <v>30</v>
      </c>
      <c r="M14" s="9">
        <f t="shared" si="12"/>
        <v>36</v>
      </c>
      <c r="N14" s="8">
        <f t="shared" si="4"/>
        <v>1.38248E-2</v>
      </c>
      <c r="O14" s="8">
        <f t="shared" si="5"/>
        <v>2.3828927999999996E-2</v>
      </c>
      <c r="P14" s="8">
        <f t="shared" si="13"/>
        <v>0.31603492799999999</v>
      </c>
      <c r="Q14" s="8">
        <f t="shared" si="14"/>
        <v>0.65367515289599998</v>
      </c>
      <c r="R14" s="9">
        <v>1</v>
      </c>
      <c r="S14" s="8">
        <f t="shared" si="15"/>
        <v>0.65367515289599998</v>
      </c>
      <c r="T14" s="8">
        <f t="shared" si="16"/>
        <v>0.31603492799999999</v>
      </c>
      <c r="U14" s="10">
        <f t="shared" si="17"/>
        <v>359.52133409279998</v>
      </c>
      <c r="V14" s="11">
        <f t="shared" si="18"/>
        <v>173.8192104</v>
      </c>
      <c r="W14" s="8">
        <f t="shared" si="19"/>
        <v>4.3342967329200022</v>
      </c>
      <c r="X14" s="10">
        <f t="shared" si="20"/>
        <v>866.85934658400038</v>
      </c>
      <c r="Y14" s="8">
        <f t="shared" si="21"/>
        <v>1.0118117330400016</v>
      </c>
      <c r="Z14" s="12">
        <f t="shared" si="22"/>
        <v>910.63055973600149</v>
      </c>
      <c r="AA14" s="13">
        <f t="shared" si="23"/>
        <v>2310.8304508128017</v>
      </c>
    </row>
    <row r="15" spans="1:27" s="102" customFormat="1" x14ac:dyDescent="0.2">
      <c r="A15" s="103" t="s">
        <v>571</v>
      </c>
      <c r="B15" s="97" t="s">
        <v>581</v>
      </c>
      <c r="C15" s="97" t="s">
        <v>576</v>
      </c>
      <c r="D15" s="97"/>
      <c r="E15" s="98">
        <f t="shared" si="0"/>
        <v>9.5500000000000114</v>
      </c>
      <c r="F15" s="99">
        <f t="shared" si="1"/>
        <v>32</v>
      </c>
      <c r="G15" s="97">
        <v>704.9</v>
      </c>
      <c r="H15" s="97">
        <v>724</v>
      </c>
      <c r="I15" s="97">
        <v>762</v>
      </c>
      <c r="J15" s="97">
        <v>826</v>
      </c>
      <c r="K15" s="8">
        <f t="shared" si="10"/>
        <v>0.74299999999999999</v>
      </c>
      <c r="L15" s="9">
        <f t="shared" si="11"/>
        <v>23</v>
      </c>
      <c r="M15" s="9">
        <f t="shared" si="12"/>
        <v>29</v>
      </c>
      <c r="N15" s="8">
        <f t="shared" si="4"/>
        <v>1.38248E-2</v>
      </c>
      <c r="O15" s="8">
        <f t="shared" si="5"/>
        <v>2.3828927999999996E-2</v>
      </c>
      <c r="P15" s="8">
        <f t="shared" si="13"/>
        <v>0.23625200719999997</v>
      </c>
      <c r="Q15" s="8">
        <f t="shared" si="14"/>
        <v>0.51344191161599995</v>
      </c>
      <c r="R15" s="9">
        <v>1</v>
      </c>
      <c r="S15" s="8">
        <f t="shared" si="15"/>
        <v>0.51344191161599995</v>
      </c>
      <c r="T15" s="8">
        <f t="shared" si="16"/>
        <v>0.23625200719999997</v>
      </c>
      <c r="U15" s="10">
        <f t="shared" si="17"/>
        <v>282.39305138879996</v>
      </c>
      <c r="V15" s="11">
        <f t="shared" si="18"/>
        <v>129.93860395999999</v>
      </c>
      <c r="W15" s="8">
        <f t="shared" si="19"/>
        <v>2.290702848</v>
      </c>
      <c r="X15" s="10">
        <f t="shared" si="20"/>
        <v>458.14056959999999</v>
      </c>
      <c r="Y15" s="8">
        <f t="shared" si="21"/>
        <v>0.59921222880000069</v>
      </c>
      <c r="Z15" s="12">
        <f t="shared" si="22"/>
        <v>539.29100592000066</v>
      </c>
      <c r="AA15" s="13">
        <f t="shared" si="23"/>
        <v>1409.7632308688005</v>
      </c>
    </row>
    <row r="16" spans="1:27" s="102" customFormat="1" x14ac:dyDescent="0.2">
      <c r="A16" s="103" t="s">
        <v>571</v>
      </c>
      <c r="B16" s="97" t="s">
        <v>581</v>
      </c>
      <c r="C16" s="97" t="s">
        <v>577</v>
      </c>
      <c r="D16" s="97"/>
      <c r="E16" s="98">
        <f t="shared" si="0"/>
        <v>19.050000000000011</v>
      </c>
      <c r="F16" s="99">
        <f t="shared" si="1"/>
        <v>63.5</v>
      </c>
      <c r="G16" s="97">
        <v>698.5</v>
      </c>
      <c r="H16" s="97">
        <v>736.6</v>
      </c>
      <c r="I16" s="97">
        <v>787.4</v>
      </c>
      <c r="J16" s="97">
        <v>914.4</v>
      </c>
      <c r="K16" s="8">
        <f t="shared" si="10"/>
        <v>0.76200000000000001</v>
      </c>
      <c r="L16" s="9">
        <f t="shared" si="11"/>
        <v>30</v>
      </c>
      <c r="M16" s="9">
        <f t="shared" si="12"/>
        <v>36</v>
      </c>
      <c r="N16" s="8">
        <f t="shared" si="4"/>
        <v>1.38248E-2</v>
      </c>
      <c r="O16" s="8">
        <f t="shared" si="5"/>
        <v>2.3828927999999996E-2</v>
      </c>
      <c r="P16" s="8">
        <f t="shared" si="13"/>
        <v>0.31603492799999999</v>
      </c>
      <c r="Q16" s="8">
        <f t="shared" si="14"/>
        <v>0.65367515289599998</v>
      </c>
      <c r="R16" s="9">
        <v>1</v>
      </c>
      <c r="S16" s="8">
        <f t="shared" si="15"/>
        <v>0.65367515289599998</v>
      </c>
      <c r="T16" s="8">
        <f t="shared" si="16"/>
        <v>0.31603492799999999</v>
      </c>
      <c r="U16" s="10">
        <f t="shared" si="17"/>
        <v>359.52133409279998</v>
      </c>
      <c r="V16" s="11">
        <f t="shared" si="18"/>
        <v>173.8192104</v>
      </c>
      <c r="W16" s="8">
        <f t="shared" si="19"/>
        <v>5.0320931616000006</v>
      </c>
      <c r="X16" s="10">
        <f t="shared" si="20"/>
        <v>1006.4186323200001</v>
      </c>
      <c r="Y16" s="8">
        <f t="shared" si="21"/>
        <v>1.2160891807200007</v>
      </c>
      <c r="Z16" s="12">
        <f t="shared" si="22"/>
        <v>1094.4802626480007</v>
      </c>
      <c r="AA16" s="13">
        <f t="shared" si="23"/>
        <v>2634.2394394608004</v>
      </c>
    </row>
    <row r="17" spans="1:27" s="102" customFormat="1" x14ac:dyDescent="0.2">
      <c r="A17" s="103" t="s">
        <v>571</v>
      </c>
      <c r="B17" s="97" t="s">
        <v>581</v>
      </c>
      <c r="C17" s="97" t="s">
        <v>578</v>
      </c>
      <c r="D17" s="97"/>
      <c r="E17" s="98">
        <f t="shared" si="0"/>
        <v>9.5500000000000114</v>
      </c>
      <c r="F17" s="99">
        <f t="shared" si="1"/>
        <v>31.75</v>
      </c>
      <c r="G17" s="97">
        <v>685.8</v>
      </c>
      <c r="H17" s="97">
        <v>704.9</v>
      </c>
      <c r="I17" s="97">
        <v>755.65</v>
      </c>
      <c r="J17" s="97">
        <v>819.15</v>
      </c>
      <c r="K17" s="8">
        <f t="shared" si="10"/>
        <v>0.73027500000000001</v>
      </c>
      <c r="L17" s="9">
        <f t="shared" si="11"/>
        <v>30</v>
      </c>
      <c r="M17" s="9">
        <f t="shared" si="12"/>
        <v>36</v>
      </c>
      <c r="N17" s="8">
        <f t="shared" si="4"/>
        <v>1.38248E-2</v>
      </c>
      <c r="O17" s="8">
        <f t="shared" si="5"/>
        <v>2.3828927999999996E-2</v>
      </c>
      <c r="P17" s="8">
        <f t="shared" si="13"/>
        <v>0.30287717459999997</v>
      </c>
      <c r="Q17" s="8">
        <f t="shared" si="14"/>
        <v>0.62646013422719993</v>
      </c>
      <c r="R17" s="9">
        <v>1</v>
      </c>
      <c r="S17" s="8">
        <f t="shared" si="15"/>
        <v>0.62646013422719993</v>
      </c>
      <c r="T17" s="8">
        <f t="shared" si="16"/>
        <v>0.30287717459999997</v>
      </c>
      <c r="U17" s="10">
        <f t="shared" si="17"/>
        <v>344.55307382495994</v>
      </c>
      <c r="V17" s="11">
        <f t="shared" si="18"/>
        <v>166.58244602999997</v>
      </c>
      <c r="W17" s="8">
        <f t="shared" si="19"/>
        <v>2.2539583952999998</v>
      </c>
      <c r="X17" s="10">
        <f t="shared" si="20"/>
        <v>450.79167905999998</v>
      </c>
      <c r="Y17" s="8">
        <f t="shared" si="21"/>
        <v>0.58340428188000071</v>
      </c>
      <c r="Z17" s="12">
        <f t="shared" si="22"/>
        <v>525.06385369200063</v>
      </c>
      <c r="AA17" s="13">
        <f t="shared" si="23"/>
        <v>1486.9910526069605</v>
      </c>
    </row>
    <row r="18" spans="1:27" s="102" customFormat="1" x14ac:dyDescent="0.2">
      <c r="A18" s="103" t="s">
        <v>571</v>
      </c>
      <c r="B18" s="97" t="s">
        <v>581</v>
      </c>
      <c r="C18" s="97" t="s">
        <v>579</v>
      </c>
      <c r="D18" s="97"/>
      <c r="E18" s="98">
        <f t="shared" si="0"/>
        <v>13</v>
      </c>
      <c r="F18" s="99">
        <f t="shared" si="1"/>
        <v>79.5</v>
      </c>
      <c r="G18" s="97">
        <v>711</v>
      </c>
      <c r="H18" s="97">
        <v>737</v>
      </c>
      <c r="I18" s="97">
        <v>787</v>
      </c>
      <c r="J18" s="97">
        <v>946</v>
      </c>
      <c r="K18" s="8">
        <f t="shared" si="10"/>
        <v>0.76200000000000001</v>
      </c>
      <c r="L18" s="9">
        <f t="shared" si="11"/>
        <v>30</v>
      </c>
      <c r="M18" s="9">
        <f t="shared" si="12"/>
        <v>36</v>
      </c>
      <c r="N18" s="8">
        <f t="shared" si="4"/>
        <v>1.38248E-2</v>
      </c>
      <c r="O18" s="8">
        <f t="shared" si="5"/>
        <v>2.3828927999999996E-2</v>
      </c>
      <c r="P18" s="8">
        <f t="shared" si="13"/>
        <v>0.31603492799999999</v>
      </c>
      <c r="Q18" s="8">
        <f t="shared" si="14"/>
        <v>0.65367515289599998</v>
      </c>
      <c r="R18" s="9">
        <v>1</v>
      </c>
      <c r="S18" s="8">
        <f t="shared" si="15"/>
        <v>0.65367515289599998</v>
      </c>
      <c r="T18" s="8">
        <f t="shared" si="16"/>
        <v>0.31603492799999999</v>
      </c>
      <c r="U18" s="10">
        <f t="shared" si="17"/>
        <v>359.52133409279998</v>
      </c>
      <c r="V18" s="11">
        <f t="shared" si="18"/>
        <v>173.8192104</v>
      </c>
      <c r="W18" s="8">
        <f t="shared" si="19"/>
        <v>6.5177394479999995</v>
      </c>
      <c r="X18" s="10">
        <f t="shared" si="20"/>
        <v>1303.5478896</v>
      </c>
      <c r="Y18" s="8">
        <f t="shared" si="21"/>
        <v>0.83032778399999996</v>
      </c>
      <c r="Z18" s="12">
        <f t="shared" si="22"/>
        <v>747.29500559999997</v>
      </c>
      <c r="AA18" s="13">
        <f t="shared" si="23"/>
        <v>2584.1834396927998</v>
      </c>
    </row>
    <row r="19" spans="1:27" s="102" customFormat="1" x14ac:dyDescent="0.2">
      <c r="A19" s="103" t="s">
        <v>571</v>
      </c>
      <c r="B19" s="97" t="s">
        <v>581</v>
      </c>
      <c r="C19" s="97" t="s">
        <v>580</v>
      </c>
      <c r="D19" s="97"/>
      <c r="E19" s="98">
        <f t="shared" si="0"/>
        <v>12.700000000000045</v>
      </c>
      <c r="F19" s="99">
        <f t="shared" si="1"/>
        <v>50.800000000000011</v>
      </c>
      <c r="G19" s="97">
        <v>717.55</v>
      </c>
      <c r="H19" s="97">
        <v>742.95</v>
      </c>
      <c r="I19" s="97">
        <v>800.1</v>
      </c>
      <c r="J19" s="97">
        <v>901.7</v>
      </c>
      <c r="K19" s="8">
        <f t="shared" si="10"/>
        <v>0.77152500000000013</v>
      </c>
      <c r="L19" s="9">
        <f t="shared" si="11"/>
        <v>34</v>
      </c>
      <c r="M19" s="9">
        <f t="shared" si="12"/>
        <v>40</v>
      </c>
      <c r="N19" s="8">
        <f t="shared" si="4"/>
        <v>1.38248E-2</v>
      </c>
      <c r="O19" s="8">
        <f t="shared" si="5"/>
        <v>2.3828927999999996E-2</v>
      </c>
      <c r="P19" s="8">
        <f t="shared" si="13"/>
        <v>0.36265007988000009</v>
      </c>
      <c r="Q19" s="8">
        <f t="shared" si="14"/>
        <v>0.73538454700799993</v>
      </c>
      <c r="R19" s="9">
        <v>1</v>
      </c>
      <c r="S19" s="8">
        <f t="shared" si="15"/>
        <v>0.73538454700799993</v>
      </c>
      <c r="T19" s="8">
        <f t="shared" si="16"/>
        <v>0.36265007988000009</v>
      </c>
      <c r="U19" s="10">
        <f t="shared" si="17"/>
        <v>404.46150085439996</v>
      </c>
      <c r="V19" s="11">
        <f t="shared" si="18"/>
        <v>199.45754393400006</v>
      </c>
      <c r="W19" s="8">
        <f t="shared" si="19"/>
        <v>3.9697623830400008</v>
      </c>
      <c r="X19" s="10">
        <f t="shared" si="20"/>
        <v>793.95247660800021</v>
      </c>
      <c r="Y19" s="8">
        <f t="shared" si="21"/>
        <v>0.8177151387600029</v>
      </c>
      <c r="Z19" s="12">
        <f t="shared" si="22"/>
        <v>735.94362488400259</v>
      </c>
      <c r="AA19" s="13">
        <f t="shared" si="23"/>
        <v>2133.815146280403</v>
      </c>
    </row>
    <row r="20" spans="1:27" s="96" customFormat="1" x14ac:dyDescent="0.2">
      <c r="A20" s="103" t="s">
        <v>571</v>
      </c>
      <c r="B20" s="103" t="s">
        <v>582</v>
      </c>
      <c r="C20" s="103" t="s">
        <v>573</v>
      </c>
      <c r="D20" s="103"/>
      <c r="E20" s="104">
        <f t="shared" si="0"/>
        <v>9.5</v>
      </c>
      <c r="F20" s="105">
        <f t="shared" si="1"/>
        <v>38.100000000000023</v>
      </c>
      <c r="G20" s="103">
        <v>755.7</v>
      </c>
      <c r="H20" s="103">
        <v>774.7</v>
      </c>
      <c r="I20" s="103">
        <v>806.5</v>
      </c>
      <c r="J20" s="103">
        <v>882.7</v>
      </c>
      <c r="K20" s="8">
        <f t="shared" si="10"/>
        <v>0.79059999999999997</v>
      </c>
      <c r="L20" s="9">
        <f t="shared" si="11"/>
        <v>19</v>
      </c>
      <c r="M20" s="9">
        <f t="shared" si="12"/>
        <v>25</v>
      </c>
      <c r="N20" s="8">
        <f t="shared" si="4"/>
        <v>1.38248E-2</v>
      </c>
      <c r="O20" s="8">
        <f t="shared" si="5"/>
        <v>2.3828927999999996E-2</v>
      </c>
      <c r="P20" s="8">
        <f t="shared" si="13"/>
        <v>0.20766785071999999</v>
      </c>
      <c r="Q20" s="8">
        <f t="shared" si="14"/>
        <v>0.47097876191999993</v>
      </c>
      <c r="R20" s="9">
        <v>1</v>
      </c>
      <c r="S20" s="8">
        <f t="shared" si="15"/>
        <v>0.47097876191999993</v>
      </c>
      <c r="T20" s="8">
        <f t="shared" si="16"/>
        <v>0.20766785071999999</v>
      </c>
      <c r="U20" s="10">
        <f t="shared" si="17"/>
        <v>259.03831905599998</v>
      </c>
      <c r="V20" s="11">
        <f t="shared" si="18"/>
        <v>114.217317896</v>
      </c>
      <c r="W20" s="8">
        <f t="shared" si="19"/>
        <v>2.9145857176800019</v>
      </c>
      <c r="X20" s="10">
        <f t="shared" si="20"/>
        <v>582.91714353600037</v>
      </c>
      <c r="Y20" s="8">
        <f t="shared" si="21"/>
        <v>0.63781670759999998</v>
      </c>
      <c r="Z20" s="12">
        <f t="shared" si="22"/>
        <v>574.03503683999998</v>
      </c>
      <c r="AA20" s="13">
        <f t="shared" si="23"/>
        <v>1530.2078173280001</v>
      </c>
    </row>
    <row r="21" spans="1:27" s="102" customFormat="1" x14ac:dyDescent="0.2">
      <c r="A21" s="103" t="s">
        <v>571</v>
      </c>
      <c r="B21" s="97" t="s">
        <v>582</v>
      </c>
      <c r="C21" s="97" t="s">
        <v>574</v>
      </c>
      <c r="D21" s="97"/>
      <c r="E21" s="98">
        <f t="shared" si="0"/>
        <v>9.5250000000000341</v>
      </c>
      <c r="F21" s="99">
        <f t="shared" si="1"/>
        <v>13.45999999999998</v>
      </c>
      <c r="G21" s="97">
        <v>755.65</v>
      </c>
      <c r="H21" s="97">
        <v>774.7</v>
      </c>
      <c r="I21" s="97">
        <v>800.1</v>
      </c>
      <c r="J21" s="97">
        <v>827.02</v>
      </c>
      <c r="K21" s="8">
        <f t="shared" si="10"/>
        <v>0.7874000000000001</v>
      </c>
      <c r="L21" s="9">
        <f t="shared" si="11"/>
        <v>15</v>
      </c>
      <c r="M21" s="9">
        <f t="shared" si="12"/>
        <v>21</v>
      </c>
      <c r="N21" s="8">
        <f t="shared" si="4"/>
        <v>1.38248E-2</v>
      </c>
      <c r="O21" s="8">
        <f t="shared" si="5"/>
        <v>2.3828927999999996E-2</v>
      </c>
      <c r="P21" s="8">
        <f t="shared" si="13"/>
        <v>0.16328471280000001</v>
      </c>
      <c r="Q21" s="8">
        <f t="shared" si="14"/>
        <v>0.39402085605120002</v>
      </c>
      <c r="R21" s="9">
        <v>1</v>
      </c>
      <c r="S21" s="8">
        <f t="shared" si="15"/>
        <v>0.39402085605120002</v>
      </c>
      <c r="T21" s="8">
        <f t="shared" si="16"/>
        <v>0.16328471280000001</v>
      </c>
      <c r="U21" s="10">
        <f t="shared" si="17"/>
        <v>216.71147082816</v>
      </c>
      <c r="V21" s="11">
        <f t="shared" si="18"/>
        <v>89.806592039999998</v>
      </c>
      <c r="W21" s="8">
        <f t="shared" si="19"/>
        <v>0.96471671282879845</v>
      </c>
      <c r="X21" s="10">
        <f t="shared" si="20"/>
        <v>192.94334256575968</v>
      </c>
      <c r="Y21" s="8">
        <f t="shared" si="21"/>
        <v>0.63949517262000233</v>
      </c>
      <c r="Z21" s="12">
        <f t="shared" si="22"/>
        <v>575.54565535800214</v>
      </c>
      <c r="AA21" s="13">
        <f t="shared" si="23"/>
        <v>1075.0070607919217</v>
      </c>
    </row>
    <row r="22" spans="1:27" s="102" customFormat="1" x14ac:dyDescent="0.2">
      <c r="A22" s="103" t="s">
        <v>571</v>
      </c>
      <c r="B22" s="97" t="s">
        <v>582</v>
      </c>
      <c r="C22" s="97" t="s">
        <v>575</v>
      </c>
      <c r="D22" s="97"/>
      <c r="E22" s="98">
        <f t="shared" si="0"/>
        <v>19.049999999999955</v>
      </c>
      <c r="F22" s="99">
        <f t="shared" si="1"/>
        <v>53.949999999999989</v>
      </c>
      <c r="G22" s="97">
        <v>755.7</v>
      </c>
      <c r="H22" s="97">
        <v>793.8</v>
      </c>
      <c r="I22" s="97">
        <v>844.6</v>
      </c>
      <c r="J22" s="97">
        <v>952.5</v>
      </c>
      <c r="K22" s="8">
        <f t="shared" si="10"/>
        <v>0.81920000000000004</v>
      </c>
      <c r="L22" s="9">
        <f t="shared" si="11"/>
        <v>30</v>
      </c>
      <c r="M22" s="9">
        <f t="shared" si="12"/>
        <v>36</v>
      </c>
      <c r="N22" s="8">
        <f t="shared" si="4"/>
        <v>1.38248E-2</v>
      </c>
      <c r="O22" s="8">
        <f t="shared" si="5"/>
        <v>2.3828927999999996E-2</v>
      </c>
      <c r="P22" s="8">
        <f t="shared" si="13"/>
        <v>0.33975828480000003</v>
      </c>
      <c r="Q22" s="8">
        <f t="shared" si="14"/>
        <v>0.70274368143359989</v>
      </c>
      <c r="R22" s="9">
        <v>1</v>
      </c>
      <c r="S22" s="8">
        <f t="shared" si="15"/>
        <v>0.70274368143359989</v>
      </c>
      <c r="T22" s="8">
        <f t="shared" si="16"/>
        <v>0.33975828480000003</v>
      </c>
      <c r="U22" s="10">
        <f t="shared" si="17"/>
        <v>386.50902478847996</v>
      </c>
      <c r="V22" s="11">
        <f t="shared" si="18"/>
        <v>186.86705664000002</v>
      </c>
      <c r="W22" s="8">
        <f t="shared" si="19"/>
        <v>4.4534354669999994</v>
      </c>
      <c r="X22" s="10">
        <f t="shared" si="20"/>
        <v>890.68709339999987</v>
      </c>
      <c r="Y22" s="8">
        <f t="shared" si="21"/>
        <v>1.3105234749599968</v>
      </c>
      <c r="Z22" s="12">
        <f t="shared" si="22"/>
        <v>1179.4711274639972</v>
      </c>
      <c r="AA22" s="13">
        <f t="shared" si="23"/>
        <v>2643.5343022924772</v>
      </c>
    </row>
    <row r="23" spans="1:27" s="102" customFormat="1" x14ac:dyDescent="0.2">
      <c r="A23" s="103" t="s">
        <v>571</v>
      </c>
      <c r="B23" s="97" t="s">
        <v>582</v>
      </c>
      <c r="C23" s="97" t="s">
        <v>576</v>
      </c>
      <c r="D23" s="97"/>
      <c r="E23" s="98">
        <f t="shared" si="0"/>
        <v>9.6499999999999773</v>
      </c>
      <c r="F23" s="99">
        <f t="shared" si="1"/>
        <v>36.5</v>
      </c>
      <c r="G23" s="97">
        <v>755.7</v>
      </c>
      <c r="H23" s="97">
        <v>775</v>
      </c>
      <c r="I23" s="97">
        <v>813</v>
      </c>
      <c r="J23" s="97">
        <v>886</v>
      </c>
      <c r="K23" s="8">
        <f t="shared" si="10"/>
        <v>0.79400000000000004</v>
      </c>
      <c r="L23" s="9">
        <f t="shared" si="11"/>
        <v>23</v>
      </c>
      <c r="M23" s="9">
        <f t="shared" si="12"/>
        <v>29</v>
      </c>
      <c r="N23" s="8">
        <f t="shared" si="4"/>
        <v>1.38248E-2</v>
      </c>
      <c r="O23" s="8">
        <f t="shared" si="5"/>
        <v>2.3828927999999996E-2</v>
      </c>
      <c r="P23" s="8">
        <f t="shared" si="13"/>
        <v>0.25246849760000001</v>
      </c>
      <c r="Q23" s="8">
        <f t="shared" si="14"/>
        <v>0.54868489612799987</v>
      </c>
      <c r="R23" s="9">
        <v>1</v>
      </c>
      <c r="S23" s="8">
        <f t="shared" si="15"/>
        <v>0.54868489612799987</v>
      </c>
      <c r="T23" s="8">
        <f t="shared" si="16"/>
        <v>0.25246849760000001</v>
      </c>
      <c r="U23" s="10">
        <f t="shared" si="17"/>
        <v>301.77669287039993</v>
      </c>
      <c r="V23" s="11">
        <f t="shared" si="18"/>
        <v>138.85767368</v>
      </c>
      <c r="W23" s="8">
        <f t="shared" si="19"/>
        <v>2.8026270960000002</v>
      </c>
      <c r="X23" s="10">
        <f t="shared" si="20"/>
        <v>560.52541919999999</v>
      </c>
      <c r="Y23" s="8">
        <f t="shared" si="21"/>
        <v>0.64813838999999851</v>
      </c>
      <c r="Z23" s="12">
        <f t="shared" si="22"/>
        <v>583.32455099999868</v>
      </c>
      <c r="AA23" s="13">
        <f t="shared" si="23"/>
        <v>1584.4843367503986</v>
      </c>
    </row>
    <row r="24" spans="1:27" s="102" customFormat="1" x14ac:dyDescent="0.2">
      <c r="A24" s="103" t="s">
        <v>571</v>
      </c>
      <c r="B24" s="97" t="s">
        <v>582</v>
      </c>
      <c r="C24" s="97" t="s">
        <v>577</v>
      </c>
      <c r="D24" s="97"/>
      <c r="E24" s="98">
        <f t="shared" si="0"/>
        <v>19.049999999999955</v>
      </c>
      <c r="F24" s="99">
        <f t="shared" si="1"/>
        <v>63.474999999999966</v>
      </c>
      <c r="G24" s="97">
        <v>755.7</v>
      </c>
      <c r="H24" s="97">
        <v>793.8</v>
      </c>
      <c r="I24" s="97">
        <v>844.6</v>
      </c>
      <c r="J24" s="97">
        <v>971.55</v>
      </c>
      <c r="K24" s="8">
        <f t="shared" si="10"/>
        <v>0.81920000000000004</v>
      </c>
      <c r="L24" s="9">
        <f t="shared" si="11"/>
        <v>30</v>
      </c>
      <c r="M24" s="9">
        <f t="shared" si="12"/>
        <v>36</v>
      </c>
      <c r="N24" s="8">
        <f t="shared" si="4"/>
        <v>1.38248E-2</v>
      </c>
      <c r="O24" s="8">
        <f t="shared" si="5"/>
        <v>2.3828927999999996E-2</v>
      </c>
      <c r="P24" s="8">
        <f t="shared" si="13"/>
        <v>0.33975828480000003</v>
      </c>
      <c r="Q24" s="8">
        <f t="shared" si="14"/>
        <v>0.70274368143359989</v>
      </c>
      <c r="R24" s="9">
        <v>1</v>
      </c>
      <c r="S24" s="8">
        <f t="shared" si="15"/>
        <v>0.70274368143359989</v>
      </c>
      <c r="T24" s="8">
        <f t="shared" si="16"/>
        <v>0.33975828480000003</v>
      </c>
      <c r="U24" s="10">
        <f>S24*R24*450</f>
        <v>316.23465664511997</v>
      </c>
      <c r="V24" s="11">
        <f>T24*R24*450</f>
        <v>152.89122816000003</v>
      </c>
      <c r="W24" s="8">
        <f t="shared" si="19"/>
        <v>5.3444940239699958</v>
      </c>
      <c r="X24" s="10">
        <f>W24*2*75</f>
        <v>801.67410359549933</v>
      </c>
      <c r="Y24" s="8">
        <f t="shared" si="21"/>
        <v>1.3105234749599968</v>
      </c>
      <c r="Z24" s="12">
        <f>Y24*400*1.5</f>
        <v>786.31408497599796</v>
      </c>
      <c r="AA24" s="13">
        <f t="shared" si="23"/>
        <v>2057.1140733766174</v>
      </c>
    </row>
    <row r="25" spans="1:27" s="102" customFormat="1" x14ac:dyDescent="0.2">
      <c r="A25" s="103" t="s">
        <v>571</v>
      </c>
      <c r="B25" s="97" t="s">
        <v>582</v>
      </c>
      <c r="C25" s="97" t="s">
        <v>578</v>
      </c>
      <c r="D25" s="97"/>
      <c r="E25" s="98">
        <f t="shared" si="0"/>
        <v>12.699999999999989</v>
      </c>
      <c r="F25" s="99">
        <f t="shared" si="1"/>
        <v>25.400000000000034</v>
      </c>
      <c r="G25" s="97">
        <v>752.6</v>
      </c>
      <c r="H25" s="97">
        <v>778</v>
      </c>
      <c r="I25" s="97">
        <v>828.8</v>
      </c>
      <c r="J25" s="97">
        <v>879.6</v>
      </c>
      <c r="K25" s="8">
        <f t="shared" si="10"/>
        <v>0.8034</v>
      </c>
      <c r="L25" s="9">
        <f t="shared" si="11"/>
        <v>30</v>
      </c>
      <c r="M25" s="9">
        <f t="shared" si="12"/>
        <v>36</v>
      </c>
      <c r="N25" s="8">
        <f t="shared" si="4"/>
        <v>1.38248E-2</v>
      </c>
      <c r="O25" s="8">
        <f t="shared" si="5"/>
        <v>2.3828927999999996E-2</v>
      </c>
      <c r="P25" s="8">
        <f t="shared" si="13"/>
        <v>0.33320532959999999</v>
      </c>
      <c r="Q25" s="8">
        <f t="shared" si="14"/>
        <v>0.68918978718719992</v>
      </c>
      <c r="R25" s="9">
        <v>1</v>
      </c>
      <c r="S25" s="8">
        <f t="shared" si="15"/>
        <v>0.68918978718719992</v>
      </c>
      <c r="T25" s="8">
        <f t="shared" si="16"/>
        <v>0.33320532959999999</v>
      </c>
      <c r="U25" s="10">
        <f t="shared" si="17"/>
        <v>379.05438295295994</v>
      </c>
      <c r="V25" s="11">
        <f t="shared" si="18"/>
        <v>183.26293128</v>
      </c>
      <c r="W25" s="8">
        <f t="shared" si="19"/>
        <v>1.9362332217600027</v>
      </c>
      <c r="X25" s="10">
        <f t="shared" si="20"/>
        <v>387.24664435200054</v>
      </c>
      <c r="Y25" s="8">
        <f t="shared" si="21"/>
        <v>0.85629231839999909</v>
      </c>
      <c r="Z25" s="12">
        <f t="shared" si="22"/>
        <v>770.66308655999921</v>
      </c>
      <c r="AA25" s="13">
        <f t="shared" si="23"/>
        <v>1720.2270451449597</v>
      </c>
    </row>
    <row r="26" spans="1:27" s="102" customFormat="1" x14ac:dyDescent="0.2">
      <c r="A26" s="103" t="s">
        <v>571</v>
      </c>
      <c r="B26" s="97" t="s">
        <v>582</v>
      </c>
      <c r="C26" s="97" t="s">
        <v>579</v>
      </c>
      <c r="D26" s="97"/>
      <c r="E26" s="98">
        <f t="shared" si="0"/>
        <v>13</v>
      </c>
      <c r="F26" s="99">
        <f t="shared" si="1"/>
        <v>82.5</v>
      </c>
      <c r="G26" s="97">
        <v>768</v>
      </c>
      <c r="H26" s="97">
        <v>794</v>
      </c>
      <c r="I26" s="97">
        <v>845</v>
      </c>
      <c r="J26" s="97">
        <v>1010</v>
      </c>
      <c r="K26" s="8">
        <f t="shared" si="10"/>
        <v>0.81950000000000001</v>
      </c>
      <c r="L26" s="9">
        <f t="shared" si="11"/>
        <v>31</v>
      </c>
      <c r="M26" s="9">
        <f t="shared" si="12"/>
        <v>37</v>
      </c>
      <c r="N26" s="8">
        <f t="shared" si="4"/>
        <v>1.38248E-2</v>
      </c>
      <c r="O26" s="8">
        <f t="shared" si="5"/>
        <v>2.3828927999999996E-2</v>
      </c>
      <c r="P26" s="8">
        <f t="shared" si="13"/>
        <v>0.35121213159999998</v>
      </c>
      <c r="Q26" s="8">
        <f t="shared" si="14"/>
        <v>0.72252884035199993</v>
      </c>
      <c r="R26" s="9">
        <v>1</v>
      </c>
      <c r="S26" s="8">
        <f t="shared" si="15"/>
        <v>0.72252884035199993</v>
      </c>
      <c r="T26" s="8">
        <f t="shared" si="16"/>
        <v>0.35121213159999998</v>
      </c>
      <c r="U26" s="10">
        <f t="shared" si="17"/>
        <v>397.39086219359996</v>
      </c>
      <c r="V26" s="11">
        <f t="shared" si="18"/>
        <v>193.16667237999999</v>
      </c>
      <c r="W26" s="8">
        <f t="shared" si="19"/>
        <v>7.2212778000000011</v>
      </c>
      <c r="X26" s="10">
        <f t="shared" si="20"/>
        <v>1444.2555600000003</v>
      </c>
      <c r="Y26" s="8">
        <f t="shared" si="21"/>
        <v>0.89454580799999983</v>
      </c>
      <c r="Z26" s="12">
        <f t="shared" si="22"/>
        <v>805.09122719999982</v>
      </c>
      <c r="AA26" s="13">
        <f t="shared" si="23"/>
        <v>2839.9043217735998</v>
      </c>
    </row>
    <row r="27" spans="1:27" s="102" customFormat="1" x14ac:dyDescent="0.2">
      <c r="A27" s="103" t="s">
        <v>571</v>
      </c>
      <c r="B27" s="97" t="s">
        <v>582</v>
      </c>
      <c r="C27" s="97" t="s">
        <v>580</v>
      </c>
      <c r="D27" s="97"/>
      <c r="E27" s="98">
        <f t="shared" si="0"/>
        <v>12.700000000000045</v>
      </c>
      <c r="F27" s="99">
        <f t="shared" si="1"/>
        <v>50.800000000000011</v>
      </c>
      <c r="G27" s="97">
        <v>781.05</v>
      </c>
      <c r="H27" s="97">
        <v>806.45</v>
      </c>
      <c r="I27" s="97">
        <v>857.25</v>
      </c>
      <c r="J27" s="97">
        <v>958.85</v>
      </c>
      <c r="K27" s="8">
        <f t="shared" si="10"/>
        <v>0.83184999999999998</v>
      </c>
      <c r="L27" s="9">
        <f t="shared" si="11"/>
        <v>30</v>
      </c>
      <c r="M27" s="9">
        <f t="shared" si="12"/>
        <v>36</v>
      </c>
      <c r="N27" s="8">
        <f t="shared" si="4"/>
        <v>1.38248E-2</v>
      </c>
      <c r="O27" s="8">
        <f t="shared" si="5"/>
        <v>2.3828927999999996E-2</v>
      </c>
      <c r="P27" s="8">
        <f t="shared" si="13"/>
        <v>0.34500479640000004</v>
      </c>
      <c r="Q27" s="8">
        <f t="shared" si="14"/>
        <v>0.71359537524479988</v>
      </c>
      <c r="R27" s="9">
        <v>1</v>
      </c>
      <c r="S27" s="8">
        <f t="shared" si="15"/>
        <v>0.71359537524479988</v>
      </c>
      <c r="T27" s="8">
        <f t="shared" si="16"/>
        <v>0.34500479640000004</v>
      </c>
      <c r="U27" s="10">
        <f t="shared" si="17"/>
        <v>392.47745638463994</v>
      </c>
      <c r="V27" s="11">
        <f t="shared" si="18"/>
        <v>189.75263802000001</v>
      </c>
      <c r="W27" s="8">
        <f t="shared" si="19"/>
        <v>4.2213670411200006</v>
      </c>
      <c r="X27" s="10">
        <f t="shared" si="20"/>
        <v>844.27340822400015</v>
      </c>
      <c r="Y27" s="8">
        <f t="shared" si="21"/>
        <v>0.88760532156000327</v>
      </c>
      <c r="Z27" s="12">
        <f t="shared" si="22"/>
        <v>798.844789404003</v>
      </c>
      <c r="AA27" s="13">
        <f t="shared" si="23"/>
        <v>2225.3482920326433</v>
      </c>
    </row>
    <row r="28" spans="1:27" s="96" customFormat="1" x14ac:dyDescent="0.2">
      <c r="A28" s="103" t="s">
        <v>571</v>
      </c>
      <c r="B28" s="109" t="s">
        <v>583</v>
      </c>
      <c r="C28" s="109" t="s">
        <v>573</v>
      </c>
      <c r="D28" s="109"/>
      <c r="E28" s="104">
        <f t="shared" si="0"/>
        <v>9.5249999999999773</v>
      </c>
      <c r="F28" s="105">
        <f t="shared" si="1"/>
        <v>39.625</v>
      </c>
      <c r="G28" s="110">
        <v>806.45</v>
      </c>
      <c r="H28" s="109">
        <v>825.5</v>
      </c>
      <c r="I28" s="109">
        <v>860.55</v>
      </c>
      <c r="J28" s="110">
        <v>939.8</v>
      </c>
      <c r="K28" s="8">
        <f t="shared" si="10"/>
        <v>0.84302500000000002</v>
      </c>
      <c r="L28" s="9">
        <f t="shared" si="11"/>
        <v>21</v>
      </c>
      <c r="M28" s="9">
        <f t="shared" si="12"/>
        <v>27</v>
      </c>
      <c r="N28" s="8">
        <f t="shared" si="4"/>
        <v>1.38248E-2</v>
      </c>
      <c r="O28" s="8">
        <f t="shared" si="5"/>
        <v>2.3828927999999996E-2</v>
      </c>
      <c r="P28" s="8">
        <f t="shared" si="13"/>
        <v>0.24474769242</v>
      </c>
      <c r="Q28" s="8">
        <f t="shared" si="14"/>
        <v>0.54238631473439991</v>
      </c>
      <c r="R28" s="9">
        <v>1</v>
      </c>
      <c r="S28" s="8">
        <f t="shared" si="15"/>
        <v>0.54238631473439991</v>
      </c>
      <c r="T28" s="8">
        <f t="shared" si="16"/>
        <v>0.24474769242</v>
      </c>
      <c r="U28" s="10">
        <f t="shared" si="17"/>
        <v>298.31247310391996</v>
      </c>
      <c r="V28" s="11">
        <f t="shared" si="18"/>
        <v>134.611230831</v>
      </c>
      <c r="W28" s="8">
        <f t="shared" si="19"/>
        <v>3.2273305278</v>
      </c>
      <c r="X28" s="10">
        <f t="shared" si="20"/>
        <v>645.46610555999996</v>
      </c>
      <c r="Y28" s="8">
        <f t="shared" si="21"/>
        <v>0.68142928229999844</v>
      </c>
      <c r="Z28" s="12">
        <f t="shared" si="22"/>
        <v>613.28635406999865</v>
      </c>
      <c r="AA28" s="13">
        <f t="shared" si="23"/>
        <v>1691.6761635649186</v>
      </c>
    </row>
    <row r="29" spans="1:27" s="102" customFormat="1" x14ac:dyDescent="0.2">
      <c r="A29" s="103" t="s">
        <v>571</v>
      </c>
      <c r="B29" s="111" t="s">
        <v>583</v>
      </c>
      <c r="C29" s="111" t="s">
        <v>574</v>
      </c>
      <c r="D29" s="111"/>
      <c r="E29" s="98">
        <f t="shared" si="0"/>
        <v>9.5249999999999773</v>
      </c>
      <c r="F29" s="99">
        <f t="shared" si="1"/>
        <v>15</v>
      </c>
      <c r="G29" s="112">
        <v>806.45</v>
      </c>
      <c r="H29" s="111">
        <v>825.5</v>
      </c>
      <c r="I29" s="111">
        <v>851</v>
      </c>
      <c r="J29" s="112">
        <v>881</v>
      </c>
      <c r="K29" s="8">
        <f t="shared" si="10"/>
        <v>0.83825000000000005</v>
      </c>
      <c r="L29" s="9">
        <f t="shared" si="11"/>
        <v>15</v>
      </c>
      <c r="M29" s="9">
        <f t="shared" si="12"/>
        <v>21</v>
      </c>
      <c r="N29" s="8">
        <f t="shared" si="4"/>
        <v>1.38248E-2</v>
      </c>
      <c r="O29" s="8">
        <f t="shared" si="5"/>
        <v>2.3828927999999996E-2</v>
      </c>
      <c r="P29" s="8">
        <f t="shared" si="13"/>
        <v>0.17382957900000001</v>
      </c>
      <c r="Q29" s="8">
        <f t="shared" si="14"/>
        <v>0.41946657681599997</v>
      </c>
      <c r="R29" s="9">
        <v>1</v>
      </c>
      <c r="S29" s="8">
        <f t="shared" si="15"/>
        <v>0.41946657681599997</v>
      </c>
      <c r="T29" s="8">
        <f t="shared" si="16"/>
        <v>0.17382957900000001</v>
      </c>
      <c r="U29" s="10">
        <f t="shared" si="17"/>
        <v>230.70661724879997</v>
      </c>
      <c r="V29" s="11">
        <f t="shared" si="18"/>
        <v>95.606268450000002</v>
      </c>
      <c r="W29" s="8">
        <f t="shared" si="19"/>
        <v>1.1452647600000001</v>
      </c>
      <c r="X29" s="10">
        <f t="shared" si="20"/>
        <v>229.05295200000003</v>
      </c>
      <c r="Y29" s="8">
        <f t="shared" si="21"/>
        <v>0.68142928229999844</v>
      </c>
      <c r="Z29" s="12">
        <f t="shared" si="22"/>
        <v>613.28635406999865</v>
      </c>
      <c r="AA29" s="13">
        <f t="shared" si="23"/>
        <v>1168.6521917687987</v>
      </c>
    </row>
    <row r="30" spans="1:27" s="102" customFormat="1" x14ac:dyDescent="0.2">
      <c r="A30" s="103" t="s">
        <v>571</v>
      </c>
      <c r="B30" s="111" t="s">
        <v>583</v>
      </c>
      <c r="C30" s="111" t="s">
        <v>575</v>
      </c>
      <c r="D30" s="111"/>
      <c r="E30" s="98">
        <f t="shared" si="0"/>
        <v>22.224999999999966</v>
      </c>
      <c r="F30" s="99">
        <f t="shared" si="1"/>
        <v>52.449999999999989</v>
      </c>
      <c r="G30" s="112">
        <v>806.45</v>
      </c>
      <c r="H30" s="111">
        <v>850.9</v>
      </c>
      <c r="I30" s="111">
        <v>901.7</v>
      </c>
      <c r="J30" s="112">
        <v>1006.6</v>
      </c>
      <c r="K30" s="8">
        <f t="shared" si="10"/>
        <v>0.87629999999999997</v>
      </c>
      <c r="L30" s="9">
        <f t="shared" si="11"/>
        <v>30</v>
      </c>
      <c r="M30" s="9">
        <f t="shared" si="12"/>
        <v>36</v>
      </c>
      <c r="N30" s="8">
        <f t="shared" si="4"/>
        <v>1.38248E-2</v>
      </c>
      <c r="O30" s="8">
        <f t="shared" si="5"/>
        <v>2.3828927999999996E-2</v>
      </c>
      <c r="P30" s="8">
        <f t="shared" si="13"/>
        <v>0.3634401672</v>
      </c>
      <c r="Q30" s="8">
        <f t="shared" si="14"/>
        <v>0.75172642583039984</v>
      </c>
      <c r="R30" s="9">
        <v>1</v>
      </c>
      <c r="S30" s="8">
        <f t="shared" si="15"/>
        <v>0.75172642583039984</v>
      </c>
      <c r="T30" s="8">
        <f t="shared" si="16"/>
        <v>0.3634401672</v>
      </c>
      <c r="U30" s="10">
        <f t="shared" si="17"/>
        <v>413.44953420671993</v>
      </c>
      <c r="V30" s="11">
        <f t="shared" si="18"/>
        <v>199.89209195999999</v>
      </c>
      <c r="W30" s="8">
        <f t="shared" si="19"/>
        <v>4.5755272768799991</v>
      </c>
      <c r="X30" s="10">
        <f t="shared" si="20"/>
        <v>915.10545537599978</v>
      </c>
      <c r="Y30" s="8">
        <f t="shared" si="21"/>
        <v>1.6389247866599976</v>
      </c>
      <c r="Z30" s="12">
        <f t="shared" si="22"/>
        <v>1475.0323079939978</v>
      </c>
      <c r="AA30" s="13">
        <f t="shared" si="23"/>
        <v>3003.4793895367175</v>
      </c>
    </row>
    <row r="31" spans="1:27" s="102" customFormat="1" x14ac:dyDescent="0.2">
      <c r="A31" s="103" t="s">
        <v>571</v>
      </c>
      <c r="B31" s="111" t="s">
        <v>583</v>
      </c>
      <c r="C31" s="111" t="s">
        <v>576</v>
      </c>
      <c r="D31" s="111"/>
      <c r="E31" s="98">
        <f t="shared" si="0"/>
        <v>9.7749999999999773</v>
      </c>
      <c r="F31" s="99">
        <f t="shared" si="1"/>
        <v>38</v>
      </c>
      <c r="G31" s="112">
        <v>806.45</v>
      </c>
      <c r="H31" s="111">
        <v>826</v>
      </c>
      <c r="I31" s="111">
        <v>864</v>
      </c>
      <c r="J31" s="112">
        <v>940</v>
      </c>
      <c r="K31" s="8">
        <f t="shared" si="10"/>
        <v>0.84499999999999997</v>
      </c>
      <c r="L31" s="9">
        <f t="shared" si="11"/>
        <v>23</v>
      </c>
      <c r="M31" s="9">
        <f t="shared" si="12"/>
        <v>29</v>
      </c>
      <c r="N31" s="8">
        <f t="shared" si="4"/>
        <v>1.38248E-2</v>
      </c>
      <c r="O31" s="8">
        <f t="shared" si="5"/>
        <v>2.3828927999999996E-2</v>
      </c>
      <c r="P31" s="8">
        <f t="shared" si="13"/>
        <v>0.26868498799999996</v>
      </c>
      <c r="Q31" s="8">
        <f t="shared" si="14"/>
        <v>0.5839278806399999</v>
      </c>
      <c r="R31" s="9">
        <v>1</v>
      </c>
      <c r="S31" s="8">
        <f t="shared" si="15"/>
        <v>0.5839278806399999</v>
      </c>
      <c r="T31" s="8">
        <f t="shared" si="16"/>
        <v>0.26868498799999996</v>
      </c>
      <c r="U31" s="10">
        <f t="shared" si="17"/>
        <v>321.16033435199995</v>
      </c>
      <c r="V31" s="11">
        <f t="shared" si="18"/>
        <v>147.77674339999999</v>
      </c>
      <c r="W31" s="8">
        <f t="shared" si="19"/>
        <v>3.0956380799999996</v>
      </c>
      <c r="X31" s="10">
        <f t="shared" si="20"/>
        <v>619.12761599999988</v>
      </c>
      <c r="Y31" s="8">
        <f t="shared" si="21"/>
        <v>0.69973813559999831</v>
      </c>
      <c r="Z31" s="12">
        <f t="shared" si="22"/>
        <v>629.76432203999843</v>
      </c>
      <c r="AA31" s="13">
        <f t="shared" si="23"/>
        <v>1717.8290157919982</v>
      </c>
    </row>
    <row r="32" spans="1:27" s="102" customFormat="1" x14ac:dyDescent="0.2">
      <c r="A32" s="103" t="s">
        <v>571</v>
      </c>
      <c r="B32" s="111" t="s">
        <v>583</v>
      </c>
      <c r="C32" s="111" t="s">
        <v>577</v>
      </c>
      <c r="D32" s="111"/>
      <c r="E32" s="98">
        <f t="shared" si="0"/>
        <v>19.050000000000011</v>
      </c>
      <c r="F32" s="99">
        <f t="shared" si="1"/>
        <v>60.425000000000011</v>
      </c>
      <c r="G32" s="112">
        <v>812.8</v>
      </c>
      <c r="H32" s="111">
        <v>850.9</v>
      </c>
      <c r="I32" s="111">
        <v>901.5</v>
      </c>
      <c r="J32" s="112">
        <v>1022.35</v>
      </c>
      <c r="K32" s="8">
        <f t="shared" si="10"/>
        <v>0.87620000000000009</v>
      </c>
      <c r="L32" s="9">
        <f t="shared" si="11"/>
        <v>30</v>
      </c>
      <c r="M32" s="9">
        <f t="shared" si="12"/>
        <v>36</v>
      </c>
      <c r="N32" s="8">
        <f t="shared" si="4"/>
        <v>1.38248E-2</v>
      </c>
      <c r="O32" s="8">
        <f t="shared" si="5"/>
        <v>2.3828927999999996E-2</v>
      </c>
      <c r="P32" s="8">
        <f t="shared" si="13"/>
        <v>0.36339869280000003</v>
      </c>
      <c r="Q32" s="8">
        <f t="shared" si="14"/>
        <v>0.75164064168959988</v>
      </c>
      <c r="R32" s="9">
        <v>1</v>
      </c>
      <c r="S32" s="8">
        <f t="shared" si="15"/>
        <v>0.75164064168959988</v>
      </c>
      <c r="T32" s="8">
        <f t="shared" si="16"/>
        <v>0.36339869280000003</v>
      </c>
      <c r="U32" s="10">
        <f t="shared" si="17"/>
        <v>413.40235292927991</v>
      </c>
      <c r="V32" s="11">
        <f t="shared" si="18"/>
        <v>199.86928104000003</v>
      </c>
      <c r="W32" s="8">
        <f t="shared" si="19"/>
        <v>5.3537118236700021</v>
      </c>
      <c r="X32" s="10">
        <f t="shared" si="20"/>
        <v>1070.7423647340004</v>
      </c>
      <c r="Y32" s="8">
        <f t="shared" si="21"/>
        <v>1.404792674280001</v>
      </c>
      <c r="Z32" s="12">
        <f t="shared" si="22"/>
        <v>1264.313406852001</v>
      </c>
      <c r="AA32" s="13">
        <f t="shared" si="23"/>
        <v>2948.3274055552811</v>
      </c>
    </row>
    <row r="33" spans="1:27" s="102" customFormat="1" x14ac:dyDescent="0.2">
      <c r="A33" s="103" t="s">
        <v>571</v>
      </c>
      <c r="B33" s="111" t="s">
        <v>583</v>
      </c>
      <c r="C33" s="111" t="s">
        <v>578</v>
      </c>
      <c r="D33" s="111"/>
      <c r="E33" s="98">
        <f t="shared" si="0"/>
        <v>19.050000000000011</v>
      </c>
      <c r="F33" s="99">
        <f t="shared" si="1"/>
        <v>25.400000000000034</v>
      </c>
      <c r="G33" s="112">
        <v>793.75</v>
      </c>
      <c r="H33" s="111">
        <v>831.85</v>
      </c>
      <c r="I33" s="111">
        <v>882.65</v>
      </c>
      <c r="J33" s="112">
        <v>933.45</v>
      </c>
      <c r="K33" s="8">
        <f t="shared" si="10"/>
        <v>0.85724999999999996</v>
      </c>
      <c r="L33" s="9">
        <f t="shared" si="11"/>
        <v>30</v>
      </c>
      <c r="M33" s="9">
        <f t="shared" si="12"/>
        <v>36</v>
      </c>
      <c r="N33" s="8">
        <f t="shared" si="4"/>
        <v>1.38248E-2</v>
      </c>
      <c r="O33" s="8">
        <f t="shared" si="5"/>
        <v>2.3828927999999996E-2</v>
      </c>
      <c r="P33" s="8">
        <f t="shared" si="13"/>
        <v>0.35553929399999995</v>
      </c>
      <c r="Q33" s="8">
        <f t="shared" si="14"/>
        <v>0.73538454700799982</v>
      </c>
      <c r="R33" s="9">
        <v>1</v>
      </c>
      <c r="S33" s="8">
        <f t="shared" si="15"/>
        <v>0.73538454700799982</v>
      </c>
      <c r="T33" s="8">
        <f t="shared" si="16"/>
        <v>0.35553929399999995</v>
      </c>
      <c r="U33" s="10">
        <f t="shared" si="17"/>
        <v>404.4615008543999</v>
      </c>
      <c r="V33" s="11">
        <f t="shared" si="18"/>
        <v>195.54661169999997</v>
      </c>
      <c r="W33" s="8">
        <f t="shared" si="19"/>
        <v>2.0547713743200027</v>
      </c>
      <c r="X33" s="10">
        <f t="shared" si="20"/>
        <v>410.95427486400052</v>
      </c>
      <c r="Y33" s="8">
        <f t="shared" si="21"/>
        <v>1.3733420920200006</v>
      </c>
      <c r="Z33" s="12">
        <f t="shared" si="22"/>
        <v>1236.0078828180006</v>
      </c>
      <c r="AA33" s="13">
        <f t="shared" si="23"/>
        <v>2246.9702702364011</v>
      </c>
    </row>
    <row r="34" spans="1:27" s="102" customFormat="1" x14ac:dyDescent="0.2">
      <c r="A34" s="103" t="s">
        <v>571</v>
      </c>
      <c r="B34" s="111" t="s">
        <v>583</v>
      </c>
      <c r="C34" s="111" t="s">
        <v>579</v>
      </c>
      <c r="D34" s="111"/>
      <c r="E34" s="98">
        <f t="shared" si="0"/>
        <v>19.050000000000011</v>
      </c>
      <c r="F34" s="99">
        <f t="shared" si="1"/>
        <v>85.75</v>
      </c>
      <c r="G34" s="112">
        <v>812.8</v>
      </c>
      <c r="H34" s="111">
        <v>850.9</v>
      </c>
      <c r="I34" s="111">
        <v>901.5</v>
      </c>
      <c r="J34" s="112">
        <v>1073</v>
      </c>
      <c r="K34" s="8">
        <f t="shared" si="10"/>
        <v>0.87620000000000009</v>
      </c>
      <c r="L34" s="9">
        <f t="shared" si="11"/>
        <v>30</v>
      </c>
      <c r="M34" s="9">
        <f t="shared" si="12"/>
        <v>36</v>
      </c>
      <c r="N34" s="8">
        <f t="shared" si="4"/>
        <v>1.38248E-2</v>
      </c>
      <c r="O34" s="8">
        <f t="shared" si="5"/>
        <v>2.3828927999999996E-2</v>
      </c>
      <c r="P34" s="8">
        <f t="shared" si="13"/>
        <v>0.36339869280000003</v>
      </c>
      <c r="Q34" s="8">
        <f t="shared" si="14"/>
        <v>0.75164064168959988</v>
      </c>
      <c r="R34" s="9">
        <v>1</v>
      </c>
      <c r="S34" s="8">
        <f t="shared" si="15"/>
        <v>0.75164064168959988</v>
      </c>
      <c r="T34" s="8">
        <f t="shared" si="16"/>
        <v>0.36339869280000003</v>
      </c>
      <c r="U34" s="10">
        <f t="shared" si="17"/>
        <v>413.40235292927991</v>
      </c>
      <c r="V34" s="11">
        <f t="shared" si="18"/>
        <v>199.86928104000003</v>
      </c>
      <c r="W34" s="8">
        <f t="shared" si="19"/>
        <v>7.9739329740000002</v>
      </c>
      <c r="X34" s="10">
        <f t="shared" si="20"/>
        <v>1594.7865948000001</v>
      </c>
      <c r="Y34" s="8">
        <f t="shared" si="21"/>
        <v>1.404792674280001</v>
      </c>
      <c r="Z34" s="12">
        <f t="shared" si="22"/>
        <v>1264.313406852001</v>
      </c>
      <c r="AA34" s="13">
        <f t="shared" si="23"/>
        <v>3472.3716356212808</v>
      </c>
    </row>
    <row r="35" spans="1:27" s="102" customFormat="1" x14ac:dyDescent="0.2">
      <c r="A35" s="103" t="s">
        <v>571</v>
      </c>
      <c r="B35" s="111" t="s">
        <v>583</v>
      </c>
      <c r="C35" s="111" t="s">
        <v>580</v>
      </c>
      <c r="D35" s="111"/>
      <c r="E35" s="98">
        <f t="shared" ref="E35:E66" si="24">(H35-G35)/2</f>
        <v>13</v>
      </c>
      <c r="F35" s="99">
        <f t="shared" ref="F35:F66" si="25">(J35-I35)/2</f>
        <v>51</v>
      </c>
      <c r="G35" s="112">
        <v>838</v>
      </c>
      <c r="H35" s="111">
        <v>864</v>
      </c>
      <c r="I35" s="111">
        <v>914</v>
      </c>
      <c r="J35" s="112">
        <v>1016</v>
      </c>
      <c r="K35" s="8">
        <f t="shared" si="10"/>
        <v>0.88900000000000001</v>
      </c>
      <c r="L35" s="9">
        <f t="shared" si="11"/>
        <v>30</v>
      </c>
      <c r="M35" s="9">
        <f t="shared" si="12"/>
        <v>36</v>
      </c>
      <c r="N35" s="8">
        <f t="shared" si="4"/>
        <v>1.38248E-2</v>
      </c>
      <c r="O35" s="8">
        <f t="shared" si="5"/>
        <v>2.3828927999999996E-2</v>
      </c>
      <c r="P35" s="8">
        <f t="shared" si="13"/>
        <v>0.36870741600000001</v>
      </c>
      <c r="Q35" s="8">
        <f t="shared" si="14"/>
        <v>0.76262101171199981</v>
      </c>
      <c r="R35" s="9">
        <v>1</v>
      </c>
      <c r="S35" s="8">
        <f t="shared" si="15"/>
        <v>0.76262101171199981</v>
      </c>
      <c r="T35" s="8">
        <f t="shared" si="16"/>
        <v>0.36870741600000001</v>
      </c>
      <c r="U35" s="10">
        <f t="shared" si="17"/>
        <v>419.44155644159991</v>
      </c>
      <c r="V35" s="11">
        <f t="shared" si="18"/>
        <v>202.7890788</v>
      </c>
      <c r="W35" s="8">
        <f t="shared" si="19"/>
        <v>4.4905818239999995</v>
      </c>
      <c r="X35" s="10">
        <f t="shared" si="20"/>
        <v>898.11636479999993</v>
      </c>
      <c r="Y35" s="8">
        <f t="shared" si="21"/>
        <v>0.97341004800000008</v>
      </c>
      <c r="Z35" s="12">
        <f t="shared" si="22"/>
        <v>876.06904320000012</v>
      </c>
      <c r="AA35" s="13">
        <f t="shared" si="23"/>
        <v>2396.4160432416002</v>
      </c>
    </row>
    <row r="36" spans="1:27" s="96" customFormat="1" x14ac:dyDescent="0.2">
      <c r="A36" s="103" t="s">
        <v>571</v>
      </c>
      <c r="B36" s="109" t="s">
        <v>584</v>
      </c>
      <c r="C36" s="109" t="s">
        <v>573</v>
      </c>
      <c r="D36" s="109"/>
      <c r="E36" s="104">
        <f t="shared" si="24"/>
        <v>9.5</v>
      </c>
      <c r="F36" s="105">
        <f t="shared" si="25"/>
        <v>39.600000000000023</v>
      </c>
      <c r="G36" s="110">
        <v>857.3</v>
      </c>
      <c r="H36" s="109">
        <v>876.3</v>
      </c>
      <c r="I36" s="109">
        <v>911.4</v>
      </c>
      <c r="J36" s="110">
        <v>990.6</v>
      </c>
      <c r="K36" s="8">
        <f t="shared" si="10"/>
        <v>0.89384999999999992</v>
      </c>
      <c r="L36" s="9">
        <f t="shared" si="11"/>
        <v>21</v>
      </c>
      <c r="M36" s="9">
        <f t="shared" si="12"/>
        <v>27</v>
      </c>
      <c r="N36" s="8">
        <f t="shared" si="4"/>
        <v>1.38248E-2</v>
      </c>
      <c r="O36" s="8">
        <f t="shared" si="5"/>
        <v>2.3828927999999996E-2</v>
      </c>
      <c r="P36" s="8">
        <f t="shared" si="13"/>
        <v>0.25950324708</v>
      </c>
      <c r="Q36" s="8">
        <f t="shared" si="14"/>
        <v>0.57508615690559983</v>
      </c>
      <c r="R36" s="9">
        <v>1</v>
      </c>
      <c r="S36" s="8">
        <f t="shared" si="15"/>
        <v>0.57508615690559983</v>
      </c>
      <c r="T36" s="8">
        <f t="shared" si="16"/>
        <v>0.25950324708</v>
      </c>
      <c r="U36" s="10">
        <f t="shared" si="17"/>
        <v>316.29738629807991</v>
      </c>
      <c r="V36" s="11">
        <f t="shared" si="18"/>
        <v>142.72678589399999</v>
      </c>
      <c r="W36" s="8">
        <f t="shared" si="19"/>
        <v>3.3996345926400018</v>
      </c>
      <c r="X36" s="10">
        <f t="shared" si="20"/>
        <v>679.92691852800033</v>
      </c>
      <c r="Y36" s="8">
        <f t="shared" si="21"/>
        <v>0.72146480039999994</v>
      </c>
      <c r="Z36" s="12">
        <f t="shared" si="22"/>
        <v>649.31832035999992</v>
      </c>
      <c r="AA36" s="13">
        <f t="shared" si="23"/>
        <v>1788.2694110800799</v>
      </c>
    </row>
    <row r="37" spans="1:27" s="102" customFormat="1" x14ac:dyDescent="0.2">
      <c r="A37" s="103" t="s">
        <v>571</v>
      </c>
      <c r="B37" s="111" t="s">
        <v>584</v>
      </c>
      <c r="C37" s="111" t="s">
        <v>574</v>
      </c>
      <c r="D37" s="111"/>
      <c r="E37" s="98">
        <f t="shared" si="24"/>
        <v>9.5</v>
      </c>
      <c r="F37" s="99">
        <f t="shared" si="25"/>
        <v>13.5</v>
      </c>
      <c r="G37" s="112">
        <v>857.3</v>
      </c>
      <c r="H37" s="111">
        <v>876.3</v>
      </c>
      <c r="I37" s="111">
        <v>908</v>
      </c>
      <c r="J37" s="112">
        <v>935</v>
      </c>
      <c r="K37" s="8">
        <f t="shared" si="10"/>
        <v>0.89215</v>
      </c>
      <c r="L37" s="9">
        <f t="shared" si="11"/>
        <v>19</v>
      </c>
      <c r="M37" s="9">
        <f t="shared" si="12"/>
        <v>25</v>
      </c>
      <c r="N37" s="8">
        <f t="shared" si="4"/>
        <v>1.38248E-2</v>
      </c>
      <c r="O37" s="8">
        <f t="shared" si="5"/>
        <v>2.3828927999999996E-2</v>
      </c>
      <c r="P37" s="8">
        <f t="shared" si="13"/>
        <v>0.23434211108</v>
      </c>
      <c r="Q37" s="8">
        <f t="shared" si="14"/>
        <v>0.53147445287999995</v>
      </c>
      <c r="R37" s="9">
        <v>1</v>
      </c>
      <c r="S37" s="8">
        <f t="shared" si="15"/>
        <v>0.53147445287999995</v>
      </c>
      <c r="T37" s="8">
        <f t="shared" si="16"/>
        <v>0.23434211108</v>
      </c>
      <c r="U37" s="10">
        <f t="shared" si="17"/>
        <v>292.31094908399996</v>
      </c>
      <c r="V37" s="11">
        <f t="shared" si="18"/>
        <v>128.888161094</v>
      </c>
      <c r="W37" s="8">
        <f t="shared" si="19"/>
        <v>1.0939163399999998</v>
      </c>
      <c r="X37" s="10">
        <f t="shared" si="20"/>
        <v>218.78326799999996</v>
      </c>
      <c r="Y37" s="8">
        <f t="shared" si="21"/>
        <v>0.72146480039999994</v>
      </c>
      <c r="Z37" s="12">
        <f t="shared" si="22"/>
        <v>649.31832035999992</v>
      </c>
      <c r="AA37" s="13">
        <f t="shared" si="23"/>
        <v>1289.3006985379998</v>
      </c>
    </row>
    <row r="38" spans="1:27" s="102" customFormat="1" x14ac:dyDescent="0.2">
      <c r="A38" s="103" t="s">
        <v>571</v>
      </c>
      <c r="B38" s="111" t="s">
        <v>584</v>
      </c>
      <c r="C38" s="111" t="s">
        <v>575</v>
      </c>
      <c r="D38" s="111"/>
      <c r="E38" s="98">
        <f t="shared" si="24"/>
        <v>22.200000000000045</v>
      </c>
      <c r="F38" s="99">
        <f t="shared" si="25"/>
        <v>52.450000000000045</v>
      </c>
      <c r="G38" s="112">
        <v>857.3</v>
      </c>
      <c r="H38" s="111">
        <v>901.7</v>
      </c>
      <c r="I38" s="111">
        <v>952.5</v>
      </c>
      <c r="J38" s="112">
        <v>1057.4000000000001</v>
      </c>
      <c r="K38" s="8">
        <f t="shared" si="10"/>
        <v>0.92710000000000004</v>
      </c>
      <c r="L38" s="9">
        <f t="shared" si="11"/>
        <v>30</v>
      </c>
      <c r="M38" s="9">
        <f t="shared" si="12"/>
        <v>36</v>
      </c>
      <c r="N38" s="8">
        <f t="shared" si="4"/>
        <v>1.38248E-2</v>
      </c>
      <c r="O38" s="8">
        <f t="shared" si="5"/>
        <v>2.3828927999999996E-2</v>
      </c>
      <c r="P38" s="8">
        <f t="shared" si="13"/>
        <v>0.38450916240000005</v>
      </c>
      <c r="Q38" s="8">
        <f t="shared" si="14"/>
        <v>0.79530476935679983</v>
      </c>
      <c r="R38" s="9">
        <v>1</v>
      </c>
      <c r="S38" s="8">
        <f t="shared" si="15"/>
        <v>0.79530476935679983</v>
      </c>
      <c r="T38" s="8">
        <f t="shared" si="16"/>
        <v>0.38450916240000005</v>
      </c>
      <c r="U38" s="10">
        <f t="shared" si="17"/>
        <v>437.41762314623992</v>
      </c>
      <c r="V38" s="11">
        <f t="shared" si="18"/>
        <v>211.48003932000003</v>
      </c>
      <c r="W38" s="8">
        <f t="shared" si="19"/>
        <v>4.8064400383200034</v>
      </c>
      <c r="X38" s="10">
        <f t="shared" si="20"/>
        <v>961.2880076640007</v>
      </c>
      <c r="Y38" s="8">
        <f t="shared" si="21"/>
        <v>1.7348174193600037</v>
      </c>
      <c r="Z38" s="12">
        <f t="shared" si="22"/>
        <v>1561.3356774240033</v>
      </c>
      <c r="AA38" s="13">
        <f t="shared" si="23"/>
        <v>3171.5213475542437</v>
      </c>
    </row>
    <row r="39" spans="1:27" s="102" customFormat="1" x14ac:dyDescent="0.2">
      <c r="A39" s="103" t="s">
        <v>571</v>
      </c>
      <c r="B39" s="111" t="s">
        <v>584</v>
      </c>
      <c r="C39" s="111" t="s">
        <v>576</v>
      </c>
      <c r="D39" s="111"/>
      <c r="E39" s="98">
        <f t="shared" si="24"/>
        <v>9.3500000000000227</v>
      </c>
      <c r="F39" s="99">
        <f t="shared" si="25"/>
        <v>40</v>
      </c>
      <c r="G39" s="112">
        <v>857.3</v>
      </c>
      <c r="H39" s="111">
        <v>876</v>
      </c>
      <c r="I39" s="111">
        <v>914</v>
      </c>
      <c r="J39" s="112">
        <v>994</v>
      </c>
      <c r="K39" s="8">
        <f t="shared" si="10"/>
        <v>0.89500000000000002</v>
      </c>
      <c r="L39" s="9">
        <f t="shared" si="11"/>
        <v>23</v>
      </c>
      <c r="M39" s="9">
        <f t="shared" si="12"/>
        <v>29</v>
      </c>
      <c r="N39" s="8">
        <f t="shared" si="4"/>
        <v>1.38248E-2</v>
      </c>
      <c r="O39" s="8">
        <f t="shared" si="5"/>
        <v>2.3828927999999996E-2</v>
      </c>
      <c r="P39" s="8">
        <f t="shared" si="13"/>
        <v>0.28458350799999999</v>
      </c>
      <c r="Q39" s="8">
        <f t="shared" si="14"/>
        <v>0.61847982623999997</v>
      </c>
      <c r="R39" s="9">
        <v>1</v>
      </c>
      <c r="S39" s="8">
        <f t="shared" si="15"/>
        <v>0.61847982623999997</v>
      </c>
      <c r="T39" s="8">
        <f t="shared" si="16"/>
        <v>0.28458350799999999</v>
      </c>
      <c r="U39" s="10">
        <f t="shared" si="17"/>
        <v>340.16390443199998</v>
      </c>
      <c r="V39" s="11">
        <f t="shared" si="18"/>
        <v>156.5209294</v>
      </c>
      <c r="W39" s="8">
        <f t="shared" si="19"/>
        <v>3.44576064</v>
      </c>
      <c r="X39" s="10">
        <f t="shared" si="20"/>
        <v>689.15212800000006</v>
      </c>
      <c r="Y39" s="8">
        <f t="shared" si="21"/>
        <v>0.70983015840000174</v>
      </c>
      <c r="Z39" s="12">
        <f t="shared" si="22"/>
        <v>638.84714256000154</v>
      </c>
      <c r="AA39" s="13">
        <f t="shared" si="23"/>
        <v>1824.6841043920017</v>
      </c>
    </row>
    <row r="40" spans="1:27" s="102" customFormat="1" x14ac:dyDescent="0.2">
      <c r="A40" s="103" t="s">
        <v>571</v>
      </c>
      <c r="B40" s="111" t="s">
        <v>584</v>
      </c>
      <c r="C40" s="111" t="s">
        <v>577</v>
      </c>
      <c r="D40" s="111"/>
      <c r="E40" s="98">
        <f t="shared" si="24"/>
        <v>19.050000000000011</v>
      </c>
      <c r="F40" s="99">
        <f t="shared" si="25"/>
        <v>50.799999999999955</v>
      </c>
      <c r="G40" s="112">
        <v>863.6</v>
      </c>
      <c r="H40" s="111">
        <v>901.7</v>
      </c>
      <c r="I40" s="111">
        <v>952.5</v>
      </c>
      <c r="J40" s="112">
        <v>1054.0999999999999</v>
      </c>
      <c r="K40" s="8">
        <f t="shared" si="10"/>
        <v>0.92710000000000004</v>
      </c>
      <c r="L40" s="9">
        <f t="shared" si="11"/>
        <v>30</v>
      </c>
      <c r="M40" s="9">
        <f t="shared" si="12"/>
        <v>36</v>
      </c>
      <c r="N40" s="8">
        <f t="shared" si="4"/>
        <v>1.38248E-2</v>
      </c>
      <c r="O40" s="8">
        <f t="shared" si="5"/>
        <v>2.3828927999999996E-2</v>
      </c>
      <c r="P40" s="8">
        <f t="shared" si="13"/>
        <v>0.38450916240000005</v>
      </c>
      <c r="Q40" s="8">
        <f t="shared" si="14"/>
        <v>0.79530476935679983</v>
      </c>
      <c r="R40" s="9">
        <v>1</v>
      </c>
      <c r="S40" s="8">
        <f t="shared" si="15"/>
        <v>0.79530476935679983</v>
      </c>
      <c r="T40" s="8">
        <f t="shared" si="16"/>
        <v>0.38450916240000005</v>
      </c>
      <c r="U40" s="10">
        <f t="shared" si="17"/>
        <v>437.41762314623992</v>
      </c>
      <c r="V40" s="11">
        <f t="shared" si="18"/>
        <v>211.48003932000003</v>
      </c>
      <c r="W40" s="8">
        <f t="shared" si="19"/>
        <v>4.6407081379199955</v>
      </c>
      <c r="X40" s="10">
        <f t="shared" si="20"/>
        <v>928.14162758399914</v>
      </c>
      <c r="Y40" s="8">
        <f t="shared" si="21"/>
        <v>1.488660893640001</v>
      </c>
      <c r="Z40" s="12">
        <f t="shared" si="22"/>
        <v>1339.7948042760008</v>
      </c>
      <c r="AA40" s="13">
        <f t="shared" si="23"/>
        <v>2916.8340943262397</v>
      </c>
    </row>
    <row r="41" spans="1:27" s="102" customFormat="1" x14ac:dyDescent="0.2">
      <c r="A41" s="103" t="s">
        <v>571</v>
      </c>
      <c r="B41" s="111" t="s">
        <v>584</v>
      </c>
      <c r="C41" s="111" t="s">
        <v>578</v>
      </c>
      <c r="D41" s="111"/>
      <c r="E41" s="98">
        <f t="shared" si="24"/>
        <v>19</v>
      </c>
      <c r="F41" s="99">
        <f t="shared" si="25"/>
        <v>28.5</v>
      </c>
      <c r="G41" s="112">
        <v>851</v>
      </c>
      <c r="H41" s="111">
        <v>889</v>
      </c>
      <c r="I41" s="111">
        <v>940</v>
      </c>
      <c r="J41" s="112">
        <v>997</v>
      </c>
      <c r="K41" s="8">
        <f t="shared" si="10"/>
        <v>0.91449999999999998</v>
      </c>
      <c r="L41" s="9">
        <f t="shared" si="11"/>
        <v>31</v>
      </c>
      <c r="M41" s="9">
        <f t="shared" si="12"/>
        <v>37</v>
      </c>
      <c r="N41" s="8">
        <f t="shared" si="4"/>
        <v>1.38248E-2</v>
      </c>
      <c r="O41" s="8">
        <f t="shared" si="5"/>
        <v>2.3828927999999996E-2</v>
      </c>
      <c r="P41" s="8">
        <f t="shared" si="13"/>
        <v>0.39192616759999999</v>
      </c>
      <c r="Q41" s="8">
        <f t="shared" si="14"/>
        <v>0.80628752227199985</v>
      </c>
      <c r="R41" s="9">
        <v>1</v>
      </c>
      <c r="S41" s="8">
        <f t="shared" si="15"/>
        <v>0.80628752227199985</v>
      </c>
      <c r="T41" s="8">
        <f t="shared" si="16"/>
        <v>0.39192616759999999</v>
      </c>
      <c r="U41" s="10">
        <f t="shared" si="17"/>
        <v>443.45813724959993</v>
      </c>
      <c r="V41" s="11">
        <f t="shared" si="18"/>
        <v>215.55939218</v>
      </c>
      <c r="W41" s="8">
        <f t="shared" si="19"/>
        <v>2.4625142280000003</v>
      </c>
      <c r="X41" s="10">
        <f t="shared" si="20"/>
        <v>492.50284560000006</v>
      </c>
      <c r="Y41" s="8">
        <f t="shared" si="21"/>
        <v>1.4638416239999998</v>
      </c>
      <c r="Z41" s="12">
        <f t="shared" si="22"/>
        <v>1317.4574615999998</v>
      </c>
      <c r="AA41" s="13">
        <f t="shared" si="23"/>
        <v>2468.9778366295996</v>
      </c>
    </row>
    <row r="42" spans="1:27" s="102" customFormat="1" x14ac:dyDescent="0.2">
      <c r="A42" s="103" t="s">
        <v>571</v>
      </c>
      <c r="B42" s="111" t="s">
        <v>584</v>
      </c>
      <c r="C42" s="111" t="s">
        <v>579</v>
      </c>
      <c r="D42" s="111"/>
      <c r="E42" s="98">
        <f t="shared" si="24"/>
        <v>19</v>
      </c>
      <c r="F42" s="99">
        <f t="shared" si="25"/>
        <v>92</v>
      </c>
      <c r="G42" s="112">
        <v>864</v>
      </c>
      <c r="H42" s="111">
        <v>902</v>
      </c>
      <c r="I42" s="111">
        <v>953</v>
      </c>
      <c r="J42" s="112">
        <v>1137</v>
      </c>
      <c r="K42" s="8">
        <f t="shared" si="10"/>
        <v>0.92749999999999999</v>
      </c>
      <c r="L42" s="9">
        <f t="shared" si="11"/>
        <v>31</v>
      </c>
      <c r="M42" s="9">
        <f t="shared" si="12"/>
        <v>37</v>
      </c>
      <c r="N42" s="8">
        <f t="shared" si="4"/>
        <v>1.38248E-2</v>
      </c>
      <c r="O42" s="8">
        <f t="shared" si="5"/>
        <v>2.3828927999999996E-2</v>
      </c>
      <c r="P42" s="8">
        <f t="shared" si="13"/>
        <v>0.39749756200000003</v>
      </c>
      <c r="Q42" s="8">
        <f t="shared" si="14"/>
        <v>0.81774923663999988</v>
      </c>
      <c r="R42" s="9">
        <v>1</v>
      </c>
      <c r="S42" s="8">
        <f t="shared" si="15"/>
        <v>0.81774923663999988</v>
      </c>
      <c r="T42" s="8">
        <f t="shared" si="16"/>
        <v>0.39749756200000003</v>
      </c>
      <c r="U42" s="10">
        <f t="shared" si="17"/>
        <v>449.76208015199995</v>
      </c>
      <c r="V42" s="11">
        <f t="shared" si="18"/>
        <v>218.62365910000003</v>
      </c>
      <c r="W42" s="8">
        <f t="shared" si="19"/>
        <v>9.0654010560000007</v>
      </c>
      <c r="X42" s="10">
        <f t="shared" si="20"/>
        <v>1813.0802112000001</v>
      </c>
      <c r="Y42" s="8">
        <f t="shared" si="21"/>
        <v>1.4852476320000001</v>
      </c>
      <c r="Z42" s="12">
        <f t="shared" si="22"/>
        <v>1336.7228688</v>
      </c>
      <c r="AA42" s="13">
        <f t="shared" si="23"/>
        <v>3818.188819252</v>
      </c>
    </row>
    <row r="43" spans="1:27" s="102" customFormat="1" x14ac:dyDescent="0.2">
      <c r="A43" s="103" t="s">
        <v>571</v>
      </c>
      <c r="B43" s="111" t="s">
        <v>584</v>
      </c>
      <c r="C43" s="111" t="s">
        <v>580</v>
      </c>
      <c r="D43" s="111"/>
      <c r="E43" s="98">
        <f t="shared" si="24"/>
        <v>13</v>
      </c>
      <c r="F43" s="99">
        <f t="shared" si="25"/>
        <v>51</v>
      </c>
      <c r="G43" s="112">
        <v>895</v>
      </c>
      <c r="H43" s="111">
        <v>921</v>
      </c>
      <c r="I43" s="111">
        <v>971</v>
      </c>
      <c r="J43" s="112">
        <v>1073</v>
      </c>
      <c r="K43" s="8">
        <f t="shared" si="10"/>
        <v>0.94599999999999995</v>
      </c>
      <c r="L43" s="9">
        <f t="shared" si="11"/>
        <v>30</v>
      </c>
      <c r="M43" s="9">
        <f t="shared" si="12"/>
        <v>36</v>
      </c>
      <c r="N43" s="8">
        <f t="shared" si="4"/>
        <v>1.38248E-2</v>
      </c>
      <c r="O43" s="8">
        <f t="shared" si="5"/>
        <v>2.3828927999999996E-2</v>
      </c>
      <c r="P43" s="8">
        <f t="shared" si="13"/>
        <v>0.39234782400000001</v>
      </c>
      <c r="Q43" s="8">
        <f t="shared" si="14"/>
        <v>0.8115179719679998</v>
      </c>
      <c r="R43" s="9">
        <v>1</v>
      </c>
      <c r="S43" s="8">
        <f t="shared" si="15"/>
        <v>0.8115179719679998</v>
      </c>
      <c r="T43" s="8">
        <f t="shared" si="16"/>
        <v>0.39234782400000001</v>
      </c>
      <c r="U43" s="10">
        <f t="shared" si="17"/>
        <v>446.33488458239987</v>
      </c>
      <c r="V43" s="11">
        <f t="shared" si="18"/>
        <v>215.79130320000002</v>
      </c>
      <c r="W43" s="8">
        <f t="shared" si="19"/>
        <v>4.7425140719999996</v>
      </c>
      <c r="X43" s="10">
        <f t="shared" si="20"/>
        <v>948.50281439999992</v>
      </c>
      <c r="Y43" s="8">
        <f t="shared" si="21"/>
        <v>1.037628072</v>
      </c>
      <c r="Z43" s="12">
        <f t="shared" si="22"/>
        <v>933.86526479999998</v>
      </c>
      <c r="AA43" s="13">
        <f t="shared" si="23"/>
        <v>2544.4942669823999</v>
      </c>
    </row>
    <row r="44" spans="1:27" s="96" customFormat="1" x14ac:dyDescent="0.2">
      <c r="A44" s="103" t="s">
        <v>571</v>
      </c>
      <c r="B44" s="103" t="s">
        <v>585</v>
      </c>
      <c r="C44" s="103" t="s">
        <v>573</v>
      </c>
      <c r="D44" s="103"/>
      <c r="E44" s="104">
        <f t="shared" si="24"/>
        <v>9.5</v>
      </c>
      <c r="F44" s="105">
        <f t="shared" si="25"/>
        <v>39.649999999999977</v>
      </c>
      <c r="G44" s="103">
        <v>908.1</v>
      </c>
      <c r="H44" s="103">
        <v>927.1</v>
      </c>
      <c r="I44" s="103">
        <v>968.5</v>
      </c>
      <c r="J44" s="103">
        <v>1047.8</v>
      </c>
      <c r="K44" s="8">
        <f t="shared" si="10"/>
        <v>0.94779999999999998</v>
      </c>
      <c r="L44" s="9">
        <f t="shared" si="11"/>
        <v>25</v>
      </c>
      <c r="M44" s="9">
        <f t="shared" si="12"/>
        <v>31</v>
      </c>
      <c r="N44" s="8">
        <f t="shared" si="4"/>
        <v>1.38248E-2</v>
      </c>
      <c r="O44" s="8">
        <f t="shared" si="5"/>
        <v>2.3828927999999996E-2</v>
      </c>
      <c r="P44" s="8">
        <f t="shared" si="13"/>
        <v>0.32757863599999998</v>
      </c>
      <c r="Q44" s="8">
        <f t="shared" si="14"/>
        <v>0.70013679671039986</v>
      </c>
      <c r="R44" s="9">
        <v>1</v>
      </c>
      <c r="S44" s="8">
        <f t="shared" si="15"/>
        <v>0.70013679671039986</v>
      </c>
      <c r="T44" s="8">
        <f t="shared" si="16"/>
        <v>0.32757863599999998</v>
      </c>
      <c r="U44" s="10">
        <f t="shared" si="17"/>
        <v>385.07523819071992</v>
      </c>
      <c r="V44" s="11">
        <f t="shared" si="18"/>
        <v>180.16824979999998</v>
      </c>
      <c r="W44" s="8">
        <f t="shared" si="19"/>
        <v>3.6004792792799982</v>
      </c>
      <c r="X44" s="10">
        <f t="shared" si="20"/>
        <v>720.09585585599962</v>
      </c>
      <c r="Y44" s="8">
        <f t="shared" si="21"/>
        <v>0.76328884679999998</v>
      </c>
      <c r="Z44" s="12">
        <f t="shared" si="22"/>
        <v>686.95996212</v>
      </c>
      <c r="AA44" s="13">
        <f t="shared" si="23"/>
        <v>1972.2993059667197</v>
      </c>
    </row>
    <row r="45" spans="1:27" s="102" customFormat="1" x14ac:dyDescent="0.2">
      <c r="A45" s="103" t="s">
        <v>571</v>
      </c>
      <c r="B45" s="97" t="s">
        <v>585</v>
      </c>
      <c r="C45" s="97" t="s">
        <v>574</v>
      </c>
      <c r="D45" s="97"/>
      <c r="E45" s="98">
        <f t="shared" si="24"/>
        <v>9.5</v>
      </c>
      <c r="F45" s="99">
        <f t="shared" si="25"/>
        <v>14.349999999999966</v>
      </c>
      <c r="G45" s="97">
        <v>908.1</v>
      </c>
      <c r="H45" s="97">
        <v>927.1</v>
      </c>
      <c r="I45" s="97">
        <v>958.85</v>
      </c>
      <c r="J45" s="97">
        <v>987.55</v>
      </c>
      <c r="K45" s="8">
        <f t="shared" si="10"/>
        <v>0.94297500000000001</v>
      </c>
      <c r="L45" s="9">
        <f t="shared" si="11"/>
        <v>19</v>
      </c>
      <c r="M45" s="9">
        <f t="shared" si="12"/>
        <v>25</v>
      </c>
      <c r="N45" s="8">
        <f t="shared" si="4"/>
        <v>1.38248E-2</v>
      </c>
      <c r="O45" s="8">
        <f t="shared" si="5"/>
        <v>2.3828927999999996E-2</v>
      </c>
      <c r="P45" s="8">
        <f t="shared" si="13"/>
        <v>0.24769237482000001</v>
      </c>
      <c r="Q45" s="8">
        <f t="shared" si="14"/>
        <v>0.56175208451999992</v>
      </c>
      <c r="R45" s="9">
        <v>1</v>
      </c>
      <c r="S45" s="8">
        <f t="shared" si="15"/>
        <v>0.56175208451999992</v>
      </c>
      <c r="T45" s="8">
        <f t="shared" si="16"/>
        <v>0.24769237482000001</v>
      </c>
      <c r="U45" s="10">
        <f t="shared" si="17"/>
        <v>308.96364648599996</v>
      </c>
      <c r="V45" s="11">
        <f t="shared" si="18"/>
        <v>136.230806151</v>
      </c>
      <c r="W45" s="8">
        <f t="shared" si="19"/>
        <v>1.2281452264199968</v>
      </c>
      <c r="X45" s="10">
        <f t="shared" si="20"/>
        <v>245.62904528399935</v>
      </c>
      <c r="Y45" s="8">
        <f t="shared" si="21"/>
        <v>0.76328884679999998</v>
      </c>
      <c r="Z45" s="12">
        <f t="shared" si="22"/>
        <v>686.95996212</v>
      </c>
      <c r="AA45" s="13">
        <f t="shared" si="23"/>
        <v>1377.7834600409994</v>
      </c>
    </row>
    <row r="46" spans="1:27" s="102" customFormat="1" x14ac:dyDescent="0.2">
      <c r="A46" s="103" t="s">
        <v>571</v>
      </c>
      <c r="B46" s="97" t="s">
        <v>585</v>
      </c>
      <c r="C46" s="97" t="s">
        <v>575</v>
      </c>
      <c r="D46" s="97"/>
      <c r="E46" s="98">
        <f t="shared" si="24"/>
        <v>23.849999999999966</v>
      </c>
      <c r="F46" s="99">
        <f t="shared" si="25"/>
        <v>55.499999999999943</v>
      </c>
      <c r="G46" s="97">
        <v>908.1</v>
      </c>
      <c r="H46" s="97">
        <v>955.8</v>
      </c>
      <c r="I46" s="97">
        <v>1006.6</v>
      </c>
      <c r="J46" s="97">
        <v>1117.5999999999999</v>
      </c>
      <c r="K46" s="8">
        <f t="shared" si="10"/>
        <v>0.98120000000000007</v>
      </c>
      <c r="L46" s="9">
        <f t="shared" si="11"/>
        <v>30</v>
      </c>
      <c r="M46" s="9">
        <f t="shared" si="12"/>
        <v>36</v>
      </c>
      <c r="N46" s="8">
        <f t="shared" si="4"/>
        <v>1.38248E-2</v>
      </c>
      <c r="O46" s="8">
        <f t="shared" si="5"/>
        <v>2.3828927999999996E-2</v>
      </c>
      <c r="P46" s="8">
        <f t="shared" si="13"/>
        <v>0.40694681280000006</v>
      </c>
      <c r="Q46" s="8">
        <f t="shared" si="14"/>
        <v>0.84171398952959986</v>
      </c>
      <c r="R46" s="9">
        <v>1</v>
      </c>
      <c r="S46" s="8">
        <f t="shared" si="15"/>
        <v>0.84171398952959986</v>
      </c>
      <c r="T46" s="8">
        <f t="shared" si="16"/>
        <v>0.40694681280000006</v>
      </c>
      <c r="U46" s="10">
        <f t="shared" si="17"/>
        <v>462.94269424127992</v>
      </c>
      <c r="V46" s="11">
        <f t="shared" si="18"/>
        <v>223.82074704000004</v>
      </c>
      <c r="W46" s="8">
        <f t="shared" si="19"/>
        <v>5.3754905951999943</v>
      </c>
      <c r="X46" s="10">
        <f t="shared" si="20"/>
        <v>1075.0981190399989</v>
      </c>
      <c r="Y46" s="8">
        <f t="shared" si="21"/>
        <v>1.9755778111199971</v>
      </c>
      <c r="Z46" s="12">
        <f t="shared" si="22"/>
        <v>1778.0200300079973</v>
      </c>
      <c r="AA46" s="13">
        <f t="shared" si="23"/>
        <v>3539.8815903292762</v>
      </c>
    </row>
    <row r="47" spans="1:27" s="102" customFormat="1" x14ac:dyDescent="0.2">
      <c r="A47" s="103" t="s">
        <v>571</v>
      </c>
      <c r="B47" s="97" t="s">
        <v>585</v>
      </c>
      <c r="C47" s="97" t="s">
        <v>576</v>
      </c>
      <c r="D47" s="97"/>
      <c r="E47" s="98">
        <f t="shared" si="24"/>
        <v>9.5</v>
      </c>
      <c r="F47" s="99">
        <f t="shared" si="25"/>
        <v>41.274999999999977</v>
      </c>
      <c r="G47" s="97">
        <v>908.1</v>
      </c>
      <c r="H47" s="97">
        <v>927.1</v>
      </c>
      <c r="I47" s="97">
        <v>965.2</v>
      </c>
      <c r="J47" s="97">
        <v>1047.75</v>
      </c>
      <c r="K47" s="8">
        <f t="shared" si="10"/>
        <v>0.94615000000000005</v>
      </c>
      <c r="L47" s="9">
        <f t="shared" si="11"/>
        <v>23</v>
      </c>
      <c r="M47" s="9">
        <f t="shared" si="12"/>
        <v>29</v>
      </c>
      <c r="N47" s="8">
        <f t="shared" si="4"/>
        <v>1.38248E-2</v>
      </c>
      <c r="O47" s="8">
        <f t="shared" si="5"/>
        <v>2.3828927999999996E-2</v>
      </c>
      <c r="P47" s="8">
        <f t="shared" si="13"/>
        <v>0.30084769396</v>
      </c>
      <c r="Q47" s="8">
        <f t="shared" si="14"/>
        <v>0.65382646658879984</v>
      </c>
      <c r="R47" s="9">
        <v>1</v>
      </c>
      <c r="S47" s="8">
        <f t="shared" si="15"/>
        <v>0.65382646658879984</v>
      </c>
      <c r="T47" s="8">
        <f t="shared" si="16"/>
        <v>0.30084769396</v>
      </c>
      <c r="U47" s="10">
        <f t="shared" si="17"/>
        <v>359.60455662383993</v>
      </c>
      <c r="V47" s="11">
        <f t="shared" si="18"/>
        <v>165.46623167799999</v>
      </c>
      <c r="W47" s="8">
        <f t="shared" si="19"/>
        <v>3.747861052649998</v>
      </c>
      <c r="X47" s="10">
        <f t="shared" si="20"/>
        <v>749.57221052999955</v>
      </c>
      <c r="Y47" s="8">
        <f t="shared" si="21"/>
        <v>0.76328884679999998</v>
      </c>
      <c r="Z47" s="12">
        <f t="shared" si="22"/>
        <v>686.95996212</v>
      </c>
      <c r="AA47" s="13">
        <f t="shared" si="23"/>
        <v>1961.6029609518396</v>
      </c>
    </row>
    <row r="48" spans="1:27" s="102" customFormat="1" x14ac:dyDescent="0.2">
      <c r="A48" s="103" t="s">
        <v>571</v>
      </c>
      <c r="B48" s="97" t="s">
        <v>585</v>
      </c>
      <c r="C48" s="97" t="s">
        <v>577</v>
      </c>
      <c r="D48" s="97"/>
      <c r="E48" s="98">
        <f t="shared" si="24"/>
        <v>19.049999999999955</v>
      </c>
      <c r="F48" s="99">
        <f t="shared" si="25"/>
        <v>61.849999999999966</v>
      </c>
      <c r="G48" s="97">
        <v>917.7</v>
      </c>
      <c r="H48" s="97">
        <v>955.8</v>
      </c>
      <c r="I48" s="97">
        <v>1006.6</v>
      </c>
      <c r="J48" s="97">
        <v>1130.3</v>
      </c>
      <c r="K48" s="8">
        <f t="shared" si="10"/>
        <v>0.98120000000000007</v>
      </c>
      <c r="L48" s="9">
        <f t="shared" si="11"/>
        <v>30</v>
      </c>
      <c r="M48" s="9">
        <f t="shared" si="12"/>
        <v>36</v>
      </c>
      <c r="N48" s="8">
        <f t="shared" si="4"/>
        <v>1.38248E-2</v>
      </c>
      <c r="O48" s="8">
        <f t="shared" si="5"/>
        <v>2.3828927999999996E-2</v>
      </c>
      <c r="P48" s="8">
        <f t="shared" si="13"/>
        <v>0.40694681280000006</v>
      </c>
      <c r="Q48" s="8">
        <f t="shared" si="14"/>
        <v>0.84171398952959986</v>
      </c>
      <c r="R48" s="9">
        <v>1</v>
      </c>
      <c r="S48" s="8">
        <f t="shared" si="15"/>
        <v>0.84171398952959986</v>
      </c>
      <c r="T48" s="8">
        <f t="shared" si="16"/>
        <v>0.40694681280000006</v>
      </c>
      <c r="U48" s="10">
        <f t="shared" si="17"/>
        <v>462.94269424127992</v>
      </c>
      <c r="V48" s="11">
        <f t="shared" si="18"/>
        <v>223.82074704000004</v>
      </c>
      <c r="W48" s="8">
        <f t="shared" si="19"/>
        <v>6.0585983425199963</v>
      </c>
      <c r="X48" s="10">
        <f t="shared" si="20"/>
        <v>1211.7196685039992</v>
      </c>
      <c r="Y48" s="8">
        <f t="shared" si="21"/>
        <v>1.5779772453599963</v>
      </c>
      <c r="Z48" s="12">
        <f t="shared" si="22"/>
        <v>1420.1795208239967</v>
      </c>
      <c r="AA48" s="13">
        <f t="shared" si="23"/>
        <v>3318.6626306092758</v>
      </c>
    </row>
    <row r="49" spans="1:27" s="102" customFormat="1" x14ac:dyDescent="0.2">
      <c r="A49" s="103" t="s">
        <v>571</v>
      </c>
      <c r="B49" s="97" t="s">
        <v>585</v>
      </c>
      <c r="C49" s="97" t="s">
        <v>578</v>
      </c>
      <c r="D49" s="97"/>
      <c r="E49" s="98">
        <f t="shared" si="24"/>
        <v>19.049999999999955</v>
      </c>
      <c r="F49" s="99">
        <f t="shared" si="25"/>
        <v>28.574999999999989</v>
      </c>
      <c r="G49" s="97">
        <v>901.7</v>
      </c>
      <c r="H49" s="97">
        <v>939.8</v>
      </c>
      <c r="I49" s="97">
        <v>990.6</v>
      </c>
      <c r="J49" s="97">
        <v>1047.75</v>
      </c>
      <c r="K49" s="8">
        <f t="shared" si="10"/>
        <v>0.96520000000000006</v>
      </c>
      <c r="L49" s="9">
        <f t="shared" si="11"/>
        <v>30</v>
      </c>
      <c r="M49" s="9">
        <f t="shared" si="12"/>
        <v>36</v>
      </c>
      <c r="N49" s="8">
        <f t="shared" si="4"/>
        <v>1.38248E-2</v>
      </c>
      <c r="O49" s="8">
        <f t="shared" si="5"/>
        <v>2.3828927999999996E-2</v>
      </c>
      <c r="P49" s="8">
        <f t="shared" si="13"/>
        <v>0.40031090880000003</v>
      </c>
      <c r="Q49" s="8">
        <f t="shared" si="14"/>
        <v>0.82798852700159986</v>
      </c>
      <c r="R49" s="9">
        <v>1</v>
      </c>
      <c r="S49" s="8">
        <f t="shared" si="15"/>
        <v>0.82798852700159986</v>
      </c>
      <c r="T49" s="8">
        <f t="shared" si="16"/>
        <v>0.40031090880000003</v>
      </c>
      <c r="U49" s="10">
        <f t="shared" si="17"/>
        <v>455.39368985087992</v>
      </c>
      <c r="V49" s="11">
        <f t="shared" si="18"/>
        <v>220.17099984000001</v>
      </c>
      <c r="W49" s="8">
        <f t="shared" si="19"/>
        <v>2.5946730364499988</v>
      </c>
      <c r="X49" s="10">
        <f t="shared" si="20"/>
        <v>518.9346072899998</v>
      </c>
      <c r="Y49" s="8">
        <f t="shared" si="21"/>
        <v>1.5515620581599965</v>
      </c>
      <c r="Z49" s="12">
        <f t="shared" si="22"/>
        <v>1396.4058523439969</v>
      </c>
      <c r="AA49" s="13">
        <f t="shared" si="23"/>
        <v>2590.9051493248767</v>
      </c>
    </row>
    <row r="50" spans="1:27" s="102" customFormat="1" x14ac:dyDescent="0.2">
      <c r="A50" s="103" t="s">
        <v>571</v>
      </c>
      <c r="B50" s="97" t="s">
        <v>585</v>
      </c>
      <c r="C50" s="97" t="s">
        <v>579</v>
      </c>
      <c r="D50" s="97"/>
      <c r="E50" s="98">
        <f t="shared" si="24"/>
        <v>19.050000000000011</v>
      </c>
      <c r="F50" s="99">
        <f t="shared" si="25"/>
        <v>95.250000000000057</v>
      </c>
      <c r="G50" s="97">
        <v>920.75</v>
      </c>
      <c r="H50" s="97">
        <v>958.85</v>
      </c>
      <c r="I50" s="97">
        <v>1009.65</v>
      </c>
      <c r="J50" s="97">
        <v>1200.1500000000001</v>
      </c>
      <c r="K50" s="8">
        <f t="shared" si="10"/>
        <v>0.98424999999999996</v>
      </c>
      <c r="L50" s="9">
        <f t="shared" si="11"/>
        <v>30</v>
      </c>
      <c r="M50" s="9">
        <f t="shared" si="12"/>
        <v>36</v>
      </c>
      <c r="N50" s="8">
        <f t="shared" si="4"/>
        <v>1.38248E-2</v>
      </c>
      <c r="O50" s="8">
        <f t="shared" si="5"/>
        <v>2.3828927999999996E-2</v>
      </c>
      <c r="P50" s="8">
        <f t="shared" si="13"/>
        <v>0.40821178200000002</v>
      </c>
      <c r="Q50" s="8">
        <f t="shared" si="14"/>
        <v>0.84433040582399987</v>
      </c>
      <c r="R50" s="9">
        <v>1</v>
      </c>
      <c r="S50" s="8">
        <f t="shared" si="15"/>
        <v>0.84433040582399987</v>
      </c>
      <c r="T50" s="8">
        <f t="shared" si="16"/>
        <v>0.40821178200000002</v>
      </c>
      <c r="U50" s="10">
        <f t="shared" si="17"/>
        <v>464.38172320319995</v>
      </c>
      <c r="V50" s="11">
        <f t="shared" si="18"/>
        <v>224.51648010000002</v>
      </c>
      <c r="W50" s="8">
        <f t="shared" si="19"/>
        <v>9.9069334119000061</v>
      </c>
      <c r="X50" s="10">
        <f t="shared" si="20"/>
        <v>1981.3866823800013</v>
      </c>
      <c r="Y50" s="8">
        <f t="shared" si="21"/>
        <v>1.5830126404200009</v>
      </c>
      <c r="Z50" s="12">
        <f t="shared" si="22"/>
        <v>1424.7113763780008</v>
      </c>
      <c r="AA50" s="13">
        <f t="shared" si="23"/>
        <v>4094.9962620612023</v>
      </c>
    </row>
    <row r="51" spans="1:27" s="102" customFormat="1" x14ac:dyDescent="0.2">
      <c r="A51" s="103" t="s">
        <v>571</v>
      </c>
      <c r="B51" s="97" t="s">
        <v>585</v>
      </c>
      <c r="C51" s="97" t="s">
        <v>580</v>
      </c>
      <c r="D51" s="97"/>
      <c r="E51" s="98">
        <f t="shared" si="24"/>
        <v>12.625</v>
      </c>
      <c r="F51" s="99">
        <f t="shared" si="25"/>
        <v>63.5</v>
      </c>
      <c r="G51" s="97">
        <v>920.75</v>
      </c>
      <c r="H51" s="97">
        <v>946</v>
      </c>
      <c r="I51" s="97">
        <v>996.95</v>
      </c>
      <c r="J51" s="97">
        <v>1123.95</v>
      </c>
      <c r="K51" s="8">
        <f t="shared" si="10"/>
        <v>0.97147499999999998</v>
      </c>
      <c r="L51" s="9">
        <f t="shared" si="11"/>
        <v>31</v>
      </c>
      <c r="M51" s="9">
        <f t="shared" si="12"/>
        <v>37</v>
      </c>
      <c r="N51" s="8">
        <f t="shared" si="4"/>
        <v>1.38248E-2</v>
      </c>
      <c r="O51" s="8">
        <f t="shared" si="5"/>
        <v>2.3828927999999996E-2</v>
      </c>
      <c r="P51" s="8">
        <f t="shared" si="13"/>
        <v>0.41634387497999997</v>
      </c>
      <c r="Q51" s="8">
        <f t="shared" si="14"/>
        <v>0.85652068966559991</v>
      </c>
      <c r="R51" s="9">
        <v>1</v>
      </c>
      <c r="S51" s="8">
        <f t="shared" si="15"/>
        <v>0.85652068966559991</v>
      </c>
      <c r="T51" s="8">
        <f t="shared" si="16"/>
        <v>0.41634387497999997</v>
      </c>
      <c r="U51" s="10">
        <f t="shared" si="17"/>
        <v>471.08637931607996</v>
      </c>
      <c r="V51" s="11">
        <f t="shared" si="18"/>
        <v>228.98913123899999</v>
      </c>
      <c r="W51" s="8">
        <f t="shared" si="19"/>
        <v>6.1852811778000012</v>
      </c>
      <c r="X51" s="10">
        <f t="shared" si="20"/>
        <v>1237.0562355600002</v>
      </c>
      <c r="Y51" s="8">
        <f t="shared" si="21"/>
        <v>1.0350498180000001</v>
      </c>
      <c r="Z51" s="12">
        <f t="shared" si="22"/>
        <v>931.54483620000008</v>
      </c>
      <c r="AA51" s="13">
        <f t="shared" si="23"/>
        <v>2868.6765823150799</v>
      </c>
    </row>
    <row r="52" spans="1:27" s="96" customFormat="1" x14ac:dyDescent="0.2">
      <c r="A52" s="103" t="s">
        <v>571</v>
      </c>
      <c r="B52" s="103" t="s">
        <v>586</v>
      </c>
      <c r="C52" s="103" t="s">
        <v>573</v>
      </c>
      <c r="D52" s="103"/>
      <c r="E52" s="104">
        <f t="shared" si="24"/>
        <v>9.5249999999999773</v>
      </c>
      <c r="F52" s="105">
        <f t="shared" si="25"/>
        <v>45.975000000000023</v>
      </c>
      <c r="G52" s="103">
        <v>958.85</v>
      </c>
      <c r="H52" s="103">
        <v>977.9</v>
      </c>
      <c r="I52" s="103">
        <v>1019.3</v>
      </c>
      <c r="J52" s="103">
        <v>1111.25</v>
      </c>
      <c r="K52" s="8">
        <f t="shared" si="10"/>
        <v>0.99859999999999993</v>
      </c>
      <c r="L52" s="9">
        <f t="shared" si="11"/>
        <v>25</v>
      </c>
      <c r="M52" s="9">
        <f t="shared" si="12"/>
        <v>31</v>
      </c>
      <c r="N52" s="8">
        <f t="shared" si="4"/>
        <v>1.38248E-2</v>
      </c>
      <c r="O52" s="8">
        <f t="shared" si="5"/>
        <v>2.3828927999999996E-2</v>
      </c>
      <c r="P52" s="8">
        <f t="shared" si="13"/>
        <v>0.34513613199999998</v>
      </c>
      <c r="Q52" s="8">
        <f t="shared" si="14"/>
        <v>0.73766259252479982</v>
      </c>
      <c r="R52" s="9">
        <v>1</v>
      </c>
      <c r="S52" s="8">
        <f t="shared" si="15"/>
        <v>0.73766259252479982</v>
      </c>
      <c r="T52" s="8">
        <f t="shared" si="16"/>
        <v>0.34513613199999998</v>
      </c>
      <c r="U52" s="10">
        <f t="shared" si="17"/>
        <v>405.71442588863988</v>
      </c>
      <c r="V52" s="11">
        <f t="shared" si="18"/>
        <v>189.82487259999999</v>
      </c>
      <c r="W52" s="8">
        <f t="shared" si="19"/>
        <v>4.4276393857500018</v>
      </c>
      <c r="X52" s="10">
        <f t="shared" si="20"/>
        <v>885.52787715000034</v>
      </c>
      <c r="Y52" s="8">
        <f t="shared" si="21"/>
        <v>0.80723161133999821</v>
      </c>
      <c r="Z52" s="12">
        <f t="shared" si="22"/>
        <v>726.50845020599843</v>
      </c>
      <c r="AA52" s="13">
        <f t="shared" si="23"/>
        <v>2207.5756258446386</v>
      </c>
    </row>
    <row r="53" spans="1:27" s="102" customFormat="1" x14ac:dyDescent="0.2">
      <c r="A53" s="103" t="s">
        <v>571</v>
      </c>
      <c r="B53" s="97" t="s">
        <v>586</v>
      </c>
      <c r="C53" s="97" t="s">
        <v>574</v>
      </c>
      <c r="D53" s="97"/>
      <c r="E53" s="98">
        <f t="shared" si="24"/>
        <v>8</v>
      </c>
      <c r="F53" s="99">
        <f t="shared" si="25"/>
        <v>17.5</v>
      </c>
      <c r="G53" s="97">
        <v>959</v>
      </c>
      <c r="H53" s="97">
        <v>975</v>
      </c>
      <c r="I53" s="97">
        <v>1010</v>
      </c>
      <c r="J53" s="97">
        <v>1045</v>
      </c>
      <c r="K53" s="8">
        <f t="shared" si="10"/>
        <v>0.99250000000000005</v>
      </c>
      <c r="L53" s="9">
        <f t="shared" si="11"/>
        <v>21</v>
      </c>
      <c r="M53" s="9">
        <f t="shared" si="12"/>
        <v>27</v>
      </c>
      <c r="N53" s="8">
        <f t="shared" si="4"/>
        <v>1.38248E-2</v>
      </c>
      <c r="O53" s="8">
        <f t="shared" si="5"/>
        <v>2.3828927999999996E-2</v>
      </c>
      <c r="P53" s="8">
        <f t="shared" si="13"/>
        <v>0.288143394</v>
      </c>
      <c r="Q53" s="8">
        <f t="shared" si="14"/>
        <v>0.63855569808000001</v>
      </c>
      <c r="R53" s="9">
        <v>1</v>
      </c>
      <c r="S53" s="8">
        <f t="shared" si="15"/>
        <v>0.63855569808000001</v>
      </c>
      <c r="T53" s="8">
        <f t="shared" si="16"/>
        <v>0.288143394</v>
      </c>
      <c r="U53" s="10">
        <f t="shared" si="17"/>
        <v>351.205633944</v>
      </c>
      <c r="V53" s="11">
        <f t="shared" si="18"/>
        <v>158.4788667</v>
      </c>
      <c r="W53" s="8">
        <f t="shared" si="19"/>
        <v>1.5848678999999999</v>
      </c>
      <c r="X53" s="10">
        <f t="shared" si="20"/>
        <v>316.97357999999997</v>
      </c>
      <c r="Y53" s="8">
        <f t="shared" si="21"/>
        <v>0.6759792</v>
      </c>
      <c r="Z53" s="12">
        <f t="shared" si="22"/>
        <v>608.38127999999995</v>
      </c>
      <c r="AA53" s="13">
        <f t="shared" si="23"/>
        <v>1435.039360644</v>
      </c>
    </row>
    <row r="54" spans="1:27" s="102" customFormat="1" x14ac:dyDescent="0.2">
      <c r="A54" s="103" t="s">
        <v>571</v>
      </c>
      <c r="B54" s="97" t="s">
        <v>586</v>
      </c>
      <c r="C54" s="97" t="s">
        <v>575</v>
      </c>
      <c r="D54" s="97"/>
      <c r="E54" s="98">
        <f t="shared" si="24"/>
        <v>12.5</v>
      </c>
      <c r="F54" s="99">
        <f t="shared" si="25"/>
        <v>19</v>
      </c>
      <c r="G54" s="97">
        <v>953</v>
      </c>
      <c r="H54" s="97">
        <v>978</v>
      </c>
      <c r="I54" s="97">
        <v>1016</v>
      </c>
      <c r="J54" s="97">
        <v>1054</v>
      </c>
      <c r="K54" s="8">
        <f t="shared" si="10"/>
        <v>0.997</v>
      </c>
      <c r="L54" s="9">
        <f t="shared" si="11"/>
        <v>23</v>
      </c>
      <c r="M54" s="9">
        <f t="shared" si="12"/>
        <v>29</v>
      </c>
      <c r="N54" s="8">
        <f t="shared" si="4"/>
        <v>1.38248E-2</v>
      </c>
      <c r="O54" s="8">
        <f t="shared" si="5"/>
        <v>2.3828927999999996E-2</v>
      </c>
      <c r="P54" s="8">
        <f t="shared" si="13"/>
        <v>0.3170164888</v>
      </c>
      <c r="Q54" s="8">
        <f t="shared" si="14"/>
        <v>0.68896579526399992</v>
      </c>
      <c r="R54" s="9">
        <v>1</v>
      </c>
      <c r="S54" s="8">
        <f t="shared" si="15"/>
        <v>0.68896579526399992</v>
      </c>
      <c r="T54" s="8">
        <f t="shared" si="16"/>
        <v>0.3170164888</v>
      </c>
      <c r="U54" s="10">
        <f t="shared" si="17"/>
        <v>378.93118739519997</v>
      </c>
      <c r="V54" s="11">
        <f t="shared" si="18"/>
        <v>174.35906883999999</v>
      </c>
      <c r="W54" s="8">
        <f t="shared" si="19"/>
        <v>1.7355332640000001</v>
      </c>
      <c r="X54" s="10">
        <f t="shared" si="20"/>
        <v>347.10665280000001</v>
      </c>
      <c r="Y54" s="8">
        <f t="shared" si="21"/>
        <v>1.0594673999999999</v>
      </c>
      <c r="Z54" s="12">
        <f t="shared" si="22"/>
        <v>953.52065999999991</v>
      </c>
      <c r="AA54" s="13">
        <f t="shared" si="23"/>
        <v>1853.9175690351997</v>
      </c>
    </row>
    <row r="55" spans="1:27" s="102" customFormat="1" x14ac:dyDescent="0.2">
      <c r="A55" s="103" t="s">
        <v>571</v>
      </c>
      <c r="B55" s="97" t="s">
        <v>586</v>
      </c>
      <c r="C55" s="97" t="s">
        <v>576</v>
      </c>
      <c r="D55" s="97"/>
      <c r="E55" s="98">
        <f t="shared" si="24"/>
        <v>19</v>
      </c>
      <c r="F55" s="99">
        <f t="shared" si="25"/>
        <v>25.5</v>
      </c>
      <c r="G55" s="97">
        <v>972</v>
      </c>
      <c r="H55" s="97">
        <v>1010</v>
      </c>
      <c r="I55" s="97">
        <v>1048</v>
      </c>
      <c r="J55" s="97">
        <v>1099</v>
      </c>
      <c r="K55" s="8">
        <f t="shared" si="10"/>
        <v>1.0289999999999999</v>
      </c>
      <c r="L55" s="9">
        <f t="shared" si="11"/>
        <v>23</v>
      </c>
      <c r="M55" s="9">
        <f t="shared" si="12"/>
        <v>29</v>
      </c>
      <c r="N55" s="8">
        <f t="shared" si="4"/>
        <v>1.38248E-2</v>
      </c>
      <c r="O55" s="8">
        <f t="shared" si="5"/>
        <v>2.3828927999999996E-2</v>
      </c>
      <c r="P55" s="8">
        <f t="shared" si="13"/>
        <v>0.32719154159999997</v>
      </c>
      <c r="Q55" s="8">
        <f t="shared" si="14"/>
        <v>0.71107904044799985</v>
      </c>
      <c r="R55" s="9">
        <v>1</v>
      </c>
      <c r="S55" s="8">
        <f t="shared" si="15"/>
        <v>0.71107904044799985</v>
      </c>
      <c r="T55" s="8">
        <f t="shared" si="16"/>
        <v>0.32719154159999997</v>
      </c>
      <c r="U55" s="10">
        <f t="shared" si="17"/>
        <v>391.09347224639993</v>
      </c>
      <c r="V55" s="11">
        <f t="shared" si="18"/>
        <v>179.95534787999998</v>
      </c>
      <c r="W55" s="8">
        <f t="shared" si="19"/>
        <v>2.4287152679999999</v>
      </c>
      <c r="X55" s="10">
        <f t="shared" si="20"/>
        <v>485.7430536</v>
      </c>
      <c r="Y55" s="8">
        <f t="shared" si="21"/>
        <v>1.6630821600000001</v>
      </c>
      <c r="Z55" s="12">
        <f t="shared" si="22"/>
        <v>1496.773944</v>
      </c>
      <c r="AA55" s="13">
        <f t="shared" si="23"/>
        <v>2553.5658177263999</v>
      </c>
    </row>
    <row r="56" spans="1:27" s="102" customFormat="1" x14ac:dyDescent="0.2">
      <c r="A56" s="103" t="s">
        <v>571</v>
      </c>
      <c r="B56" s="97" t="s">
        <v>586</v>
      </c>
      <c r="C56" s="97" t="s">
        <v>577</v>
      </c>
      <c r="D56" s="97"/>
      <c r="E56" s="98">
        <f t="shared" si="24"/>
        <v>19</v>
      </c>
      <c r="F56" s="99">
        <f t="shared" si="25"/>
        <v>32</v>
      </c>
      <c r="G56" s="97">
        <v>953</v>
      </c>
      <c r="H56" s="97">
        <v>991</v>
      </c>
      <c r="I56" s="97">
        <v>1041</v>
      </c>
      <c r="J56" s="97">
        <v>1105</v>
      </c>
      <c r="K56" s="8">
        <f t="shared" si="10"/>
        <v>1.016</v>
      </c>
      <c r="L56" s="9">
        <f t="shared" si="11"/>
        <v>30</v>
      </c>
      <c r="M56" s="9">
        <f t="shared" si="12"/>
        <v>36</v>
      </c>
      <c r="N56" s="8">
        <f t="shared" si="4"/>
        <v>1.38248E-2</v>
      </c>
      <c r="O56" s="8">
        <f t="shared" si="5"/>
        <v>2.3828927999999996E-2</v>
      </c>
      <c r="P56" s="8">
        <f t="shared" si="13"/>
        <v>0.42137990400000003</v>
      </c>
      <c r="Q56" s="8">
        <f t="shared" si="14"/>
        <v>0.87156687052799986</v>
      </c>
      <c r="R56" s="9">
        <v>1</v>
      </c>
      <c r="S56" s="8">
        <f t="shared" si="15"/>
        <v>0.87156687052799986</v>
      </c>
      <c r="T56" s="8">
        <f t="shared" si="16"/>
        <v>0.42137990400000003</v>
      </c>
      <c r="U56" s="10">
        <f t="shared" si="17"/>
        <v>479.36177879039991</v>
      </c>
      <c r="V56" s="11">
        <f t="shared" si="18"/>
        <v>231.75894720000002</v>
      </c>
      <c r="W56" s="8">
        <f t="shared" si="19"/>
        <v>3.0644390399999999</v>
      </c>
      <c r="X56" s="10">
        <f t="shared" si="20"/>
        <v>612.88780799999995</v>
      </c>
      <c r="Y56" s="8">
        <f t="shared" si="21"/>
        <v>1.6317964559999998</v>
      </c>
      <c r="Z56" s="12">
        <f t="shared" si="22"/>
        <v>1468.6168103999998</v>
      </c>
      <c r="AA56" s="13">
        <f t="shared" si="23"/>
        <v>2792.6253443903997</v>
      </c>
    </row>
    <row r="57" spans="1:27" s="102" customFormat="1" x14ac:dyDescent="0.2">
      <c r="A57" s="103" t="s">
        <v>571</v>
      </c>
      <c r="B57" s="97" t="s">
        <v>586</v>
      </c>
      <c r="C57" s="97" t="s">
        <v>578</v>
      </c>
      <c r="D57" s="97"/>
      <c r="E57" s="98">
        <f t="shared" si="24"/>
        <v>19</v>
      </c>
      <c r="F57" s="99">
        <f t="shared" si="25"/>
        <v>32</v>
      </c>
      <c r="G57" s="97">
        <v>953</v>
      </c>
      <c r="H57" s="97">
        <v>991</v>
      </c>
      <c r="I57" s="97">
        <v>1041</v>
      </c>
      <c r="J57" s="97">
        <v>1105</v>
      </c>
      <c r="K57" s="8">
        <f t="shared" si="10"/>
        <v>1.016</v>
      </c>
      <c r="L57" s="9">
        <f t="shared" si="11"/>
        <v>30</v>
      </c>
      <c r="M57" s="9">
        <f t="shared" si="12"/>
        <v>36</v>
      </c>
      <c r="N57" s="8">
        <f t="shared" si="4"/>
        <v>1.38248E-2</v>
      </c>
      <c r="O57" s="8">
        <f t="shared" si="5"/>
        <v>2.3828927999999996E-2</v>
      </c>
      <c r="P57" s="8">
        <f t="shared" si="13"/>
        <v>0.42137990400000003</v>
      </c>
      <c r="Q57" s="8">
        <f t="shared" si="14"/>
        <v>0.87156687052799986</v>
      </c>
      <c r="R57" s="9">
        <v>1</v>
      </c>
      <c r="S57" s="8">
        <f t="shared" si="15"/>
        <v>0.87156687052799986</v>
      </c>
      <c r="T57" s="8">
        <f t="shared" si="16"/>
        <v>0.42137990400000003</v>
      </c>
      <c r="U57" s="10">
        <f t="shared" si="17"/>
        <v>479.36177879039991</v>
      </c>
      <c r="V57" s="11">
        <f t="shared" si="18"/>
        <v>231.75894720000002</v>
      </c>
      <c r="W57" s="8">
        <f t="shared" si="19"/>
        <v>3.0644390399999999</v>
      </c>
      <c r="X57" s="10">
        <f t="shared" si="20"/>
        <v>612.88780799999995</v>
      </c>
      <c r="Y57" s="8">
        <f t="shared" si="21"/>
        <v>1.6317964559999998</v>
      </c>
      <c r="Z57" s="12">
        <f t="shared" si="22"/>
        <v>1468.6168103999998</v>
      </c>
      <c r="AA57" s="13">
        <f t="shared" si="23"/>
        <v>2792.6253443903997</v>
      </c>
    </row>
    <row r="58" spans="1:27" s="102" customFormat="1" x14ac:dyDescent="0.2">
      <c r="A58" s="103" t="s">
        <v>571</v>
      </c>
      <c r="B58" s="97" t="s">
        <v>586</v>
      </c>
      <c r="C58" s="97" t="s">
        <v>579</v>
      </c>
      <c r="D58" s="97"/>
      <c r="E58" s="98">
        <f t="shared" si="24"/>
        <v>12.5</v>
      </c>
      <c r="F58" s="99">
        <f t="shared" si="25"/>
        <v>57</v>
      </c>
      <c r="G58" s="97">
        <v>1010</v>
      </c>
      <c r="H58" s="97">
        <v>1035</v>
      </c>
      <c r="I58" s="97">
        <v>1086</v>
      </c>
      <c r="J58" s="97">
        <v>1200</v>
      </c>
      <c r="K58" s="8">
        <f t="shared" si="10"/>
        <v>1.0605</v>
      </c>
      <c r="L58" s="9">
        <f t="shared" si="11"/>
        <v>31</v>
      </c>
      <c r="M58" s="9">
        <f t="shared" si="12"/>
        <v>37</v>
      </c>
      <c r="N58" s="8">
        <f t="shared" si="4"/>
        <v>1.38248E-2</v>
      </c>
      <c r="O58" s="8">
        <f t="shared" si="5"/>
        <v>2.3828927999999996E-2</v>
      </c>
      <c r="P58" s="8">
        <f t="shared" si="13"/>
        <v>0.45449721240000002</v>
      </c>
      <c r="Q58" s="8">
        <f t="shared" si="14"/>
        <v>0.93501139132799993</v>
      </c>
      <c r="R58" s="9">
        <v>1</v>
      </c>
      <c r="S58" s="8">
        <f t="shared" si="15"/>
        <v>0.93501139132799993</v>
      </c>
      <c r="T58" s="8">
        <f t="shared" si="16"/>
        <v>0.45449721240000002</v>
      </c>
      <c r="U58" s="10">
        <f t="shared" si="17"/>
        <v>514.2562652304</v>
      </c>
      <c r="V58" s="11">
        <f t="shared" si="18"/>
        <v>249.97346682</v>
      </c>
      <c r="W58" s="8">
        <f t="shared" si="19"/>
        <v>5.9278176</v>
      </c>
      <c r="X58" s="10">
        <f t="shared" si="20"/>
        <v>1185.5635199999999</v>
      </c>
      <c r="Y58" s="8">
        <f t="shared" si="21"/>
        <v>1.1212154999999997</v>
      </c>
      <c r="Z58" s="12">
        <f t="shared" si="22"/>
        <v>1009.0939499999997</v>
      </c>
      <c r="AA58" s="13">
        <f t="shared" si="23"/>
        <v>2958.8872020503995</v>
      </c>
    </row>
    <row r="59" spans="1:27" s="102" customFormat="1" x14ac:dyDescent="0.2">
      <c r="A59" s="103" t="s">
        <v>571</v>
      </c>
      <c r="B59" s="97" t="s">
        <v>586</v>
      </c>
      <c r="C59" s="97" t="s">
        <v>580</v>
      </c>
      <c r="D59" s="97"/>
      <c r="E59" s="98">
        <f t="shared" si="24"/>
        <v>12.5</v>
      </c>
      <c r="F59" s="99">
        <f t="shared" si="25"/>
        <v>57</v>
      </c>
      <c r="G59" s="97">
        <v>1010</v>
      </c>
      <c r="H59" s="97">
        <v>1035</v>
      </c>
      <c r="I59" s="97">
        <v>1086</v>
      </c>
      <c r="J59" s="97">
        <v>1200</v>
      </c>
      <c r="K59" s="8">
        <f t="shared" si="10"/>
        <v>1.0605</v>
      </c>
      <c r="L59" s="9">
        <f t="shared" si="11"/>
        <v>31</v>
      </c>
      <c r="M59" s="9">
        <f t="shared" si="12"/>
        <v>37</v>
      </c>
      <c r="N59" s="8">
        <f t="shared" si="4"/>
        <v>1.38248E-2</v>
      </c>
      <c r="O59" s="8">
        <f t="shared" si="5"/>
        <v>2.3828927999999996E-2</v>
      </c>
      <c r="P59" s="8">
        <f t="shared" si="13"/>
        <v>0.45449721240000002</v>
      </c>
      <c r="Q59" s="8">
        <f t="shared" si="14"/>
        <v>0.93501139132799993</v>
      </c>
      <c r="R59" s="9">
        <v>1</v>
      </c>
      <c r="S59" s="8">
        <f t="shared" si="15"/>
        <v>0.93501139132799993</v>
      </c>
      <c r="T59" s="8">
        <f t="shared" si="16"/>
        <v>0.45449721240000002</v>
      </c>
      <c r="U59" s="10">
        <f t="shared" si="17"/>
        <v>514.2562652304</v>
      </c>
      <c r="V59" s="11">
        <f t="shared" si="18"/>
        <v>249.97346682</v>
      </c>
      <c r="W59" s="8">
        <f t="shared" si="19"/>
        <v>5.9278176</v>
      </c>
      <c r="X59" s="10">
        <f t="shared" si="20"/>
        <v>1185.5635199999999</v>
      </c>
      <c r="Y59" s="8">
        <f t="shared" si="21"/>
        <v>1.1212154999999997</v>
      </c>
      <c r="Z59" s="12">
        <f t="shared" si="22"/>
        <v>1009.0939499999997</v>
      </c>
      <c r="AA59" s="13">
        <f t="shared" si="23"/>
        <v>2958.8872020503995</v>
      </c>
    </row>
    <row r="60" spans="1:27" s="96" customFormat="1" x14ac:dyDescent="0.2">
      <c r="A60" s="103" t="s">
        <v>571</v>
      </c>
      <c r="B60" s="103" t="s">
        <v>587</v>
      </c>
      <c r="C60" s="103" t="s">
        <v>573</v>
      </c>
      <c r="D60" s="103"/>
      <c r="E60" s="104">
        <f t="shared" si="24"/>
        <v>9.5</v>
      </c>
      <c r="F60" s="105">
        <f t="shared" si="25"/>
        <v>46</v>
      </c>
      <c r="G60" s="103">
        <v>1009.7</v>
      </c>
      <c r="H60" s="103">
        <v>1028.7</v>
      </c>
      <c r="I60" s="103">
        <v>1070.0999999999999</v>
      </c>
      <c r="J60" s="103">
        <v>1162.0999999999999</v>
      </c>
      <c r="K60" s="8">
        <f t="shared" si="10"/>
        <v>1.0494000000000001</v>
      </c>
      <c r="L60" s="9">
        <f t="shared" si="11"/>
        <v>25</v>
      </c>
      <c r="M60" s="9">
        <f t="shared" si="12"/>
        <v>31</v>
      </c>
      <c r="N60" s="8">
        <f t="shared" si="4"/>
        <v>1.38248E-2</v>
      </c>
      <c r="O60" s="8">
        <f t="shared" si="5"/>
        <v>2.3828927999999996E-2</v>
      </c>
      <c r="P60" s="8">
        <f t="shared" si="13"/>
        <v>0.36269362800000005</v>
      </c>
      <c r="Q60" s="8">
        <f t="shared" si="14"/>
        <v>0.77518838833920001</v>
      </c>
      <c r="R60" s="9">
        <v>1</v>
      </c>
      <c r="S60" s="8">
        <f t="shared" si="15"/>
        <v>0.77518838833920001</v>
      </c>
      <c r="T60" s="8">
        <f t="shared" si="16"/>
        <v>0.36269362800000005</v>
      </c>
      <c r="U60" s="10">
        <f t="shared" si="17"/>
        <v>426.35361358656002</v>
      </c>
      <c r="V60" s="11">
        <f t="shared" si="18"/>
        <v>199.48149540000003</v>
      </c>
      <c r="W60" s="8">
        <f t="shared" si="19"/>
        <v>4.6327627824000004</v>
      </c>
      <c r="X60" s="10">
        <f t="shared" si="20"/>
        <v>926.55255648000002</v>
      </c>
      <c r="Y60" s="8">
        <f t="shared" si="21"/>
        <v>0.84693693959999994</v>
      </c>
      <c r="Z60" s="12">
        <f t="shared" si="22"/>
        <v>762.24324563999994</v>
      </c>
      <c r="AA60" s="13">
        <f t="shared" si="23"/>
        <v>2314.6309111065602</v>
      </c>
    </row>
    <row r="61" spans="1:27" s="102" customFormat="1" x14ac:dyDescent="0.2">
      <c r="A61" s="103" t="s">
        <v>571</v>
      </c>
      <c r="B61" s="97" t="s">
        <v>587</v>
      </c>
      <c r="C61" s="97" t="s">
        <v>574</v>
      </c>
      <c r="D61" s="97"/>
      <c r="E61" s="98">
        <f t="shared" si="24"/>
        <v>6.3249999999999886</v>
      </c>
      <c r="F61" s="99">
        <f t="shared" si="25"/>
        <v>15.875</v>
      </c>
      <c r="G61" s="97">
        <v>1009.7</v>
      </c>
      <c r="H61" s="97">
        <v>1022.35</v>
      </c>
      <c r="I61" s="97">
        <v>1063.75</v>
      </c>
      <c r="J61" s="97">
        <v>1095.5</v>
      </c>
      <c r="K61" s="8">
        <f t="shared" si="10"/>
        <v>1.04305</v>
      </c>
      <c r="L61" s="9">
        <f t="shared" si="11"/>
        <v>25</v>
      </c>
      <c r="M61" s="9">
        <f t="shared" si="12"/>
        <v>31</v>
      </c>
      <c r="N61" s="8">
        <f t="shared" si="4"/>
        <v>1.38248E-2</v>
      </c>
      <c r="O61" s="8">
        <f t="shared" si="5"/>
        <v>2.3828927999999996E-2</v>
      </c>
      <c r="P61" s="8">
        <f t="shared" si="13"/>
        <v>0.36049894100000002</v>
      </c>
      <c r="Q61" s="8">
        <f t="shared" si="14"/>
        <v>0.77049766386239982</v>
      </c>
      <c r="R61" s="9">
        <v>1</v>
      </c>
      <c r="S61" s="8">
        <f t="shared" si="15"/>
        <v>0.77049766386239982</v>
      </c>
      <c r="T61" s="8">
        <f t="shared" si="16"/>
        <v>0.36049894100000002</v>
      </c>
      <c r="U61" s="10">
        <f t="shared" si="17"/>
        <v>423.77371512431989</v>
      </c>
      <c r="V61" s="11">
        <f t="shared" si="18"/>
        <v>198.27441755000001</v>
      </c>
      <c r="W61" s="8">
        <f t="shared" si="19"/>
        <v>1.5071790404999998</v>
      </c>
      <c r="X61" s="10">
        <f t="shared" si="20"/>
        <v>301.43580809999997</v>
      </c>
      <c r="Y61" s="8">
        <f t="shared" si="21"/>
        <v>0.56040094802999907</v>
      </c>
      <c r="Z61" s="12">
        <f t="shared" si="22"/>
        <v>504.36085322699915</v>
      </c>
      <c r="AA61" s="13">
        <f t="shared" si="23"/>
        <v>1427.8447940013189</v>
      </c>
    </row>
    <row r="62" spans="1:27" s="102" customFormat="1" x14ac:dyDescent="0.2">
      <c r="A62" s="103" t="s">
        <v>571</v>
      </c>
      <c r="B62" s="97" t="s">
        <v>587</v>
      </c>
      <c r="C62" s="97" t="s">
        <v>575</v>
      </c>
      <c r="D62" s="97"/>
      <c r="E62" s="98">
        <f t="shared" si="24"/>
        <v>9.5</v>
      </c>
      <c r="F62" s="99">
        <f t="shared" si="25"/>
        <v>22.5</v>
      </c>
      <c r="G62" s="97">
        <v>1003</v>
      </c>
      <c r="H62" s="97">
        <v>1022</v>
      </c>
      <c r="I62" s="97">
        <v>1070</v>
      </c>
      <c r="J62" s="97">
        <v>1115</v>
      </c>
      <c r="K62" s="8">
        <f t="shared" si="10"/>
        <v>1.046</v>
      </c>
      <c r="L62" s="9">
        <f t="shared" si="11"/>
        <v>29</v>
      </c>
      <c r="M62" s="9">
        <f t="shared" si="12"/>
        <v>35</v>
      </c>
      <c r="N62" s="8">
        <f t="shared" si="4"/>
        <v>1.38248E-2</v>
      </c>
      <c r="O62" s="8">
        <f t="shared" si="5"/>
        <v>2.3828927999999996E-2</v>
      </c>
      <c r="P62" s="8">
        <f t="shared" si="13"/>
        <v>0.4193614832</v>
      </c>
      <c r="Q62" s="8">
        <f t="shared" si="14"/>
        <v>0.87237705407999988</v>
      </c>
      <c r="R62" s="9">
        <v>1</v>
      </c>
      <c r="S62" s="8">
        <f t="shared" si="15"/>
        <v>0.87237705407999988</v>
      </c>
      <c r="T62" s="8">
        <f t="shared" si="16"/>
        <v>0.4193614832</v>
      </c>
      <c r="U62" s="10">
        <f t="shared" si="17"/>
        <v>479.80737974399995</v>
      </c>
      <c r="V62" s="11">
        <f t="shared" si="18"/>
        <v>230.64881575999999</v>
      </c>
      <c r="W62" s="8">
        <f t="shared" si="19"/>
        <v>2.1741830999999996</v>
      </c>
      <c r="X62" s="10">
        <f t="shared" si="20"/>
        <v>434.83661999999993</v>
      </c>
      <c r="Y62" s="8">
        <f t="shared" si="21"/>
        <v>0.84142077599999987</v>
      </c>
      <c r="Z62" s="12">
        <f t="shared" si="22"/>
        <v>757.27869839999994</v>
      </c>
      <c r="AA62" s="13">
        <f t="shared" si="23"/>
        <v>1902.5715139039999</v>
      </c>
    </row>
    <row r="63" spans="1:27" s="102" customFormat="1" x14ac:dyDescent="0.2">
      <c r="A63" s="103" t="s">
        <v>571</v>
      </c>
      <c r="B63" s="97" t="s">
        <v>587</v>
      </c>
      <c r="C63" s="97" t="s">
        <v>576</v>
      </c>
      <c r="D63" s="97"/>
      <c r="E63" s="98">
        <f t="shared" si="24"/>
        <v>19.050000000000011</v>
      </c>
      <c r="F63" s="99">
        <f t="shared" si="25"/>
        <v>25.399999999999977</v>
      </c>
      <c r="G63" s="97">
        <v>1022.35</v>
      </c>
      <c r="H63" s="97">
        <v>1060.45</v>
      </c>
      <c r="I63" s="97">
        <v>1098.55</v>
      </c>
      <c r="J63" s="97">
        <v>1149.3499999999999</v>
      </c>
      <c r="K63" s="8">
        <f t="shared" si="10"/>
        <v>1.0794999999999999</v>
      </c>
      <c r="L63" s="9">
        <f t="shared" si="11"/>
        <v>23</v>
      </c>
      <c r="M63" s="9">
        <f t="shared" si="12"/>
        <v>29</v>
      </c>
      <c r="N63" s="8">
        <f t="shared" si="4"/>
        <v>1.38248E-2</v>
      </c>
      <c r="O63" s="8">
        <f t="shared" si="5"/>
        <v>2.3828927999999996E-2</v>
      </c>
      <c r="P63" s="8">
        <f t="shared" si="13"/>
        <v>0.34324904679999996</v>
      </c>
      <c r="Q63" s="8">
        <f t="shared" si="14"/>
        <v>0.74597650550399985</v>
      </c>
      <c r="R63" s="9">
        <v>1</v>
      </c>
      <c r="S63" s="8">
        <f t="shared" si="15"/>
        <v>0.74597650550399985</v>
      </c>
      <c r="T63" s="8">
        <f t="shared" si="16"/>
        <v>0.34324904679999996</v>
      </c>
      <c r="U63" s="10">
        <f t="shared" si="17"/>
        <v>410.28707802719993</v>
      </c>
      <c r="V63" s="11">
        <f t="shared" si="18"/>
        <v>188.78697573999997</v>
      </c>
      <c r="W63" s="8">
        <f t="shared" si="19"/>
        <v>2.5300246173599974</v>
      </c>
      <c r="X63" s="10">
        <f t="shared" si="20"/>
        <v>506.00492347199946</v>
      </c>
      <c r="Y63" s="8">
        <f t="shared" si="21"/>
        <v>1.7507490791400011</v>
      </c>
      <c r="Z63" s="12">
        <f t="shared" si="22"/>
        <v>1575.6741712260009</v>
      </c>
      <c r="AA63" s="13">
        <f t="shared" si="23"/>
        <v>2680.7531484652004</v>
      </c>
    </row>
    <row r="64" spans="1:27" s="102" customFormat="1" x14ac:dyDescent="0.2">
      <c r="A64" s="103" t="s">
        <v>571</v>
      </c>
      <c r="B64" s="97" t="s">
        <v>587</v>
      </c>
      <c r="C64" s="97" t="s">
        <v>577</v>
      </c>
      <c r="D64" s="97"/>
      <c r="E64" s="98">
        <f t="shared" si="24"/>
        <v>19</v>
      </c>
      <c r="F64" s="99">
        <f t="shared" si="25"/>
        <v>28.5</v>
      </c>
      <c r="G64" s="97">
        <v>1010</v>
      </c>
      <c r="H64" s="97">
        <v>1048</v>
      </c>
      <c r="I64" s="97">
        <v>1099</v>
      </c>
      <c r="J64" s="97">
        <v>1156</v>
      </c>
      <c r="K64" s="8">
        <f t="shared" si="10"/>
        <v>1.0734999999999999</v>
      </c>
      <c r="L64" s="9">
        <f t="shared" si="11"/>
        <v>31</v>
      </c>
      <c r="M64" s="9">
        <f t="shared" si="12"/>
        <v>37</v>
      </c>
      <c r="N64" s="8">
        <f t="shared" si="4"/>
        <v>1.38248E-2</v>
      </c>
      <c r="O64" s="8">
        <f t="shared" si="5"/>
        <v>2.3828927999999996E-2</v>
      </c>
      <c r="P64" s="8">
        <f t="shared" si="13"/>
        <v>0.46006860679999989</v>
      </c>
      <c r="Q64" s="8">
        <f t="shared" si="14"/>
        <v>0.94647310569599974</v>
      </c>
      <c r="R64" s="9">
        <v>1</v>
      </c>
      <c r="S64" s="8">
        <f t="shared" si="15"/>
        <v>0.94647310569599974</v>
      </c>
      <c r="T64" s="8">
        <f t="shared" si="16"/>
        <v>0.46006860679999989</v>
      </c>
      <c r="U64" s="10">
        <f t="shared" si="17"/>
        <v>520.56020813279986</v>
      </c>
      <c r="V64" s="11">
        <f t="shared" si="18"/>
        <v>253.03773373999994</v>
      </c>
      <c r="W64" s="8">
        <f t="shared" si="19"/>
        <v>2.8552321439999995</v>
      </c>
      <c r="X64" s="10">
        <f t="shared" si="20"/>
        <v>571.04642879999994</v>
      </c>
      <c r="Y64" s="8">
        <f t="shared" si="21"/>
        <v>1.7256535679999998</v>
      </c>
      <c r="Z64" s="12">
        <f t="shared" si="22"/>
        <v>1553.0882111999999</v>
      </c>
      <c r="AA64" s="13">
        <f t="shared" si="23"/>
        <v>2897.7325818727995</v>
      </c>
    </row>
    <row r="65" spans="1:27" s="102" customFormat="1" x14ac:dyDescent="0.2">
      <c r="A65" s="103" t="s">
        <v>571</v>
      </c>
      <c r="B65" s="97" t="s">
        <v>587</v>
      </c>
      <c r="C65" s="97" t="s">
        <v>578</v>
      </c>
      <c r="D65" s="97"/>
      <c r="E65" s="98">
        <f t="shared" si="24"/>
        <v>19.050000000000011</v>
      </c>
      <c r="F65" s="99">
        <f t="shared" si="25"/>
        <v>28.575000000000045</v>
      </c>
      <c r="G65" s="97">
        <v>1009.65</v>
      </c>
      <c r="H65" s="97">
        <v>1047.75</v>
      </c>
      <c r="I65" s="97">
        <v>1098.55</v>
      </c>
      <c r="J65" s="97">
        <v>1155.7</v>
      </c>
      <c r="K65" s="8">
        <f t="shared" si="10"/>
        <v>1.07315</v>
      </c>
      <c r="L65" s="9">
        <f t="shared" si="11"/>
        <v>30</v>
      </c>
      <c r="M65" s="9">
        <f t="shared" si="12"/>
        <v>36</v>
      </c>
      <c r="N65" s="8">
        <f t="shared" si="4"/>
        <v>1.38248E-2</v>
      </c>
      <c r="O65" s="8">
        <f t="shared" si="5"/>
        <v>2.3828927999999996E-2</v>
      </c>
      <c r="P65" s="8">
        <f t="shared" si="13"/>
        <v>0.44508252360000006</v>
      </c>
      <c r="Q65" s="8">
        <f t="shared" si="14"/>
        <v>0.9205925069951999</v>
      </c>
      <c r="R65" s="9">
        <v>1</v>
      </c>
      <c r="S65" s="8">
        <f t="shared" si="15"/>
        <v>0.9205925069951999</v>
      </c>
      <c r="T65" s="8">
        <f t="shared" si="16"/>
        <v>0.44508252360000006</v>
      </c>
      <c r="U65" s="10">
        <f t="shared" si="17"/>
        <v>506.32587884735995</v>
      </c>
      <c r="V65" s="11">
        <f t="shared" si="18"/>
        <v>244.79538798000004</v>
      </c>
      <c r="W65" s="8">
        <f t="shared" si="19"/>
        <v>2.8620029856600042</v>
      </c>
      <c r="X65" s="10">
        <f t="shared" si="20"/>
        <v>572.40059713200083</v>
      </c>
      <c r="Y65" s="8">
        <f t="shared" si="21"/>
        <v>1.7297820243000011</v>
      </c>
      <c r="Z65" s="12">
        <f t="shared" si="22"/>
        <v>1556.803821870001</v>
      </c>
      <c r="AA65" s="13">
        <f t="shared" si="23"/>
        <v>2880.3256858293621</v>
      </c>
    </row>
    <row r="66" spans="1:27" s="102" customFormat="1" x14ac:dyDescent="0.2">
      <c r="A66" s="103" t="s">
        <v>571</v>
      </c>
      <c r="B66" s="97" t="s">
        <v>587</v>
      </c>
      <c r="C66" s="97" t="s">
        <v>579</v>
      </c>
      <c r="D66" s="97"/>
      <c r="E66" s="98">
        <f t="shared" si="24"/>
        <v>19.049999999999955</v>
      </c>
      <c r="F66" s="99">
        <f t="shared" si="25"/>
        <v>50.800000000000068</v>
      </c>
      <c r="G66" s="97">
        <v>1060.45</v>
      </c>
      <c r="H66" s="97">
        <v>1098.55</v>
      </c>
      <c r="I66" s="97">
        <v>1149.3499999999999</v>
      </c>
      <c r="J66" s="97">
        <v>1250.95</v>
      </c>
      <c r="K66" s="8">
        <f t="shared" si="10"/>
        <v>1.1239499999999998</v>
      </c>
      <c r="L66" s="9">
        <f t="shared" si="11"/>
        <v>30</v>
      </c>
      <c r="M66" s="9">
        <f t="shared" si="12"/>
        <v>36</v>
      </c>
      <c r="N66" s="8">
        <f t="shared" si="4"/>
        <v>1.38248E-2</v>
      </c>
      <c r="O66" s="8">
        <f t="shared" si="5"/>
        <v>2.3828927999999996E-2</v>
      </c>
      <c r="P66" s="8">
        <f t="shared" si="13"/>
        <v>0.46615151879999989</v>
      </c>
      <c r="Q66" s="8">
        <f t="shared" si="14"/>
        <v>0.96417085052159968</v>
      </c>
      <c r="R66" s="9">
        <v>1</v>
      </c>
      <c r="S66" s="8">
        <f t="shared" si="15"/>
        <v>0.96417085052159968</v>
      </c>
      <c r="T66" s="8">
        <f t="shared" si="16"/>
        <v>0.46615151879999989</v>
      </c>
      <c r="U66" s="10">
        <f t="shared" si="17"/>
        <v>530.29396778687988</v>
      </c>
      <c r="V66" s="11">
        <f t="shared" si="18"/>
        <v>256.38333533999992</v>
      </c>
      <c r="W66" s="8">
        <f t="shared" si="19"/>
        <v>5.5073464046400069</v>
      </c>
      <c r="X66" s="10">
        <f t="shared" si="20"/>
        <v>1101.4692809280014</v>
      </c>
      <c r="Y66" s="8">
        <f t="shared" si="21"/>
        <v>1.8136502436599955</v>
      </c>
      <c r="Z66" s="12">
        <f t="shared" si="22"/>
        <v>1632.2852192939959</v>
      </c>
      <c r="AA66" s="13">
        <f t="shared" si="23"/>
        <v>3520.4318033488771</v>
      </c>
    </row>
    <row r="67" spans="1:27" s="102" customFormat="1" x14ac:dyDescent="0.2">
      <c r="A67" s="103" t="s">
        <v>571</v>
      </c>
      <c r="B67" s="97" t="s">
        <v>587</v>
      </c>
      <c r="C67" s="97" t="s">
        <v>580</v>
      </c>
      <c r="D67" s="97"/>
      <c r="E67" s="98">
        <f t="shared" ref="E67:E98" si="26">(H67-G67)/2</f>
        <v>19.049999999999955</v>
      </c>
      <c r="F67" s="99">
        <f t="shared" ref="F67:F98" si="27">(J67-I67)/2</f>
        <v>50.800000000000068</v>
      </c>
      <c r="G67" s="97">
        <v>1060.45</v>
      </c>
      <c r="H67" s="97">
        <v>1098.55</v>
      </c>
      <c r="I67" s="97">
        <v>1149.3499999999999</v>
      </c>
      <c r="J67" s="97">
        <v>1250.95</v>
      </c>
      <c r="K67" s="8">
        <f t="shared" si="10"/>
        <v>1.1239499999999998</v>
      </c>
      <c r="L67" s="9">
        <f t="shared" si="11"/>
        <v>30</v>
      </c>
      <c r="M67" s="9">
        <f t="shared" si="12"/>
        <v>36</v>
      </c>
      <c r="N67" s="8">
        <f t="shared" ref="N67:N130" si="28">3.142*(0.0008*0.0055)*1000</f>
        <v>1.38248E-2</v>
      </c>
      <c r="O67" s="8">
        <f t="shared" ref="O67:O130" si="29">3.142*(0.0002*0.0048)*7900</f>
        <v>2.3828927999999996E-2</v>
      </c>
      <c r="P67" s="8">
        <f t="shared" si="13"/>
        <v>0.46615151879999989</v>
      </c>
      <c r="Q67" s="8">
        <f t="shared" si="14"/>
        <v>0.96417085052159968</v>
      </c>
      <c r="R67" s="9">
        <v>1</v>
      </c>
      <c r="S67" s="8">
        <f t="shared" si="15"/>
        <v>0.96417085052159968</v>
      </c>
      <c r="T67" s="8">
        <f t="shared" si="16"/>
        <v>0.46615151879999989</v>
      </c>
      <c r="U67" s="10">
        <f t="shared" si="17"/>
        <v>530.29396778687988</v>
      </c>
      <c r="V67" s="11">
        <f t="shared" si="18"/>
        <v>256.38333533999992</v>
      </c>
      <c r="W67" s="8">
        <f t="shared" si="19"/>
        <v>5.5073464046400069</v>
      </c>
      <c r="X67" s="10">
        <f t="shared" si="20"/>
        <v>1101.4692809280014</v>
      </c>
      <c r="Y67" s="8">
        <f t="shared" si="21"/>
        <v>1.8136502436599955</v>
      </c>
      <c r="Z67" s="12">
        <f t="shared" si="22"/>
        <v>1632.2852192939959</v>
      </c>
      <c r="AA67" s="13">
        <f t="shared" si="23"/>
        <v>3520.4318033488771</v>
      </c>
    </row>
    <row r="68" spans="1:27" s="96" customFormat="1" x14ac:dyDescent="0.2">
      <c r="A68" s="103" t="s">
        <v>571</v>
      </c>
      <c r="B68" s="103" t="s">
        <v>588</v>
      </c>
      <c r="C68" s="103" t="s">
        <v>573</v>
      </c>
      <c r="D68" s="103"/>
      <c r="E68" s="104">
        <f t="shared" si="26"/>
        <v>9.5</v>
      </c>
      <c r="F68" s="105">
        <f t="shared" si="27"/>
        <v>47.625</v>
      </c>
      <c r="G68" s="103">
        <v>1060.5</v>
      </c>
      <c r="H68" s="103">
        <v>1079.5</v>
      </c>
      <c r="I68" s="103">
        <v>1123.95</v>
      </c>
      <c r="J68" s="103">
        <v>1219.2</v>
      </c>
      <c r="K68" s="8">
        <f t="shared" ref="K68:K131" si="30">(I68+H68)/2/1000</f>
        <v>1.1017249999999998</v>
      </c>
      <c r="L68" s="9">
        <f t="shared" ref="L68:L131" si="31">ROUND((I68-H68)/2*1.2,)</f>
        <v>27</v>
      </c>
      <c r="M68" s="9">
        <f t="shared" ref="M68:M131" si="32">L68+6</f>
        <v>33</v>
      </c>
      <c r="N68" s="8">
        <f t="shared" si="28"/>
        <v>1.38248E-2</v>
      </c>
      <c r="O68" s="8">
        <f t="shared" si="29"/>
        <v>2.3828927999999996E-2</v>
      </c>
      <c r="P68" s="8">
        <f t="shared" ref="P68:P131" si="33">(K68*L68)*N68</f>
        <v>0.41124045005999993</v>
      </c>
      <c r="Q68" s="8">
        <f t="shared" ref="Q68:Q131" si="34">K68*M68*O68</f>
        <v>0.86634654812639977</v>
      </c>
      <c r="R68" s="9">
        <v>1</v>
      </c>
      <c r="S68" s="8">
        <f t="shared" ref="S68:S131" si="35">(Q68*R68)</f>
        <v>0.86634654812639977</v>
      </c>
      <c r="T68" s="8">
        <f t="shared" ref="T68:T131" si="36">(P68*R68)</f>
        <v>0.41124045005999993</v>
      </c>
      <c r="U68" s="10">
        <f t="shared" ref="U68:U131" si="37">S68*R68*550</f>
        <v>476.4906014695199</v>
      </c>
      <c r="V68" s="11">
        <f t="shared" ref="V68:V131" si="38">T68*R68*550</f>
        <v>226.18224753299995</v>
      </c>
      <c r="W68" s="8">
        <f t="shared" ref="W68:W131" si="39">((J68/1000)*3.14)*1.15*0.003*((J68-I68)/2/1000)*8000*R68</f>
        <v>5.0320931615999998</v>
      </c>
      <c r="X68" s="10">
        <f t="shared" ref="X68:X131" si="40">W68*2*100</f>
        <v>1006.4186323199999</v>
      </c>
      <c r="Y68" s="8">
        <f t="shared" ref="Y68:Y131" si="41">((H68/1000)*3.14)*1.15*0.003*((H68-G68)/2/1000)*8000*R68</f>
        <v>0.88876098599999975</v>
      </c>
      <c r="Z68" s="12">
        <f t="shared" ref="Z68:Z131" si="42">Y68*2*450</f>
        <v>799.8848873999998</v>
      </c>
      <c r="AA68" s="13">
        <f t="shared" ref="AA68:AA131" si="43">Z68+X68+V68+U68</f>
        <v>2508.9763687225195</v>
      </c>
    </row>
    <row r="69" spans="1:27" s="102" customFormat="1" x14ac:dyDescent="0.2">
      <c r="A69" s="103" t="s">
        <v>571</v>
      </c>
      <c r="B69" s="97" t="s">
        <v>588</v>
      </c>
      <c r="C69" s="97" t="s">
        <v>574</v>
      </c>
      <c r="D69" s="97"/>
      <c r="E69" s="98">
        <f t="shared" si="26"/>
        <v>9.5</v>
      </c>
      <c r="F69" s="99">
        <f t="shared" si="27"/>
        <v>15.5</v>
      </c>
      <c r="G69" s="97">
        <v>1060.5</v>
      </c>
      <c r="H69" s="97">
        <v>1079.5</v>
      </c>
      <c r="I69" s="97">
        <v>1115</v>
      </c>
      <c r="J69" s="97">
        <v>1146</v>
      </c>
      <c r="K69" s="8">
        <f t="shared" si="30"/>
        <v>1.0972500000000001</v>
      </c>
      <c r="L69" s="9">
        <f t="shared" si="31"/>
        <v>21</v>
      </c>
      <c r="M69" s="9">
        <f t="shared" si="32"/>
        <v>27</v>
      </c>
      <c r="N69" s="8">
        <f t="shared" si="28"/>
        <v>1.38248E-2</v>
      </c>
      <c r="O69" s="8">
        <f t="shared" si="29"/>
        <v>2.3828927999999996E-2</v>
      </c>
      <c r="P69" s="8">
        <f t="shared" si="33"/>
        <v>0.31855449780000006</v>
      </c>
      <c r="Q69" s="8">
        <f t="shared" si="34"/>
        <v>0.70594986369599988</v>
      </c>
      <c r="R69" s="9">
        <v>1</v>
      </c>
      <c r="S69" s="8">
        <f t="shared" si="35"/>
        <v>0.70594986369599988</v>
      </c>
      <c r="T69" s="8">
        <f t="shared" si="36"/>
        <v>0.31855449780000006</v>
      </c>
      <c r="U69" s="10">
        <f t="shared" si="37"/>
        <v>388.27242503279996</v>
      </c>
      <c r="V69" s="11">
        <f t="shared" si="38"/>
        <v>175.20497379000003</v>
      </c>
      <c r="W69" s="8">
        <f t="shared" si="39"/>
        <v>1.5394126319999999</v>
      </c>
      <c r="X69" s="10">
        <f t="shared" si="40"/>
        <v>307.88252639999996</v>
      </c>
      <c r="Y69" s="8">
        <f t="shared" si="41"/>
        <v>0.88876098599999975</v>
      </c>
      <c r="Z69" s="12">
        <f t="shared" si="42"/>
        <v>799.8848873999998</v>
      </c>
      <c r="AA69" s="13">
        <f t="shared" si="43"/>
        <v>1671.2448126227996</v>
      </c>
    </row>
    <row r="70" spans="1:27" s="102" customFormat="1" x14ac:dyDescent="0.2">
      <c r="A70" s="103" t="s">
        <v>571</v>
      </c>
      <c r="B70" s="97" t="s">
        <v>588</v>
      </c>
      <c r="C70" s="97" t="s">
        <v>575</v>
      </c>
      <c r="D70" s="97"/>
      <c r="E70" s="98">
        <f t="shared" si="26"/>
        <v>9.5</v>
      </c>
      <c r="F70" s="99">
        <f t="shared" si="27"/>
        <v>22</v>
      </c>
      <c r="G70" s="97">
        <v>1054</v>
      </c>
      <c r="H70" s="97">
        <v>1073</v>
      </c>
      <c r="I70" s="97">
        <v>1121</v>
      </c>
      <c r="J70" s="97">
        <v>1165</v>
      </c>
      <c r="K70" s="8">
        <f t="shared" si="30"/>
        <v>1.097</v>
      </c>
      <c r="L70" s="9">
        <f t="shared" si="31"/>
        <v>29</v>
      </c>
      <c r="M70" s="9">
        <f t="shared" si="32"/>
        <v>35</v>
      </c>
      <c r="N70" s="8">
        <f t="shared" si="28"/>
        <v>1.38248E-2</v>
      </c>
      <c r="O70" s="8">
        <f t="shared" si="29"/>
        <v>2.3828927999999996E-2</v>
      </c>
      <c r="P70" s="8">
        <f t="shared" si="33"/>
        <v>0.43980836239999999</v>
      </c>
      <c r="Q70" s="8">
        <f t="shared" si="34"/>
        <v>0.91491169055999977</v>
      </c>
      <c r="R70" s="9">
        <v>1</v>
      </c>
      <c r="S70" s="8">
        <f t="shared" si="35"/>
        <v>0.91491169055999977</v>
      </c>
      <c r="T70" s="8">
        <f t="shared" si="36"/>
        <v>0.43980836239999999</v>
      </c>
      <c r="U70" s="10">
        <f t="shared" si="37"/>
        <v>503.20142980799989</v>
      </c>
      <c r="V70" s="11">
        <f t="shared" si="38"/>
        <v>241.89459932</v>
      </c>
      <c r="W70" s="8">
        <f t="shared" si="39"/>
        <v>2.2211983199999996</v>
      </c>
      <c r="X70" s="10">
        <f t="shared" si="40"/>
        <v>444.23966399999995</v>
      </c>
      <c r="Y70" s="8">
        <f t="shared" si="41"/>
        <v>0.88340948399999986</v>
      </c>
      <c r="Z70" s="12">
        <f t="shared" si="42"/>
        <v>795.0685355999999</v>
      </c>
      <c r="AA70" s="13">
        <f t="shared" si="43"/>
        <v>1984.4042287279997</v>
      </c>
    </row>
    <row r="71" spans="1:27" s="102" customFormat="1" x14ac:dyDescent="0.2">
      <c r="A71" s="103" t="s">
        <v>571</v>
      </c>
      <c r="B71" s="97" t="s">
        <v>588</v>
      </c>
      <c r="C71" s="97" t="s">
        <v>576</v>
      </c>
      <c r="D71" s="97"/>
      <c r="E71" s="98">
        <f t="shared" si="26"/>
        <v>12.5</v>
      </c>
      <c r="F71" s="99">
        <f t="shared" si="27"/>
        <v>25.5</v>
      </c>
      <c r="G71" s="97">
        <v>1086</v>
      </c>
      <c r="H71" s="97">
        <v>1111</v>
      </c>
      <c r="I71" s="97">
        <v>1149</v>
      </c>
      <c r="J71" s="97">
        <v>1200</v>
      </c>
      <c r="K71" s="8">
        <f t="shared" si="30"/>
        <v>1.1299999999999999</v>
      </c>
      <c r="L71" s="9">
        <f t="shared" si="31"/>
        <v>23</v>
      </c>
      <c r="M71" s="9">
        <f t="shared" si="32"/>
        <v>29</v>
      </c>
      <c r="N71" s="8">
        <f t="shared" si="28"/>
        <v>1.38248E-2</v>
      </c>
      <c r="O71" s="8">
        <f t="shared" si="29"/>
        <v>2.3828927999999996E-2</v>
      </c>
      <c r="P71" s="8">
        <f t="shared" si="33"/>
        <v>0.359306552</v>
      </c>
      <c r="Q71" s="8">
        <f t="shared" si="34"/>
        <v>0.78087397055999974</v>
      </c>
      <c r="R71" s="9">
        <v>1</v>
      </c>
      <c r="S71" s="8">
        <f t="shared" si="35"/>
        <v>0.78087397055999974</v>
      </c>
      <c r="T71" s="8">
        <f t="shared" si="36"/>
        <v>0.359306552</v>
      </c>
      <c r="U71" s="10">
        <f t="shared" si="37"/>
        <v>429.48068380799987</v>
      </c>
      <c r="V71" s="11">
        <f t="shared" si="38"/>
        <v>197.6186036</v>
      </c>
      <c r="W71" s="8">
        <f t="shared" si="39"/>
        <v>2.6519183999999996</v>
      </c>
      <c r="X71" s="10">
        <f t="shared" si="40"/>
        <v>530.38367999999991</v>
      </c>
      <c r="Y71" s="8">
        <f t="shared" si="41"/>
        <v>1.2035463</v>
      </c>
      <c r="Z71" s="12">
        <f t="shared" si="42"/>
        <v>1083.1916699999999</v>
      </c>
      <c r="AA71" s="13">
        <f t="shared" si="43"/>
        <v>2240.6746374079994</v>
      </c>
    </row>
    <row r="72" spans="1:27" s="102" customFormat="1" x14ac:dyDescent="0.2">
      <c r="A72" s="103" t="s">
        <v>571</v>
      </c>
      <c r="B72" s="97" t="s">
        <v>588</v>
      </c>
      <c r="C72" s="97" t="s">
        <v>577</v>
      </c>
      <c r="D72" s="97"/>
      <c r="E72" s="98">
        <f t="shared" si="26"/>
        <v>19</v>
      </c>
      <c r="F72" s="99">
        <f t="shared" si="27"/>
        <v>31.5</v>
      </c>
      <c r="G72" s="97">
        <v>1067</v>
      </c>
      <c r="H72" s="97">
        <v>1105</v>
      </c>
      <c r="I72" s="97">
        <v>1156</v>
      </c>
      <c r="J72" s="97">
        <v>1219</v>
      </c>
      <c r="K72" s="8">
        <f t="shared" si="30"/>
        <v>1.1305000000000001</v>
      </c>
      <c r="L72" s="9">
        <f t="shared" si="31"/>
        <v>31</v>
      </c>
      <c r="M72" s="9">
        <f t="shared" si="32"/>
        <v>37</v>
      </c>
      <c r="N72" s="8">
        <f t="shared" si="28"/>
        <v>1.38248E-2</v>
      </c>
      <c r="O72" s="8">
        <f t="shared" si="29"/>
        <v>2.3828927999999996E-2</v>
      </c>
      <c r="P72" s="8">
        <f t="shared" si="33"/>
        <v>0.48449702840000003</v>
      </c>
      <c r="Q72" s="8">
        <f t="shared" si="34"/>
        <v>0.99672831484799995</v>
      </c>
      <c r="R72" s="9">
        <v>1</v>
      </c>
      <c r="S72" s="8">
        <f t="shared" si="35"/>
        <v>0.99672831484799995</v>
      </c>
      <c r="T72" s="8">
        <f t="shared" si="36"/>
        <v>0.48449702840000003</v>
      </c>
      <c r="U72" s="10">
        <f t="shared" si="37"/>
        <v>548.20057316639998</v>
      </c>
      <c r="V72" s="11">
        <f t="shared" si="38"/>
        <v>266.47336562000004</v>
      </c>
      <c r="W72" s="8">
        <f t="shared" si="39"/>
        <v>3.3277676040000004</v>
      </c>
      <c r="X72" s="10">
        <f t="shared" si="40"/>
        <v>665.55352080000011</v>
      </c>
      <c r="Y72" s="8">
        <f t="shared" si="41"/>
        <v>1.81951068</v>
      </c>
      <c r="Z72" s="12">
        <f t="shared" si="42"/>
        <v>1637.559612</v>
      </c>
      <c r="AA72" s="13">
        <f t="shared" si="43"/>
        <v>3117.7870715864001</v>
      </c>
    </row>
    <row r="73" spans="1:27" s="102" customFormat="1" x14ac:dyDescent="0.2">
      <c r="A73" s="103" t="s">
        <v>571</v>
      </c>
      <c r="B73" s="97" t="s">
        <v>588</v>
      </c>
      <c r="C73" s="97" t="s">
        <v>578</v>
      </c>
      <c r="D73" s="97"/>
      <c r="E73" s="98">
        <f t="shared" si="26"/>
        <v>19</v>
      </c>
      <c r="F73" s="99">
        <f t="shared" si="27"/>
        <v>31.75</v>
      </c>
      <c r="G73" s="97">
        <v>1067</v>
      </c>
      <c r="H73" s="97">
        <v>1105</v>
      </c>
      <c r="I73" s="97">
        <v>1155.7</v>
      </c>
      <c r="J73" s="97">
        <v>1219.2</v>
      </c>
      <c r="K73" s="8">
        <f t="shared" si="30"/>
        <v>1.13035</v>
      </c>
      <c r="L73" s="9">
        <f t="shared" si="31"/>
        <v>30</v>
      </c>
      <c r="M73" s="9">
        <f t="shared" si="32"/>
        <v>36</v>
      </c>
      <c r="N73" s="8">
        <f t="shared" si="28"/>
        <v>1.38248E-2</v>
      </c>
      <c r="O73" s="8">
        <f t="shared" si="29"/>
        <v>2.3828927999999996E-2</v>
      </c>
      <c r="P73" s="8">
        <f t="shared" si="33"/>
        <v>0.46880588039999999</v>
      </c>
      <c r="Q73" s="8">
        <f t="shared" si="34"/>
        <v>0.96966103553279981</v>
      </c>
      <c r="R73" s="9">
        <v>1</v>
      </c>
      <c r="S73" s="8">
        <f t="shared" si="35"/>
        <v>0.96966103553279981</v>
      </c>
      <c r="T73" s="8">
        <f t="shared" si="36"/>
        <v>0.46880588039999999</v>
      </c>
      <c r="U73" s="10">
        <f t="shared" si="37"/>
        <v>533.31356954303988</v>
      </c>
      <c r="V73" s="11">
        <f t="shared" si="38"/>
        <v>257.84323422</v>
      </c>
      <c r="W73" s="8">
        <f t="shared" si="39"/>
        <v>3.3547287743999994</v>
      </c>
      <c r="X73" s="10">
        <f t="shared" si="40"/>
        <v>670.94575487999987</v>
      </c>
      <c r="Y73" s="8">
        <f t="shared" si="41"/>
        <v>1.81951068</v>
      </c>
      <c r="Z73" s="12">
        <f t="shared" si="42"/>
        <v>1637.559612</v>
      </c>
      <c r="AA73" s="13">
        <f t="shared" si="43"/>
        <v>3099.6621706430396</v>
      </c>
    </row>
    <row r="74" spans="1:27" s="102" customFormat="1" x14ac:dyDescent="0.2">
      <c r="A74" s="103" t="s">
        <v>571</v>
      </c>
      <c r="B74" s="97" t="s">
        <v>588</v>
      </c>
      <c r="C74" s="97" t="s">
        <v>579</v>
      </c>
      <c r="D74" s="97"/>
      <c r="E74" s="98">
        <f t="shared" si="26"/>
        <v>19</v>
      </c>
      <c r="F74" s="99">
        <f t="shared" si="27"/>
        <v>51</v>
      </c>
      <c r="G74" s="97">
        <v>1111</v>
      </c>
      <c r="H74" s="97">
        <v>1149</v>
      </c>
      <c r="I74" s="97">
        <v>1200</v>
      </c>
      <c r="J74" s="97">
        <v>1302</v>
      </c>
      <c r="K74" s="8">
        <f t="shared" si="30"/>
        <v>1.1745000000000001</v>
      </c>
      <c r="L74" s="9">
        <f t="shared" si="31"/>
        <v>31</v>
      </c>
      <c r="M74" s="9">
        <f t="shared" si="32"/>
        <v>37</v>
      </c>
      <c r="N74" s="8">
        <f t="shared" si="28"/>
        <v>1.38248E-2</v>
      </c>
      <c r="O74" s="8">
        <f t="shared" si="29"/>
        <v>2.3828927999999996E-2</v>
      </c>
      <c r="P74" s="8">
        <f t="shared" si="33"/>
        <v>0.50335405560000002</v>
      </c>
      <c r="Q74" s="8">
        <f t="shared" si="34"/>
        <v>1.035521809632</v>
      </c>
      <c r="R74" s="9">
        <v>1</v>
      </c>
      <c r="S74" s="8">
        <f t="shared" si="35"/>
        <v>1.035521809632</v>
      </c>
      <c r="T74" s="8">
        <f t="shared" si="36"/>
        <v>0.50335405560000002</v>
      </c>
      <c r="U74" s="10">
        <f t="shared" si="37"/>
        <v>569.53699529760001</v>
      </c>
      <c r="V74" s="11">
        <f t="shared" si="38"/>
        <v>276.84473058000003</v>
      </c>
      <c r="W74" s="8">
        <f t="shared" si="39"/>
        <v>5.7546629279999992</v>
      </c>
      <c r="X74" s="10">
        <f t="shared" si="40"/>
        <v>1150.9325855999998</v>
      </c>
      <c r="Y74" s="8">
        <f t="shared" si="41"/>
        <v>1.891961784</v>
      </c>
      <c r="Z74" s="12">
        <f t="shared" si="42"/>
        <v>1702.7656056000001</v>
      </c>
      <c r="AA74" s="13">
        <f t="shared" si="43"/>
        <v>3700.0799170775999</v>
      </c>
    </row>
    <row r="75" spans="1:27" s="102" customFormat="1" x14ac:dyDescent="0.2">
      <c r="A75" s="103" t="s">
        <v>571</v>
      </c>
      <c r="B75" s="97" t="s">
        <v>588</v>
      </c>
      <c r="C75" s="97" t="s">
        <v>580</v>
      </c>
      <c r="D75" s="97"/>
      <c r="E75" s="98">
        <f t="shared" si="26"/>
        <v>19.049999999999955</v>
      </c>
      <c r="F75" s="99">
        <f t="shared" si="27"/>
        <v>50.924999999999955</v>
      </c>
      <c r="G75" s="97">
        <v>1111.25</v>
      </c>
      <c r="H75" s="97">
        <v>1149.3499999999999</v>
      </c>
      <c r="I75" s="97">
        <v>1200.1500000000001</v>
      </c>
      <c r="J75" s="97">
        <v>1302</v>
      </c>
      <c r="K75" s="8">
        <f t="shared" si="30"/>
        <v>1.17475</v>
      </c>
      <c r="L75" s="9">
        <f t="shared" si="31"/>
        <v>30</v>
      </c>
      <c r="M75" s="9">
        <f t="shared" si="32"/>
        <v>36</v>
      </c>
      <c r="N75" s="8">
        <f t="shared" si="28"/>
        <v>1.38248E-2</v>
      </c>
      <c r="O75" s="8">
        <f t="shared" si="29"/>
        <v>2.3828927999999996E-2</v>
      </c>
      <c r="P75" s="8">
        <f t="shared" si="33"/>
        <v>0.48722051399999999</v>
      </c>
      <c r="Q75" s="8">
        <f t="shared" si="34"/>
        <v>1.0077491940479997</v>
      </c>
      <c r="R75" s="9">
        <v>1</v>
      </c>
      <c r="S75" s="8">
        <f t="shared" si="35"/>
        <v>1.0077491940479997</v>
      </c>
      <c r="T75" s="8">
        <f t="shared" si="36"/>
        <v>0.48722051399999999</v>
      </c>
      <c r="U75" s="10">
        <f t="shared" si="37"/>
        <v>554.26205672639981</v>
      </c>
      <c r="V75" s="11">
        <f t="shared" si="38"/>
        <v>267.97128270000002</v>
      </c>
      <c r="W75" s="8">
        <f t="shared" si="39"/>
        <v>5.7462001883999942</v>
      </c>
      <c r="X75" s="10">
        <f t="shared" si="40"/>
        <v>1149.2400376799987</v>
      </c>
      <c r="Y75" s="8">
        <f t="shared" si="41"/>
        <v>1.897518463019995</v>
      </c>
      <c r="Z75" s="12">
        <f t="shared" si="42"/>
        <v>1707.7666167179955</v>
      </c>
      <c r="AA75" s="13">
        <f t="shared" si="43"/>
        <v>3679.2399938243939</v>
      </c>
    </row>
    <row r="76" spans="1:27" s="96" customFormat="1" x14ac:dyDescent="0.2">
      <c r="A76" s="103" t="s">
        <v>571</v>
      </c>
      <c r="B76" s="103" t="s">
        <v>589</v>
      </c>
      <c r="C76" s="103" t="s">
        <v>573</v>
      </c>
      <c r="D76" s="103"/>
      <c r="E76" s="104">
        <f t="shared" si="26"/>
        <v>9.5249999999999773</v>
      </c>
      <c r="F76" s="105">
        <f t="shared" si="27"/>
        <v>49.174999999999955</v>
      </c>
      <c r="G76" s="103">
        <v>1111.25</v>
      </c>
      <c r="H76" s="103">
        <v>1130.3</v>
      </c>
      <c r="I76" s="103">
        <v>1178</v>
      </c>
      <c r="J76" s="103">
        <v>1276.3499999999999</v>
      </c>
      <c r="K76" s="8">
        <f t="shared" si="30"/>
        <v>1.15415</v>
      </c>
      <c r="L76" s="9">
        <f t="shared" si="31"/>
        <v>29</v>
      </c>
      <c r="M76" s="9">
        <f t="shared" si="32"/>
        <v>35</v>
      </c>
      <c r="N76" s="8">
        <f t="shared" si="28"/>
        <v>1.38248E-2</v>
      </c>
      <c r="O76" s="8">
        <f t="shared" si="29"/>
        <v>2.3828927999999996E-2</v>
      </c>
      <c r="P76" s="8">
        <f t="shared" si="33"/>
        <v>0.46272089468000005</v>
      </c>
      <c r="Q76" s="8">
        <f t="shared" si="34"/>
        <v>0.96257550379199974</v>
      </c>
      <c r="R76" s="9">
        <v>1</v>
      </c>
      <c r="S76" s="8">
        <f t="shared" si="35"/>
        <v>0.96257550379199974</v>
      </c>
      <c r="T76" s="8">
        <f t="shared" si="36"/>
        <v>0.46272089468000005</v>
      </c>
      <c r="U76" s="10">
        <f t="shared" si="37"/>
        <v>529.41652708559991</v>
      </c>
      <c r="V76" s="11">
        <f t="shared" si="38"/>
        <v>254.49649207400003</v>
      </c>
      <c r="W76" s="8">
        <f t="shared" si="39"/>
        <v>5.4394236029699936</v>
      </c>
      <c r="X76" s="10">
        <f t="shared" si="40"/>
        <v>1087.8847205939987</v>
      </c>
      <c r="Y76" s="8">
        <f t="shared" si="41"/>
        <v>0.93303394037999776</v>
      </c>
      <c r="Z76" s="12">
        <f t="shared" si="42"/>
        <v>839.73054634199798</v>
      </c>
      <c r="AA76" s="13">
        <f t="shared" si="43"/>
        <v>2711.5282860955967</v>
      </c>
    </row>
    <row r="77" spans="1:27" s="102" customFormat="1" x14ac:dyDescent="0.2">
      <c r="A77" s="103" t="s">
        <v>571</v>
      </c>
      <c r="B77" s="97" t="s">
        <v>589</v>
      </c>
      <c r="C77" s="97" t="s">
        <v>574</v>
      </c>
      <c r="D77" s="97"/>
      <c r="E77" s="98">
        <f t="shared" si="26"/>
        <v>6.3500000000000227</v>
      </c>
      <c r="F77" s="99">
        <f t="shared" si="27"/>
        <v>15.875</v>
      </c>
      <c r="G77" s="97">
        <v>1111.25</v>
      </c>
      <c r="H77" s="97">
        <v>1123.95</v>
      </c>
      <c r="I77" s="97">
        <v>1165.3499999999999</v>
      </c>
      <c r="J77" s="97">
        <v>1197.0999999999999</v>
      </c>
      <c r="K77" s="8">
        <f t="shared" si="30"/>
        <v>1.1446500000000002</v>
      </c>
      <c r="L77" s="9">
        <f t="shared" si="31"/>
        <v>25</v>
      </c>
      <c r="M77" s="9">
        <f t="shared" si="32"/>
        <v>31</v>
      </c>
      <c r="N77" s="8">
        <f t="shared" si="28"/>
        <v>1.38248E-2</v>
      </c>
      <c r="O77" s="8">
        <f t="shared" si="29"/>
        <v>2.3828927999999996E-2</v>
      </c>
      <c r="P77" s="8">
        <f t="shared" si="33"/>
        <v>0.39561393300000008</v>
      </c>
      <c r="Q77" s="8">
        <f t="shared" si="34"/>
        <v>0.84554925549119997</v>
      </c>
      <c r="R77" s="9">
        <v>1</v>
      </c>
      <c r="S77" s="8">
        <f t="shared" si="35"/>
        <v>0.84554925549119997</v>
      </c>
      <c r="T77" s="8">
        <f t="shared" si="36"/>
        <v>0.39561393300000008</v>
      </c>
      <c r="U77" s="10">
        <f t="shared" si="37"/>
        <v>465.05209052015999</v>
      </c>
      <c r="V77" s="11">
        <f t="shared" si="38"/>
        <v>217.58766315000005</v>
      </c>
      <c r="W77" s="8">
        <f t="shared" si="39"/>
        <v>1.6469594060999997</v>
      </c>
      <c r="X77" s="10">
        <f t="shared" si="40"/>
        <v>329.39188121999996</v>
      </c>
      <c r="Y77" s="8">
        <f t="shared" si="41"/>
        <v>0.61852811778000238</v>
      </c>
      <c r="Z77" s="12">
        <f t="shared" si="42"/>
        <v>556.67530600200212</v>
      </c>
      <c r="AA77" s="13">
        <f t="shared" si="43"/>
        <v>1568.706940892162</v>
      </c>
    </row>
    <row r="78" spans="1:27" s="102" customFormat="1" x14ac:dyDescent="0.2">
      <c r="A78" s="103" t="s">
        <v>571</v>
      </c>
      <c r="B78" s="97" t="s">
        <v>589</v>
      </c>
      <c r="C78" s="97" t="s">
        <v>575</v>
      </c>
      <c r="D78" s="97"/>
      <c r="E78" s="98">
        <f t="shared" si="26"/>
        <v>12.5</v>
      </c>
      <c r="F78" s="99">
        <f t="shared" si="27"/>
        <v>19</v>
      </c>
      <c r="G78" s="97">
        <v>1105</v>
      </c>
      <c r="H78" s="97">
        <v>1130</v>
      </c>
      <c r="I78" s="97">
        <v>1181</v>
      </c>
      <c r="J78" s="97">
        <v>1219</v>
      </c>
      <c r="K78" s="8">
        <f t="shared" si="30"/>
        <v>1.1555</v>
      </c>
      <c r="L78" s="9">
        <f t="shared" si="31"/>
        <v>31</v>
      </c>
      <c r="M78" s="9">
        <f t="shared" si="32"/>
        <v>37</v>
      </c>
      <c r="N78" s="8">
        <f t="shared" si="28"/>
        <v>1.38248E-2</v>
      </c>
      <c r="O78" s="8">
        <f t="shared" si="29"/>
        <v>2.3828927999999996E-2</v>
      </c>
      <c r="P78" s="8">
        <f t="shared" si="33"/>
        <v>0.49521124839999991</v>
      </c>
      <c r="Q78" s="8">
        <f t="shared" si="34"/>
        <v>1.0187700732479998</v>
      </c>
      <c r="R78" s="9">
        <v>1</v>
      </c>
      <c r="S78" s="8">
        <f t="shared" si="35"/>
        <v>1.0187700732479998</v>
      </c>
      <c r="T78" s="8">
        <f t="shared" si="36"/>
        <v>0.49521124839999991</v>
      </c>
      <c r="U78" s="10">
        <f t="shared" si="37"/>
        <v>560.32354028639986</v>
      </c>
      <c r="V78" s="11">
        <f t="shared" si="38"/>
        <v>272.36618661999995</v>
      </c>
      <c r="W78" s="8">
        <f t="shared" si="39"/>
        <v>2.0072249040000001</v>
      </c>
      <c r="X78" s="10">
        <f t="shared" si="40"/>
        <v>401.4449808</v>
      </c>
      <c r="Y78" s="8">
        <f t="shared" si="41"/>
        <v>1.224129</v>
      </c>
      <c r="Z78" s="12">
        <f t="shared" si="42"/>
        <v>1101.7161000000001</v>
      </c>
      <c r="AA78" s="13">
        <f t="shared" si="43"/>
        <v>2335.8508077063998</v>
      </c>
    </row>
    <row r="79" spans="1:27" s="102" customFormat="1" x14ac:dyDescent="0.2">
      <c r="A79" s="103" t="s">
        <v>571</v>
      </c>
      <c r="B79" s="97" t="s">
        <v>589</v>
      </c>
      <c r="C79" s="97" t="s">
        <v>576</v>
      </c>
      <c r="D79" s="97"/>
      <c r="E79" s="98">
        <f t="shared" si="26"/>
        <v>19</v>
      </c>
      <c r="F79" s="99">
        <f t="shared" si="27"/>
        <v>25.5</v>
      </c>
      <c r="G79" s="97">
        <v>1124</v>
      </c>
      <c r="H79" s="97">
        <v>1162</v>
      </c>
      <c r="I79" s="97">
        <v>1200</v>
      </c>
      <c r="J79" s="97">
        <v>1251</v>
      </c>
      <c r="K79" s="8">
        <f t="shared" si="30"/>
        <v>1.181</v>
      </c>
      <c r="L79" s="9">
        <f t="shared" si="31"/>
        <v>23</v>
      </c>
      <c r="M79" s="9">
        <f t="shared" si="32"/>
        <v>29</v>
      </c>
      <c r="N79" s="8">
        <f t="shared" si="28"/>
        <v>1.38248E-2</v>
      </c>
      <c r="O79" s="8">
        <f t="shared" si="29"/>
        <v>2.3828927999999996E-2</v>
      </c>
      <c r="P79" s="8">
        <f t="shared" si="33"/>
        <v>0.37552304240000001</v>
      </c>
      <c r="Q79" s="8">
        <f t="shared" si="34"/>
        <v>0.81611695507199988</v>
      </c>
      <c r="R79" s="9">
        <v>1</v>
      </c>
      <c r="S79" s="8">
        <f t="shared" si="35"/>
        <v>0.81611695507199988</v>
      </c>
      <c r="T79" s="8">
        <f t="shared" si="36"/>
        <v>0.37552304240000001</v>
      </c>
      <c r="U79" s="10">
        <f t="shared" si="37"/>
        <v>448.86432528959995</v>
      </c>
      <c r="V79" s="11">
        <f t="shared" si="38"/>
        <v>206.53767332000001</v>
      </c>
      <c r="W79" s="8">
        <f t="shared" si="39"/>
        <v>2.7646249319999994</v>
      </c>
      <c r="X79" s="10">
        <f t="shared" si="40"/>
        <v>552.92498639999985</v>
      </c>
      <c r="Y79" s="8">
        <f t="shared" si="41"/>
        <v>1.9133677919999994</v>
      </c>
      <c r="Z79" s="12">
        <f t="shared" si="42"/>
        <v>1722.0310127999994</v>
      </c>
      <c r="AA79" s="13">
        <f t="shared" si="43"/>
        <v>2930.3579978095995</v>
      </c>
    </row>
    <row r="80" spans="1:27" s="102" customFormat="1" x14ac:dyDescent="0.2">
      <c r="A80" s="103" t="s">
        <v>571</v>
      </c>
      <c r="B80" s="97" t="s">
        <v>589</v>
      </c>
      <c r="C80" s="97" t="s">
        <v>577</v>
      </c>
      <c r="D80" s="97"/>
      <c r="E80" s="98">
        <f t="shared" si="26"/>
        <v>25.5</v>
      </c>
      <c r="F80" s="99">
        <f t="shared" si="27"/>
        <v>28.5</v>
      </c>
      <c r="G80" s="97">
        <v>1111</v>
      </c>
      <c r="H80" s="97">
        <v>1162</v>
      </c>
      <c r="I80" s="97">
        <v>1213</v>
      </c>
      <c r="J80" s="97">
        <v>1270</v>
      </c>
      <c r="K80" s="8">
        <f t="shared" si="30"/>
        <v>1.1875</v>
      </c>
      <c r="L80" s="9">
        <f t="shared" si="31"/>
        <v>31</v>
      </c>
      <c r="M80" s="9">
        <f t="shared" si="32"/>
        <v>37</v>
      </c>
      <c r="N80" s="8">
        <f t="shared" si="28"/>
        <v>1.38248E-2</v>
      </c>
      <c r="O80" s="8">
        <f t="shared" si="29"/>
        <v>2.3828927999999996E-2</v>
      </c>
      <c r="P80" s="8">
        <f t="shared" si="33"/>
        <v>0.50892545</v>
      </c>
      <c r="Q80" s="8">
        <f t="shared" si="34"/>
        <v>1.0469835239999998</v>
      </c>
      <c r="R80" s="9">
        <v>1</v>
      </c>
      <c r="S80" s="8">
        <f t="shared" si="35"/>
        <v>1.0469835239999998</v>
      </c>
      <c r="T80" s="8">
        <f t="shared" si="36"/>
        <v>0.50892545</v>
      </c>
      <c r="U80" s="10">
        <f t="shared" si="37"/>
        <v>575.84093819999987</v>
      </c>
      <c r="V80" s="11">
        <f t="shared" si="38"/>
        <v>279.9089975</v>
      </c>
      <c r="W80" s="8">
        <f t="shared" si="39"/>
        <v>3.1368034799999998</v>
      </c>
      <c r="X80" s="10">
        <f t="shared" si="40"/>
        <v>627.36069599999996</v>
      </c>
      <c r="Y80" s="8">
        <f t="shared" si="41"/>
        <v>2.5679409839999994</v>
      </c>
      <c r="Z80" s="12">
        <f t="shared" si="42"/>
        <v>2311.1468855999992</v>
      </c>
      <c r="AA80" s="13">
        <f t="shared" si="43"/>
        <v>3794.2575172999991</v>
      </c>
    </row>
    <row r="81" spans="1:27" s="102" customFormat="1" x14ac:dyDescent="0.2">
      <c r="A81" s="103" t="s">
        <v>571</v>
      </c>
      <c r="B81" s="97" t="s">
        <v>589</v>
      </c>
      <c r="C81" s="97" t="s">
        <v>578</v>
      </c>
      <c r="D81" s="97"/>
      <c r="E81" s="98">
        <f t="shared" si="26"/>
        <v>25.5</v>
      </c>
      <c r="F81" s="99">
        <f t="shared" si="27"/>
        <v>28.5</v>
      </c>
      <c r="G81" s="97">
        <v>1111</v>
      </c>
      <c r="H81" s="97">
        <v>1162</v>
      </c>
      <c r="I81" s="97">
        <v>1213</v>
      </c>
      <c r="J81" s="97">
        <v>1270</v>
      </c>
      <c r="K81" s="8">
        <f t="shared" si="30"/>
        <v>1.1875</v>
      </c>
      <c r="L81" s="9">
        <f t="shared" si="31"/>
        <v>31</v>
      </c>
      <c r="M81" s="9">
        <f t="shared" si="32"/>
        <v>37</v>
      </c>
      <c r="N81" s="8">
        <f t="shared" si="28"/>
        <v>1.38248E-2</v>
      </c>
      <c r="O81" s="8">
        <f t="shared" si="29"/>
        <v>2.3828927999999996E-2</v>
      </c>
      <c r="P81" s="8">
        <f t="shared" si="33"/>
        <v>0.50892545</v>
      </c>
      <c r="Q81" s="8">
        <f t="shared" si="34"/>
        <v>1.0469835239999998</v>
      </c>
      <c r="R81" s="9">
        <v>1</v>
      </c>
      <c r="S81" s="8">
        <f t="shared" si="35"/>
        <v>1.0469835239999998</v>
      </c>
      <c r="T81" s="8">
        <f t="shared" si="36"/>
        <v>0.50892545</v>
      </c>
      <c r="U81" s="10">
        <f t="shared" si="37"/>
        <v>575.84093819999987</v>
      </c>
      <c r="V81" s="11">
        <f t="shared" si="38"/>
        <v>279.9089975</v>
      </c>
      <c r="W81" s="8">
        <f t="shared" si="39"/>
        <v>3.1368034799999998</v>
      </c>
      <c r="X81" s="10">
        <f t="shared" si="40"/>
        <v>627.36069599999996</v>
      </c>
      <c r="Y81" s="8">
        <f t="shared" si="41"/>
        <v>2.5679409839999994</v>
      </c>
      <c r="Z81" s="12">
        <f t="shared" si="42"/>
        <v>2311.1468855999992</v>
      </c>
      <c r="AA81" s="13">
        <f t="shared" si="43"/>
        <v>3794.2575172999991</v>
      </c>
    </row>
    <row r="82" spans="1:27" s="102" customFormat="1" x14ac:dyDescent="0.2">
      <c r="A82" s="103" t="s">
        <v>571</v>
      </c>
      <c r="B82" s="97" t="s">
        <v>589</v>
      </c>
      <c r="C82" s="97" t="s">
        <v>579</v>
      </c>
      <c r="D82" s="97"/>
      <c r="E82" s="98">
        <f t="shared" si="26"/>
        <v>25.5</v>
      </c>
      <c r="F82" s="99">
        <f t="shared" si="27"/>
        <v>56</v>
      </c>
      <c r="G82" s="97">
        <v>1156</v>
      </c>
      <c r="H82" s="97">
        <v>1207</v>
      </c>
      <c r="I82" s="97">
        <v>1257</v>
      </c>
      <c r="J82" s="97">
        <v>1369</v>
      </c>
      <c r="K82" s="8">
        <f t="shared" si="30"/>
        <v>1.232</v>
      </c>
      <c r="L82" s="9">
        <f t="shared" si="31"/>
        <v>30</v>
      </c>
      <c r="M82" s="9">
        <f t="shared" si="32"/>
        <v>36</v>
      </c>
      <c r="N82" s="8">
        <f t="shared" si="28"/>
        <v>1.38248E-2</v>
      </c>
      <c r="O82" s="8">
        <f t="shared" si="29"/>
        <v>2.3828927999999996E-2</v>
      </c>
      <c r="P82" s="8">
        <f t="shared" si="33"/>
        <v>0.51096460799999999</v>
      </c>
      <c r="Q82" s="8">
        <f t="shared" si="34"/>
        <v>1.0568606146559998</v>
      </c>
      <c r="R82" s="9">
        <v>1</v>
      </c>
      <c r="S82" s="8">
        <f t="shared" si="35"/>
        <v>1.0568606146559998</v>
      </c>
      <c r="T82" s="8">
        <f t="shared" si="36"/>
        <v>0.51096460799999999</v>
      </c>
      <c r="U82" s="10">
        <f t="shared" si="37"/>
        <v>581.27333806079992</v>
      </c>
      <c r="V82" s="11">
        <f t="shared" si="38"/>
        <v>281.03053439999996</v>
      </c>
      <c r="W82" s="8">
        <f t="shared" si="39"/>
        <v>6.6440088960000008</v>
      </c>
      <c r="X82" s="10">
        <f t="shared" si="40"/>
        <v>1328.8017792000001</v>
      </c>
      <c r="Y82" s="8">
        <f t="shared" si="41"/>
        <v>2.6673879239999998</v>
      </c>
      <c r="Z82" s="12">
        <f t="shared" si="42"/>
        <v>2400.6491315999997</v>
      </c>
      <c r="AA82" s="13">
        <f t="shared" si="43"/>
        <v>4591.7547832607997</v>
      </c>
    </row>
    <row r="83" spans="1:27" s="102" customFormat="1" x14ac:dyDescent="0.2">
      <c r="A83" s="103" t="s">
        <v>571</v>
      </c>
      <c r="B83" s="97" t="s">
        <v>589</v>
      </c>
      <c r="C83" s="97" t="s">
        <v>580</v>
      </c>
      <c r="D83" s="97"/>
      <c r="E83" s="98">
        <f t="shared" si="26"/>
        <v>25.5</v>
      </c>
      <c r="F83" s="99">
        <f t="shared" si="27"/>
        <v>56</v>
      </c>
      <c r="G83" s="97">
        <v>1156</v>
      </c>
      <c r="H83" s="97">
        <v>1207</v>
      </c>
      <c r="I83" s="97">
        <v>1257</v>
      </c>
      <c r="J83" s="97">
        <v>1369</v>
      </c>
      <c r="K83" s="8">
        <f t="shared" si="30"/>
        <v>1.232</v>
      </c>
      <c r="L83" s="9">
        <f t="shared" si="31"/>
        <v>30</v>
      </c>
      <c r="M83" s="9">
        <f t="shared" si="32"/>
        <v>36</v>
      </c>
      <c r="N83" s="8">
        <f t="shared" si="28"/>
        <v>1.38248E-2</v>
      </c>
      <c r="O83" s="8">
        <f t="shared" si="29"/>
        <v>2.3828927999999996E-2</v>
      </c>
      <c r="P83" s="8">
        <f t="shared" si="33"/>
        <v>0.51096460799999999</v>
      </c>
      <c r="Q83" s="8">
        <f t="shared" si="34"/>
        <v>1.0568606146559998</v>
      </c>
      <c r="R83" s="9">
        <v>1</v>
      </c>
      <c r="S83" s="8">
        <f t="shared" si="35"/>
        <v>1.0568606146559998</v>
      </c>
      <c r="T83" s="8">
        <f t="shared" si="36"/>
        <v>0.51096460799999999</v>
      </c>
      <c r="U83" s="10">
        <f t="shared" si="37"/>
        <v>581.27333806079992</v>
      </c>
      <c r="V83" s="11">
        <f t="shared" si="38"/>
        <v>281.03053439999996</v>
      </c>
      <c r="W83" s="8">
        <f t="shared" si="39"/>
        <v>6.6440088960000008</v>
      </c>
      <c r="X83" s="10">
        <f t="shared" si="40"/>
        <v>1328.8017792000001</v>
      </c>
      <c r="Y83" s="8">
        <f t="shared" si="41"/>
        <v>2.6673879239999998</v>
      </c>
      <c r="Z83" s="12">
        <f t="shared" si="42"/>
        <v>2400.6491315999997</v>
      </c>
      <c r="AA83" s="13">
        <f t="shared" si="43"/>
        <v>4591.7547832607997</v>
      </c>
    </row>
    <row r="84" spans="1:27" s="96" customFormat="1" x14ac:dyDescent="0.2">
      <c r="A84" s="103" t="s">
        <v>571</v>
      </c>
      <c r="B84" s="103" t="s">
        <v>590</v>
      </c>
      <c r="C84" s="103" t="s">
        <v>573</v>
      </c>
      <c r="D84" s="103"/>
      <c r="E84" s="104">
        <f t="shared" si="26"/>
        <v>9.5</v>
      </c>
      <c r="F84" s="105">
        <f t="shared" si="27"/>
        <v>49</v>
      </c>
      <c r="G84" s="103">
        <v>1162</v>
      </c>
      <c r="H84" s="103">
        <v>1181</v>
      </c>
      <c r="I84" s="103">
        <v>1229</v>
      </c>
      <c r="J84" s="103">
        <v>1327</v>
      </c>
      <c r="K84" s="8">
        <f t="shared" si="30"/>
        <v>1.2050000000000001</v>
      </c>
      <c r="L84" s="9">
        <f t="shared" si="31"/>
        <v>29</v>
      </c>
      <c r="M84" s="9">
        <f t="shared" si="32"/>
        <v>35</v>
      </c>
      <c r="N84" s="8">
        <f t="shared" si="28"/>
        <v>1.38248E-2</v>
      </c>
      <c r="O84" s="8">
        <f t="shared" si="29"/>
        <v>2.3828927999999996E-2</v>
      </c>
      <c r="P84" s="8">
        <f t="shared" si="33"/>
        <v>0.48310763600000001</v>
      </c>
      <c r="Q84" s="8">
        <f t="shared" si="34"/>
        <v>1.0049850383999999</v>
      </c>
      <c r="R84" s="9">
        <v>1</v>
      </c>
      <c r="S84" s="8">
        <f t="shared" si="35"/>
        <v>1.0049850383999999</v>
      </c>
      <c r="T84" s="8">
        <f t="shared" si="36"/>
        <v>0.48310763600000001</v>
      </c>
      <c r="U84" s="10">
        <f t="shared" si="37"/>
        <v>552.74177111999995</v>
      </c>
      <c r="V84" s="11">
        <f t="shared" si="38"/>
        <v>265.70919980000002</v>
      </c>
      <c r="W84" s="8">
        <f t="shared" si="39"/>
        <v>5.6351532720000002</v>
      </c>
      <c r="X84" s="10">
        <f t="shared" si="40"/>
        <v>1127.0306544</v>
      </c>
      <c r="Y84" s="8">
        <f t="shared" si="41"/>
        <v>0.97232674800000007</v>
      </c>
      <c r="Z84" s="12">
        <f t="shared" si="42"/>
        <v>875.09407320000003</v>
      </c>
      <c r="AA84" s="13">
        <f t="shared" si="43"/>
        <v>2820.5756985200001</v>
      </c>
    </row>
    <row r="85" spans="1:27" s="102" customFormat="1" x14ac:dyDescent="0.2">
      <c r="A85" s="103" t="s">
        <v>571</v>
      </c>
      <c r="B85" s="97" t="s">
        <v>590</v>
      </c>
      <c r="C85" s="97" t="s">
        <v>574</v>
      </c>
      <c r="D85" s="97"/>
      <c r="E85" s="98">
        <f t="shared" si="26"/>
        <v>9.5</v>
      </c>
      <c r="F85" s="99">
        <f t="shared" si="27"/>
        <v>16</v>
      </c>
      <c r="G85" s="97">
        <v>1162</v>
      </c>
      <c r="H85" s="97">
        <v>1181</v>
      </c>
      <c r="I85" s="97">
        <v>1224</v>
      </c>
      <c r="J85" s="97">
        <v>1256</v>
      </c>
      <c r="K85" s="8">
        <f t="shared" si="30"/>
        <v>1.2024999999999999</v>
      </c>
      <c r="L85" s="9">
        <f t="shared" si="31"/>
        <v>26</v>
      </c>
      <c r="M85" s="9">
        <f t="shared" si="32"/>
        <v>32</v>
      </c>
      <c r="N85" s="8">
        <f t="shared" si="28"/>
        <v>1.38248E-2</v>
      </c>
      <c r="O85" s="8">
        <f t="shared" si="29"/>
        <v>2.3828927999999996E-2</v>
      </c>
      <c r="P85" s="8">
        <f t="shared" si="33"/>
        <v>0.43223237199999998</v>
      </c>
      <c r="Q85" s="8">
        <f t="shared" si="34"/>
        <v>0.91693714943999971</v>
      </c>
      <c r="R85" s="9">
        <v>1</v>
      </c>
      <c r="S85" s="8">
        <f t="shared" si="35"/>
        <v>0.91693714943999971</v>
      </c>
      <c r="T85" s="8">
        <f t="shared" si="36"/>
        <v>0.43223237199999998</v>
      </c>
      <c r="U85" s="10">
        <f t="shared" si="37"/>
        <v>504.31543219199983</v>
      </c>
      <c r="V85" s="11">
        <f t="shared" si="38"/>
        <v>237.72780459999998</v>
      </c>
      <c r="W85" s="8">
        <f t="shared" si="39"/>
        <v>1.7415997439999999</v>
      </c>
      <c r="X85" s="10">
        <f t="shared" si="40"/>
        <v>348.31994879999996</v>
      </c>
      <c r="Y85" s="8">
        <f t="shared" si="41"/>
        <v>0.97232674800000007</v>
      </c>
      <c r="Z85" s="12">
        <f t="shared" si="42"/>
        <v>875.09407320000003</v>
      </c>
      <c r="AA85" s="13">
        <f t="shared" si="43"/>
        <v>1965.4572587919997</v>
      </c>
    </row>
    <row r="86" spans="1:27" s="102" customFormat="1" x14ac:dyDescent="0.2">
      <c r="A86" s="103" t="s">
        <v>571</v>
      </c>
      <c r="B86" s="97" t="s">
        <v>590</v>
      </c>
      <c r="C86" s="97" t="s">
        <v>575</v>
      </c>
      <c r="D86" s="97"/>
      <c r="E86" s="98">
        <f t="shared" si="26"/>
        <v>12.5</v>
      </c>
      <c r="F86" s="99">
        <f t="shared" si="27"/>
        <v>22</v>
      </c>
      <c r="G86" s="97">
        <v>1153</v>
      </c>
      <c r="H86" s="97">
        <v>1178</v>
      </c>
      <c r="I86" s="97">
        <v>1229</v>
      </c>
      <c r="J86" s="97">
        <v>1273</v>
      </c>
      <c r="K86" s="8">
        <f t="shared" si="30"/>
        <v>1.2035</v>
      </c>
      <c r="L86" s="9">
        <f t="shared" si="31"/>
        <v>31</v>
      </c>
      <c r="M86" s="9">
        <f t="shared" si="32"/>
        <v>37</v>
      </c>
      <c r="N86" s="8">
        <f t="shared" si="28"/>
        <v>1.38248E-2</v>
      </c>
      <c r="O86" s="8">
        <f t="shared" si="29"/>
        <v>2.3828927999999996E-2</v>
      </c>
      <c r="P86" s="8">
        <f t="shared" si="33"/>
        <v>0.51578255080000002</v>
      </c>
      <c r="Q86" s="8">
        <f t="shared" si="34"/>
        <v>1.0610902493759997</v>
      </c>
      <c r="R86" s="9">
        <v>1</v>
      </c>
      <c r="S86" s="8">
        <f t="shared" si="35"/>
        <v>1.0610902493759997</v>
      </c>
      <c r="T86" s="8">
        <f t="shared" si="36"/>
        <v>0.51578255080000002</v>
      </c>
      <c r="U86" s="10">
        <f t="shared" si="37"/>
        <v>583.59963715679987</v>
      </c>
      <c r="V86" s="11">
        <f t="shared" si="38"/>
        <v>283.68040294000002</v>
      </c>
      <c r="W86" s="8">
        <f t="shared" si="39"/>
        <v>2.4271119839999997</v>
      </c>
      <c r="X86" s="10">
        <f t="shared" si="40"/>
        <v>485.42239679999994</v>
      </c>
      <c r="Y86" s="8">
        <f t="shared" si="41"/>
        <v>1.2761274</v>
      </c>
      <c r="Z86" s="12">
        <f t="shared" si="42"/>
        <v>1148.51466</v>
      </c>
      <c r="AA86" s="13">
        <f t="shared" si="43"/>
        <v>2501.2170968967998</v>
      </c>
    </row>
    <row r="87" spans="1:27" s="102" customFormat="1" x14ac:dyDescent="0.2">
      <c r="A87" s="103" t="s">
        <v>571</v>
      </c>
      <c r="B87" s="97" t="s">
        <v>590</v>
      </c>
      <c r="C87" s="97" t="s">
        <v>576</v>
      </c>
      <c r="D87" s="97"/>
      <c r="E87" s="98">
        <f t="shared" si="26"/>
        <v>19</v>
      </c>
      <c r="F87" s="99">
        <f t="shared" si="27"/>
        <v>32</v>
      </c>
      <c r="G87" s="97">
        <v>1178</v>
      </c>
      <c r="H87" s="97">
        <v>1216</v>
      </c>
      <c r="I87" s="97">
        <v>1254</v>
      </c>
      <c r="J87" s="97">
        <v>1318</v>
      </c>
      <c r="K87" s="8">
        <f t="shared" si="30"/>
        <v>1.2350000000000001</v>
      </c>
      <c r="L87" s="9">
        <f t="shared" si="31"/>
        <v>23</v>
      </c>
      <c r="M87" s="9">
        <f t="shared" si="32"/>
        <v>29</v>
      </c>
      <c r="N87" s="8">
        <f t="shared" si="28"/>
        <v>1.38248E-2</v>
      </c>
      <c r="O87" s="8">
        <f t="shared" si="29"/>
        <v>2.3828927999999996E-2</v>
      </c>
      <c r="P87" s="8">
        <f t="shared" si="33"/>
        <v>0.392693444</v>
      </c>
      <c r="Q87" s="8">
        <f t="shared" si="34"/>
        <v>0.85343305631999999</v>
      </c>
      <c r="R87" s="9">
        <v>1</v>
      </c>
      <c r="S87" s="8">
        <f t="shared" si="35"/>
        <v>0.85343305631999999</v>
      </c>
      <c r="T87" s="8">
        <f t="shared" si="36"/>
        <v>0.392693444</v>
      </c>
      <c r="U87" s="10">
        <f t="shared" si="37"/>
        <v>469.388180976</v>
      </c>
      <c r="V87" s="11">
        <f t="shared" si="38"/>
        <v>215.98139420000001</v>
      </c>
      <c r="W87" s="8">
        <f t="shared" si="39"/>
        <v>3.6551408640000003</v>
      </c>
      <c r="X87" s="10">
        <f t="shared" si="40"/>
        <v>731.02817280000011</v>
      </c>
      <c r="Y87" s="8">
        <f t="shared" si="41"/>
        <v>2.0022850559999998</v>
      </c>
      <c r="Z87" s="12">
        <f t="shared" si="42"/>
        <v>1802.0565503999999</v>
      </c>
      <c r="AA87" s="13">
        <f t="shared" si="43"/>
        <v>3218.4542983760002</v>
      </c>
    </row>
    <row r="88" spans="1:27" s="102" customFormat="1" x14ac:dyDescent="0.2">
      <c r="A88" s="103" t="s">
        <v>571</v>
      </c>
      <c r="B88" s="97" t="s">
        <v>590</v>
      </c>
      <c r="C88" s="97" t="s">
        <v>577</v>
      </c>
      <c r="D88" s="97"/>
      <c r="E88" s="98">
        <f t="shared" si="26"/>
        <v>25.5</v>
      </c>
      <c r="F88" s="99">
        <f t="shared" si="27"/>
        <v>31.5</v>
      </c>
      <c r="G88" s="97">
        <v>1162</v>
      </c>
      <c r="H88" s="97">
        <v>1213</v>
      </c>
      <c r="I88" s="97">
        <v>1264</v>
      </c>
      <c r="J88" s="97">
        <v>1327</v>
      </c>
      <c r="K88" s="8">
        <f t="shared" si="30"/>
        <v>1.2384999999999999</v>
      </c>
      <c r="L88" s="9">
        <f t="shared" si="31"/>
        <v>31</v>
      </c>
      <c r="M88" s="9">
        <f t="shared" si="32"/>
        <v>37</v>
      </c>
      <c r="N88" s="8">
        <f t="shared" si="28"/>
        <v>1.38248E-2</v>
      </c>
      <c r="O88" s="8">
        <f t="shared" si="29"/>
        <v>2.3828927999999996E-2</v>
      </c>
      <c r="P88" s="8">
        <f t="shared" si="33"/>
        <v>0.53078245879999997</v>
      </c>
      <c r="Q88" s="8">
        <f t="shared" si="34"/>
        <v>1.0919487111359998</v>
      </c>
      <c r="R88" s="9">
        <v>1</v>
      </c>
      <c r="S88" s="8">
        <f t="shared" si="35"/>
        <v>1.0919487111359998</v>
      </c>
      <c r="T88" s="8">
        <f t="shared" si="36"/>
        <v>0.53078245879999997</v>
      </c>
      <c r="U88" s="10">
        <f t="shared" si="37"/>
        <v>600.57179112479992</v>
      </c>
      <c r="V88" s="11">
        <f t="shared" si="38"/>
        <v>291.93035233999996</v>
      </c>
      <c r="W88" s="8">
        <f t="shared" si="39"/>
        <v>3.622598532</v>
      </c>
      <c r="X88" s="10">
        <f t="shared" si="40"/>
        <v>724.51970640000002</v>
      </c>
      <c r="Y88" s="8">
        <f t="shared" si="41"/>
        <v>2.6806475160000001</v>
      </c>
      <c r="Z88" s="12">
        <f t="shared" si="42"/>
        <v>2412.5827644000001</v>
      </c>
      <c r="AA88" s="13">
        <f t="shared" si="43"/>
        <v>4029.6046142647997</v>
      </c>
    </row>
    <row r="89" spans="1:27" s="102" customFormat="1" x14ac:dyDescent="0.2">
      <c r="A89" s="103" t="s">
        <v>571</v>
      </c>
      <c r="B89" s="97" t="s">
        <v>590</v>
      </c>
      <c r="C89" s="97" t="s">
        <v>578</v>
      </c>
      <c r="D89" s="97"/>
      <c r="E89" s="98">
        <f t="shared" si="26"/>
        <v>25.5</v>
      </c>
      <c r="F89" s="99">
        <f t="shared" si="27"/>
        <v>31.5</v>
      </c>
      <c r="G89" s="97">
        <v>1162</v>
      </c>
      <c r="H89" s="97">
        <v>1213</v>
      </c>
      <c r="I89" s="97">
        <v>1264</v>
      </c>
      <c r="J89" s="97">
        <v>1327</v>
      </c>
      <c r="K89" s="8">
        <f t="shared" si="30"/>
        <v>1.2384999999999999</v>
      </c>
      <c r="L89" s="9">
        <f t="shared" si="31"/>
        <v>31</v>
      </c>
      <c r="M89" s="9">
        <f t="shared" si="32"/>
        <v>37</v>
      </c>
      <c r="N89" s="8">
        <f t="shared" si="28"/>
        <v>1.38248E-2</v>
      </c>
      <c r="O89" s="8">
        <f t="shared" si="29"/>
        <v>2.3828927999999996E-2</v>
      </c>
      <c r="P89" s="8">
        <f t="shared" si="33"/>
        <v>0.53078245879999997</v>
      </c>
      <c r="Q89" s="8">
        <f t="shared" si="34"/>
        <v>1.0919487111359998</v>
      </c>
      <c r="R89" s="9">
        <v>1</v>
      </c>
      <c r="S89" s="8">
        <f t="shared" si="35"/>
        <v>1.0919487111359998</v>
      </c>
      <c r="T89" s="8">
        <f t="shared" si="36"/>
        <v>0.53078245879999997</v>
      </c>
      <c r="U89" s="10">
        <f t="shared" si="37"/>
        <v>600.57179112479992</v>
      </c>
      <c r="V89" s="11">
        <f t="shared" si="38"/>
        <v>291.93035233999996</v>
      </c>
      <c r="W89" s="8">
        <f t="shared" si="39"/>
        <v>3.622598532</v>
      </c>
      <c r="X89" s="10">
        <f t="shared" si="40"/>
        <v>724.51970640000002</v>
      </c>
      <c r="Y89" s="8">
        <f t="shared" si="41"/>
        <v>2.6806475160000001</v>
      </c>
      <c r="Z89" s="12">
        <f t="shared" si="42"/>
        <v>2412.5827644000001</v>
      </c>
      <c r="AA89" s="13">
        <f t="shared" si="43"/>
        <v>4029.6046142647997</v>
      </c>
    </row>
    <row r="90" spans="1:27" s="102" customFormat="1" x14ac:dyDescent="0.2">
      <c r="A90" s="103" t="s">
        <v>571</v>
      </c>
      <c r="B90" s="97" t="s">
        <v>590</v>
      </c>
      <c r="C90" s="97" t="s">
        <v>579</v>
      </c>
      <c r="D90" s="97"/>
      <c r="E90" s="98">
        <f t="shared" si="26"/>
        <v>25.5</v>
      </c>
      <c r="F90" s="99">
        <f t="shared" si="27"/>
        <v>57</v>
      </c>
      <c r="G90" s="97">
        <v>1219</v>
      </c>
      <c r="H90" s="97">
        <v>1270</v>
      </c>
      <c r="I90" s="97">
        <v>1321</v>
      </c>
      <c r="J90" s="97">
        <v>1435</v>
      </c>
      <c r="K90" s="8">
        <f t="shared" si="30"/>
        <v>1.2955000000000001</v>
      </c>
      <c r="L90" s="9">
        <f t="shared" si="31"/>
        <v>31</v>
      </c>
      <c r="M90" s="9">
        <f t="shared" si="32"/>
        <v>37</v>
      </c>
      <c r="N90" s="8">
        <f t="shared" si="28"/>
        <v>1.38248E-2</v>
      </c>
      <c r="O90" s="8">
        <f t="shared" si="29"/>
        <v>2.3828927999999996E-2</v>
      </c>
      <c r="P90" s="8">
        <f t="shared" si="33"/>
        <v>0.55521088040000011</v>
      </c>
      <c r="Q90" s="8">
        <f t="shared" si="34"/>
        <v>1.1422039202879999</v>
      </c>
      <c r="R90" s="9">
        <v>1</v>
      </c>
      <c r="S90" s="8">
        <f t="shared" si="35"/>
        <v>1.1422039202879999</v>
      </c>
      <c r="T90" s="8">
        <f t="shared" si="36"/>
        <v>0.55521088040000011</v>
      </c>
      <c r="U90" s="10">
        <f t="shared" si="37"/>
        <v>628.21215615839992</v>
      </c>
      <c r="V90" s="11">
        <f t="shared" si="38"/>
        <v>305.36598422000009</v>
      </c>
      <c r="W90" s="8">
        <f t="shared" si="39"/>
        <v>7.0886818800000011</v>
      </c>
      <c r="X90" s="10">
        <f t="shared" si="40"/>
        <v>1417.7363760000003</v>
      </c>
      <c r="Y90" s="8">
        <f t="shared" si="41"/>
        <v>2.8066136400000001</v>
      </c>
      <c r="Z90" s="12">
        <f t="shared" si="42"/>
        <v>2525.952276</v>
      </c>
      <c r="AA90" s="13">
        <f t="shared" si="43"/>
        <v>4877.2667923784002</v>
      </c>
    </row>
    <row r="91" spans="1:27" s="102" customFormat="1" x14ac:dyDescent="0.2">
      <c r="A91" s="103" t="s">
        <v>571</v>
      </c>
      <c r="B91" s="97" t="s">
        <v>590</v>
      </c>
      <c r="C91" s="97" t="s">
        <v>580</v>
      </c>
      <c r="D91" s="97"/>
      <c r="E91" s="98">
        <f t="shared" si="26"/>
        <v>25.5</v>
      </c>
      <c r="F91" s="99">
        <f t="shared" si="27"/>
        <v>57</v>
      </c>
      <c r="G91" s="97">
        <v>1219</v>
      </c>
      <c r="H91" s="97">
        <v>1270</v>
      </c>
      <c r="I91" s="97">
        <v>1321</v>
      </c>
      <c r="J91" s="97">
        <v>1435</v>
      </c>
      <c r="K91" s="8">
        <f t="shared" si="30"/>
        <v>1.2955000000000001</v>
      </c>
      <c r="L91" s="9">
        <f t="shared" si="31"/>
        <v>31</v>
      </c>
      <c r="M91" s="9">
        <f t="shared" si="32"/>
        <v>37</v>
      </c>
      <c r="N91" s="8">
        <f t="shared" si="28"/>
        <v>1.38248E-2</v>
      </c>
      <c r="O91" s="8">
        <f t="shared" si="29"/>
        <v>2.3828927999999996E-2</v>
      </c>
      <c r="P91" s="8">
        <f t="shared" si="33"/>
        <v>0.55521088040000011</v>
      </c>
      <c r="Q91" s="8">
        <f t="shared" si="34"/>
        <v>1.1422039202879999</v>
      </c>
      <c r="R91" s="9">
        <v>1</v>
      </c>
      <c r="S91" s="8">
        <f t="shared" si="35"/>
        <v>1.1422039202879999</v>
      </c>
      <c r="T91" s="8">
        <f t="shared" si="36"/>
        <v>0.55521088040000011</v>
      </c>
      <c r="U91" s="10">
        <f t="shared" si="37"/>
        <v>628.21215615839992</v>
      </c>
      <c r="V91" s="11">
        <f t="shared" si="38"/>
        <v>305.36598422000009</v>
      </c>
      <c r="W91" s="8">
        <f t="shared" si="39"/>
        <v>7.0886818800000011</v>
      </c>
      <c r="X91" s="10">
        <f t="shared" si="40"/>
        <v>1417.7363760000003</v>
      </c>
      <c r="Y91" s="8">
        <f t="shared" si="41"/>
        <v>2.8066136400000001</v>
      </c>
      <c r="Z91" s="12">
        <f t="shared" si="42"/>
        <v>2525.952276</v>
      </c>
      <c r="AA91" s="13">
        <f t="shared" si="43"/>
        <v>4877.2667923784002</v>
      </c>
    </row>
    <row r="92" spans="1:27" s="96" customFormat="1" x14ac:dyDescent="0.2">
      <c r="A92" s="103" t="s">
        <v>571</v>
      </c>
      <c r="B92" s="103" t="s">
        <v>591</v>
      </c>
      <c r="C92" s="103" t="s">
        <v>573</v>
      </c>
      <c r="D92" s="103"/>
      <c r="E92" s="104">
        <f t="shared" si="26"/>
        <v>9.5</v>
      </c>
      <c r="F92" s="105">
        <f t="shared" si="27"/>
        <v>52.299999999999955</v>
      </c>
      <c r="G92" s="115">
        <v>1212.9000000000001</v>
      </c>
      <c r="H92" s="103">
        <v>1231.9000000000001</v>
      </c>
      <c r="I92" s="103">
        <v>1279.7</v>
      </c>
      <c r="J92" s="103">
        <v>1384.3</v>
      </c>
      <c r="K92" s="8">
        <f t="shared" si="30"/>
        <v>1.2558000000000002</v>
      </c>
      <c r="L92" s="9">
        <f t="shared" si="31"/>
        <v>29</v>
      </c>
      <c r="M92" s="9">
        <f t="shared" si="32"/>
        <v>35</v>
      </c>
      <c r="N92" s="8">
        <f t="shared" si="28"/>
        <v>1.38248E-2</v>
      </c>
      <c r="O92" s="8">
        <f t="shared" si="29"/>
        <v>2.3828927999999996E-2</v>
      </c>
      <c r="P92" s="8">
        <f t="shared" si="33"/>
        <v>0.50347433136000008</v>
      </c>
      <c r="Q92" s="8">
        <f t="shared" si="34"/>
        <v>1.047352872384</v>
      </c>
      <c r="R92" s="9">
        <v>1</v>
      </c>
      <c r="S92" s="8">
        <f t="shared" si="35"/>
        <v>1.047352872384</v>
      </c>
      <c r="T92" s="8">
        <f t="shared" si="36"/>
        <v>0.50347433136000008</v>
      </c>
      <c r="U92" s="10">
        <f t="shared" si="37"/>
        <v>576.04407981120005</v>
      </c>
      <c r="V92" s="11">
        <f t="shared" si="38"/>
        <v>276.91088224800006</v>
      </c>
      <c r="W92" s="8">
        <f t="shared" si="39"/>
        <v>6.2743774029599946</v>
      </c>
      <c r="X92" s="10">
        <f t="shared" si="40"/>
        <v>1254.8754805919989</v>
      </c>
      <c r="Y92" s="8">
        <f t="shared" si="41"/>
        <v>1.0142331251999999</v>
      </c>
      <c r="Z92" s="12">
        <f t="shared" si="42"/>
        <v>912.80981267999982</v>
      </c>
      <c r="AA92" s="13">
        <f t="shared" si="43"/>
        <v>3020.6402553311987</v>
      </c>
    </row>
    <row r="93" spans="1:27" s="102" customFormat="1" x14ac:dyDescent="0.2">
      <c r="A93" s="103" t="s">
        <v>571</v>
      </c>
      <c r="B93" s="97" t="s">
        <v>591</v>
      </c>
      <c r="C93" s="97" t="s">
        <v>574</v>
      </c>
      <c r="D93" s="97"/>
      <c r="E93" s="98">
        <f t="shared" si="26"/>
        <v>9.5</v>
      </c>
      <c r="F93" s="99">
        <f t="shared" si="27"/>
        <v>18.284999999999968</v>
      </c>
      <c r="G93" s="116">
        <v>1212.9000000000001</v>
      </c>
      <c r="H93" s="97">
        <v>1231.9000000000001</v>
      </c>
      <c r="I93" s="97">
        <v>1270</v>
      </c>
      <c r="J93" s="97">
        <v>1306.57</v>
      </c>
      <c r="K93" s="8">
        <f t="shared" si="30"/>
        <v>1.25095</v>
      </c>
      <c r="L93" s="9">
        <f t="shared" si="31"/>
        <v>23</v>
      </c>
      <c r="M93" s="9">
        <f t="shared" si="32"/>
        <v>29</v>
      </c>
      <c r="N93" s="8">
        <f t="shared" si="28"/>
        <v>1.38248E-2</v>
      </c>
      <c r="O93" s="8">
        <f t="shared" si="29"/>
        <v>2.3828927999999996E-2</v>
      </c>
      <c r="P93" s="8">
        <f t="shared" si="33"/>
        <v>0.39776507187999999</v>
      </c>
      <c r="Q93" s="8">
        <f t="shared" si="34"/>
        <v>0.86445512696639981</v>
      </c>
      <c r="R93" s="9">
        <v>1</v>
      </c>
      <c r="S93" s="8">
        <f t="shared" si="35"/>
        <v>0.86445512696639981</v>
      </c>
      <c r="T93" s="8">
        <f t="shared" si="36"/>
        <v>0.39776507187999999</v>
      </c>
      <c r="U93" s="10">
        <f t="shared" si="37"/>
        <v>475.45031983151989</v>
      </c>
      <c r="V93" s="11">
        <f t="shared" si="38"/>
        <v>218.77078953399999</v>
      </c>
      <c r="W93" s="8">
        <f t="shared" si="39"/>
        <v>2.0704577706467964</v>
      </c>
      <c r="X93" s="10">
        <f t="shared" si="40"/>
        <v>414.09155412935928</v>
      </c>
      <c r="Y93" s="8">
        <f t="shared" si="41"/>
        <v>1.0142331251999999</v>
      </c>
      <c r="Z93" s="12">
        <f t="shared" si="42"/>
        <v>912.80981267999982</v>
      </c>
      <c r="AA93" s="13">
        <f t="shared" si="43"/>
        <v>2021.122476174879</v>
      </c>
    </row>
    <row r="94" spans="1:27" s="102" customFormat="1" x14ac:dyDescent="0.2">
      <c r="A94" s="103" t="s">
        <v>571</v>
      </c>
      <c r="B94" s="97" t="s">
        <v>591</v>
      </c>
      <c r="C94" s="97" t="s">
        <v>575</v>
      </c>
      <c r="D94" s="97"/>
      <c r="E94" s="98">
        <f t="shared" si="26"/>
        <v>12.5</v>
      </c>
      <c r="F94" s="99">
        <f t="shared" si="27"/>
        <v>19</v>
      </c>
      <c r="G94" s="116">
        <v>1210</v>
      </c>
      <c r="H94" s="97">
        <v>1235</v>
      </c>
      <c r="I94" s="97">
        <v>1286</v>
      </c>
      <c r="J94" s="97">
        <v>1324</v>
      </c>
      <c r="K94" s="8">
        <f t="shared" si="30"/>
        <v>1.2605</v>
      </c>
      <c r="L94" s="9">
        <f t="shared" si="31"/>
        <v>31</v>
      </c>
      <c r="M94" s="9">
        <f t="shared" si="32"/>
        <v>37</v>
      </c>
      <c r="N94" s="8">
        <f t="shared" si="28"/>
        <v>1.38248E-2</v>
      </c>
      <c r="O94" s="8">
        <f t="shared" si="29"/>
        <v>2.3828927999999996E-2</v>
      </c>
      <c r="P94" s="8">
        <f t="shared" si="33"/>
        <v>0.54021097239999993</v>
      </c>
      <c r="Q94" s="8">
        <f t="shared" si="34"/>
        <v>1.1113454585279998</v>
      </c>
      <c r="R94" s="9">
        <v>1</v>
      </c>
      <c r="S94" s="8">
        <f t="shared" si="35"/>
        <v>1.1113454585279998</v>
      </c>
      <c r="T94" s="8">
        <f t="shared" si="36"/>
        <v>0.54021097239999993</v>
      </c>
      <c r="U94" s="10">
        <f t="shared" si="37"/>
        <v>611.24000219039988</v>
      </c>
      <c r="V94" s="11">
        <f t="shared" si="38"/>
        <v>297.11603481999998</v>
      </c>
      <c r="W94" s="8">
        <f t="shared" si="39"/>
        <v>2.1801195839999998</v>
      </c>
      <c r="X94" s="10">
        <f t="shared" si="40"/>
        <v>436.02391679999994</v>
      </c>
      <c r="Y94" s="8">
        <f t="shared" si="41"/>
        <v>1.3378755</v>
      </c>
      <c r="Z94" s="12">
        <f t="shared" si="42"/>
        <v>1204.0879500000001</v>
      </c>
      <c r="AA94" s="13">
        <f t="shared" si="43"/>
        <v>2548.4679038104</v>
      </c>
    </row>
    <row r="95" spans="1:27" s="102" customFormat="1" x14ac:dyDescent="0.2">
      <c r="A95" s="103" t="s">
        <v>571</v>
      </c>
      <c r="B95" s="97" t="s">
        <v>591</v>
      </c>
      <c r="C95" s="97" t="s">
        <v>576</v>
      </c>
      <c r="D95" s="97"/>
      <c r="E95" s="98">
        <f t="shared" si="26"/>
        <v>16</v>
      </c>
      <c r="F95" s="99">
        <f t="shared" si="27"/>
        <v>29</v>
      </c>
      <c r="G95" s="116">
        <v>1232</v>
      </c>
      <c r="H95" s="97">
        <v>1264</v>
      </c>
      <c r="I95" s="97">
        <v>1311</v>
      </c>
      <c r="J95" s="97">
        <v>1369</v>
      </c>
      <c r="K95" s="8">
        <f t="shared" si="30"/>
        <v>1.2875000000000001</v>
      </c>
      <c r="L95" s="9">
        <f t="shared" si="31"/>
        <v>28</v>
      </c>
      <c r="M95" s="9">
        <f t="shared" si="32"/>
        <v>34</v>
      </c>
      <c r="N95" s="8">
        <f t="shared" si="28"/>
        <v>1.38248E-2</v>
      </c>
      <c r="O95" s="8">
        <f t="shared" si="29"/>
        <v>2.3828927999999996E-2</v>
      </c>
      <c r="P95" s="8">
        <f t="shared" si="33"/>
        <v>0.49838404000000008</v>
      </c>
      <c r="Q95" s="8">
        <f t="shared" si="34"/>
        <v>1.0431113232</v>
      </c>
      <c r="R95" s="9">
        <v>1</v>
      </c>
      <c r="S95" s="8">
        <f t="shared" si="35"/>
        <v>1.0431113232</v>
      </c>
      <c r="T95" s="8">
        <f t="shared" si="36"/>
        <v>0.49838404000000008</v>
      </c>
      <c r="U95" s="10">
        <f t="shared" si="37"/>
        <v>573.71122776000004</v>
      </c>
      <c r="V95" s="11">
        <f t="shared" si="38"/>
        <v>274.11122200000005</v>
      </c>
      <c r="W95" s="8">
        <f t="shared" si="39"/>
        <v>3.440647464</v>
      </c>
      <c r="X95" s="10">
        <f t="shared" si="40"/>
        <v>688.12949279999998</v>
      </c>
      <c r="Y95" s="8">
        <f t="shared" si="41"/>
        <v>1.752692736</v>
      </c>
      <c r="Z95" s="12">
        <f t="shared" si="42"/>
        <v>1577.4234624000001</v>
      </c>
      <c r="AA95" s="13">
        <f t="shared" si="43"/>
        <v>3113.3754049599997</v>
      </c>
    </row>
    <row r="96" spans="1:27" s="102" customFormat="1" x14ac:dyDescent="0.2">
      <c r="A96" s="103" t="s">
        <v>571</v>
      </c>
      <c r="B96" s="97" t="s">
        <v>591</v>
      </c>
      <c r="C96" s="97" t="s">
        <v>577</v>
      </c>
      <c r="D96" s="97"/>
      <c r="E96" s="98">
        <f t="shared" si="26"/>
        <v>25.399999999999977</v>
      </c>
      <c r="F96" s="99">
        <f t="shared" si="27"/>
        <v>34.925000000000068</v>
      </c>
      <c r="G96" s="116">
        <v>1219.2</v>
      </c>
      <c r="H96" s="97">
        <v>1270</v>
      </c>
      <c r="I96" s="97">
        <v>1320.8</v>
      </c>
      <c r="J96" s="97">
        <v>1390.65</v>
      </c>
      <c r="K96" s="8">
        <f t="shared" si="30"/>
        <v>1.2954000000000001</v>
      </c>
      <c r="L96" s="9">
        <f t="shared" si="31"/>
        <v>30</v>
      </c>
      <c r="M96" s="9">
        <f t="shared" si="32"/>
        <v>36</v>
      </c>
      <c r="N96" s="8">
        <f t="shared" si="28"/>
        <v>1.38248E-2</v>
      </c>
      <c r="O96" s="8">
        <f t="shared" si="29"/>
        <v>2.3828927999999996E-2</v>
      </c>
      <c r="P96" s="8">
        <f t="shared" si="33"/>
        <v>0.53725937759999998</v>
      </c>
      <c r="Q96" s="8">
        <f t="shared" si="34"/>
        <v>1.1112477599232</v>
      </c>
      <c r="R96" s="9">
        <v>1</v>
      </c>
      <c r="S96" s="8">
        <f t="shared" si="35"/>
        <v>1.1112477599232</v>
      </c>
      <c r="T96" s="8">
        <f t="shared" si="36"/>
        <v>0.53725937759999998</v>
      </c>
      <c r="U96" s="10">
        <f t="shared" si="37"/>
        <v>611.18626795776004</v>
      </c>
      <c r="V96" s="11">
        <f t="shared" si="38"/>
        <v>295.49265767999998</v>
      </c>
      <c r="W96" s="8">
        <f t="shared" si="39"/>
        <v>4.209136259130009</v>
      </c>
      <c r="X96" s="10">
        <f t="shared" si="40"/>
        <v>841.82725182600177</v>
      </c>
      <c r="Y96" s="8">
        <f t="shared" si="41"/>
        <v>2.7956073119999978</v>
      </c>
      <c r="Z96" s="12">
        <f t="shared" si="42"/>
        <v>2516.0465807999981</v>
      </c>
      <c r="AA96" s="13">
        <f t="shared" si="43"/>
        <v>4264.5527582637596</v>
      </c>
    </row>
    <row r="97" spans="1:27" s="102" customFormat="1" x14ac:dyDescent="0.2">
      <c r="A97" s="103" t="s">
        <v>571</v>
      </c>
      <c r="B97" s="97" t="s">
        <v>591</v>
      </c>
      <c r="C97" s="97" t="s">
        <v>578</v>
      </c>
      <c r="D97" s="97"/>
      <c r="E97" s="98">
        <f t="shared" si="26"/>
        <v>25.5</v>
      </c>
      <c r="F97" s="99">
        <f t="shared" si="27"/>
        <v>35</v>
      </c>
      <c r="G97" s="116">
        <v>1219</v>
      </c>
      <c r="H97" s="97">
        <v>1270</v>
      </c>
      <c r="I97" s="97">
        <v>1321</v>
      </c>
      <c r="J97" s="97">
        <v>1391</v>
      </c>
      <c r="K97" s="8">
        <f t="shared" si="30"/>
        <v>1.2955000000000001</v>
      </c>
      <c r="L97" s="9">
        <f t="shared" si="31"/>
        <v>31</v>
      </c>
      <c r="M97" s="9">
        <f t="shared" si="32"/>
        <v>37</v>
      </c>
      <c r="N97" s="8">
        <f t="shared" si="28"/>
        <v>1.38248E-2</v>
      </c>
      <c r="O97" s="8">
        <f t="shared" si="29"/>
        <v>2.3828927999999996E-2</v>
      </c>
      <c r="P97" s="8">
        <f t="shared" si="33"/>
        <v>0.55521088040000011</v>
      </c>
      <c r="Q97" s="8">
        <f t="shared" si="34"/>
        <v>1.1422039202879999</v>
      </c>
      <c r="R97" s="9">
        <v>1</v>
      </c>
      <c r="S97" s="8">
        <f t="shared" si="35"/>
        <v>1.1422039202879999</v>
      </c>
      <c r="T97" s="8">
        <f t="shared" si="36"/>
        <v>0.55521088040000011</v>
      </c>
      <c r="U97" s="10">
        <f t="shared" si="37"/>
        <v>628.21215615839992</v>
      </c>
      <c r="V97" s="11">
        <f t="shared" si="38"/>
        <v>305.36598422000009</v>
      </c>
      <c r="W97" s="8">
        <f t="shared" si="39"/>
        <v>4.2192368400000007</v>
      </c>
      <c r="X97" s="10">
        <f t="shared" si="40"/>
        <v>843.84736800000019</v>
      </c>
      <c r="Y97" s="8">
        <f t="shared" si="41"/>
        <v>2.8066136400000001</v>
      </c>
      <c r="Z97" s="12">
        <f t="shared" si="42"/>
        <v>2525.952276</v>
      </c>
      <c r="AA97" s="13">
        <f t="shared" si="43"/>
        <v>4303.3777843784001</v>
      </c>
    </row>
    <row r="98" spans="1:27" s="102" customFormat="1" x14ac:dyDescent="0.2">
      <c r="A98" s="103" t="s">
        <v>571</v>
      </c>
      <c r="B98" s="97" t="s">
        <v>591</v>
      </c>
      <c r="C98" s="97" t="s">
        <v>579</v>
      </c>
      <c r="D98" s="97"/>
      <c r="E98" s="98">
        <f t="shared" si="26"/>
        <v>25.5</v>
      </c>
      <c r="F98" s="99">
        <f t="shared" si="27"/>
        <v>57</v>
      </c>
      <c r="G98" s="116">
        <v>1270</v>
      </c>
      <c r="H98" s="97">
        <v>1321</v>
      </c>
      <c r="I98" s="97">
        <v>1372</v>
      </c>
      <c r="J98" s="97">
        <v>1486</v>
      </c>
      <c r="K98" s="8">
        <f t="shared" si="30"/>
        <v>1.3465</v>
      </c>
      <c r="L98" s="9">
        <f t="shared" si="31"/>
        <v>31</v>
      </c>
      <c r="M98" s="9">
        <f t="shared" si="32"/>
        <v>37</v>
      </c>
      <c r="N98" s="8">
        <f t="shared" si="28"/>
        <v>1.38248E-2</v>
      </c>
      <c r="O98" s="8">
        <f t="shared" si="29"/>
        <v>2.3828927999999996E-2</v>
      </c>
      <c r="P98" s="8">
        <f t="shared" si="33"/>
        <v>0.57706788920000007</v>
      </c>
      <c r="Q98" s="8">
        <f t="shared" si="34"/>
        <v>1.1871691074239998</v>
      </c>
      <c r="R98" s="9">
        <v>1</v>
      </c>
      <c r="S98" s="8">
        <f t="shared" si="35"/>
        <v>1.1871691074239998</v>
      </c>
      <c r="T98" s="8">
        <f t="shared" si="36"/>
        <v>0.57706788920000007</v>
      </c>
      <c r="U98" s="10">
        <f t="shared" si="37"/>
        <v>652.94300908319985</v>
      </c>
      <c r="V98" s="11">
        <f t="shared" si="38"/>
        <v>317.38733906000004</v>
      </c>
      <c r="W98" s="8">
        <f t="shared" si="39"/>
        <v>7.3406141279999986</v>
      </c>
      <c r="X98" s="10">
        <f t="shared" si="40"/>
        <v>1468.1228255999997</v>
      </c>
      <c r="Y98" s="8">
        <f t="shared" si="41"/>
        <v>2.9193201720000004</v>
      </c>
      <c r="Z98" s="12">
        <f t="shared" si="42"/>
        <v>2627.3881548000004</v>
      </c>
      <c r="AA98" s="13">
        <f t="shared" si="43"/>
        <v>5065.8413285432007</v>
      </c>
    </row>
    <row r="99" spans="1:27" s="102" customFormat="1" x14ac:dyDescent="0.2">
      <c r="A99" s="103" t="s">
        <v>571</v>
      </c>
      <c r="B99" s="97" t="s">
        <v>591</v>
      </c>
      <c r="C99" s="97" t="s">
        <v>580</v>
      </c>
      <c r="D99" s="97"/>
      <c r="E99" s="98">
        <f t="shared" ref="E99:E135" si="44">(H99-G99)/2</f>
        <v>25.5</v>
      </c>
      <c r="F99" s="99">
        <f t="shared" ref="F99:F135" si="45">(J99-I99)/2</f>
        <v>57</v>
      </c>
      <c r="G99" s="116">
        <v>1270</v>
      </c>
      <c r="H99" s="97">
        <v>1321</v>
      </c>
      <c r="I99" s="97">
        <v>1372</v>
      </c>
      <c r="J99" s="97">
        <v>1486</v>
      </c>
      <c r="K99" s="8">
        <f t="shared" si="30"/>
        <v>1.3465</v>
      </c>
      <c r="L99" s="9">
        <f t="shared" si="31"/>
        <v>31</v>
      </c>
      <c r="M99" s="9">
        <f t="shared" si="32"/>
        <v>37</v>
      </c>
      <c r="N99" s="8">
        <f t="shared" si="28"/>
        <v>1.38248E-2</v>
      </c>
      <c r="O99" s="8">
        <f t="shared" si="29"/>
        <v>2.3828927999999996E-2</v>
      </c>
      <c r="P99" s="8">
        <f t="shared" si="33"/>
        <v>0.57706788920000007</v>
      </c>
      <c r="Q99" s="8">
        <f t="shared" si="34"/>
        <v>1.1871691074239998</v>
      </c>
      <c r="R99" s="9">
        <v>1</v>
      </c>
      <c r="S99" s="8">
        <f t="shared" si="35"/>
        <v>1.1871691074239998</v>
      </c>
      <c r="T99" s="8">
        <f t="shared" si="36"/>
        <v>0.57706788920000007</v>
      </c>
      <c r="U99" s="10">
        <f t="shared" si="37"/>
        <v>652.94300908319985</v>
      </c>
      <c r="V99" s="11">
        <f t="shared" si="38"/>
        <v>317.38733906000004</v>
      </c>
      <c r="W99" s="8">
        <f t="shared" si="39"/>
        <v>7.3406141279999986</v>
      </c>
      <c r="X99" s="10">
        <f t="shared" si="40"/>
        <v>1468.1228255999997</v>
      </c>
      <c r="Y99" s="8">
        <f t="shared" si="41"/>
        <v>2.9193201720000004</v>
      </c>
      <c r="Z99" s="12">
        <f t="shared" si="42"/>
        <v>2627.3881548000004</v>
      </c>
      <c r="AA99" s="13">
        <f t="shared" si="43"/>
        <v>5065.8413285432007</v>
      </c>
    </row>
    <row r="100" spans="1:27" s="96" customFormat="1" x14ac:dyDescent="0.2">
      <c r="A100" s="103" t="s">
        <v>571</v>
      </c>
      <c r="B100" s="103" t="s">
        <v>592</v>
      </c>
      <c r="C100" s="103" t="s">
        <v>573</v>
      </c>
      <c r="D100" s="103"/>
      <c r="E100" s="104">
        <f t="shared" si="44"/>
        <v>9.5</v>
      </c>
      <c r="F100" s="105">
        <f t="shared" si="45"/>
        <v>50.5</v>
      </c>
      <c r="G100" s="103">
        <v>1264</v>
      </c>
      <c r="H100" s="103">
        <v>1283</v>
      </c>
      <c r="I100" s="103">
        <v>1334</v>
      </c>
      <c r="J100" s="103">
        <v>1435</v>
      </c>
      <c r="K100" s="8">
        <f t="shared" si="30"/>
        <v>1.3085</v>
      </c>
      <c r="L100" s="9">
        <f t="shared" si="31"/>
        <v>31</v>
      </c>
      <c r="M100" s="9">
        <f t="shared" si="32"/>
        <v>37</v>
      </c>
      <c r="N100" s="8">
        <f t="shared" si="28"/>
        <v>1.38248E-2</v>
      </c>
      <c r="O100" s="8">
        <f t="shared" si="29"/>
        <v>2.3828927999999996E-2</v>
      </c>
      <c r="P100" s="8">
        <f t="shared" si="33"/>
        <v>0.56078227479999998</v>
      </c>
      <c r="Q100" s="8">
        <f t="shared" si="34"/>
        <v>1.1536656346559997</v>
      </c>
      <c r="R100" s="9">
        <v>1</v>
      </c>
      <c r="S100" s="8">
        <f t="shared" si="35"/>
        <v>1.1536656346559997</v>
      </c>
      <c r="T100" s="8">
        <f t="shared" si="36"/>
        <v>0.56078227479999998</v>
      </c>
      <c r="U100" s="10">
        <f t="shared" si="37"/>
        <v>634.51609906079989</v>
      </c>
      <c r="V100" s="11">
        <f t="shared" si="38"/>
        <v>308.43025114</v>
      </c>
      <c r="W100" s="8">
        <f t="shared" si="39"/>
        <v>6.2803234200000011</v>
      </c>
      <c r="X100" s="10">
        <f t="shared" si="40"/>
        <v>1256.0646840000002</v>
      </c>
      <c r="Y100" s="8">
        <f t="shared" si="41"/>
        <v>1.0563041639999999</v>
      </c>
      <c r="Z100" s="12">
        <f t="shared" si="42"/>
        <v>950.67374759999996</v>
      </c>
      <c r="AA100" s="13">
        <f t="shared" si="43"/>
        <v>3149.6847818008</v>
      </c>
    </row>
    <row r="101" spans="1:27" s="102" customFormat="1" x14ac:dyDescent="0.2">
      <c r="A101" s="103" t="s">
        <v>571</v>
      </c>
      <c r="B101" s="97" t="s">
        <v>592</v>
      </c>
      <c r="C101" s="97" t="s">
        <v>574</v>
      </c>
      <c r="D101" s="97"/>
      <c r="E101" s="98">
        <f t="shared" si="44"/>
        <v>9.5</v>
      </c>
      <c r="F101" s="99">
        <f t="shared" si="45"/>
        <v>15.5</v>
      </c>
      <c r="G101" s="97">
        <v>1264</v>
      </c>
      <c r="H101" s="97">
        <v>1283</v>
      </c>
      <c r="I101" s="97">
        <v>1326</v>
      </c>
      <c r="J101" s="97">
        <v>1357</v>
      </c>
      <c r="K101" s="8">
        <f t="shared" si="30"/>
        <v>1.3045</v>
      </c>
      <c r="L101" s="9">
        <f t="shared" si="31"/>
        <v>26</v>
      </c>
      <c r="M101" s="9">
        <f t="shared" si="32"/>
        <v>32</v>
      </c>
      <c r="N101" s="8">
        <f t="shared" si="28"/>
        <v>1.38248E-2</v>
      </c>
      <c r="O101" s="8">
        <f t="shared" si="29"/>
        <v>2.3828927999999996E-2</v>
      </c>
      <c r="P101" s="8">
        <f t="shared" si="33"/>
        <v>0.46889574160000003</v>
      </c>
      <c r="Q101" s="8">
        <f t="shared" si="34"/>
        <v>0.99471477043199985</v>
      </c>
      <c r="R101" s="9">
        <v>1</v>
      </c>
      <c r="S101" s="8">
        <f t="shared" si="35"/>
        <v>0.99471477043199985</v>
      </c>
      <c r="T101" s="8">
        <f t="shared" si="36"/>
        <v>0.46889574160000003</v>
      </c>
      <c r="U101" s="10">
        <f t="shared" si="37"/>
        <v>547.09312373759997</v>
      </c>
      <c r="V101" s="11">
        <f t="shared" si="38"/>
        <v>257.89265788</v>
      </c>
      <c r="W101" s="8">
        <f t="shared" si="39"/>
        <v>1.8228472439999996</v>
      </c>
      <c r="X101" s="10">
        <f t="shared" si="40"/>
        <v>364.56944879999992</v>
      </c>
      <c r="Y101" s="8">
        <f t="shared" si="41"/>
        <v>1.0563041639999999</v>
      </c>
      <c r="Z101" s="12">
        <f t="shared" si="42"/>
        <v>950.67374759999996</v>
      </c>
      <c r="AA101" s="13">
        <f t="shared" si="43"/>
        <v>2120.2289780175997</v>
      </c>
    </row>
    <row r="102" spans="1:27" s="102" customFormat="1" x14ac:dyDescent="0.2">
      <c r="A102" s="103" t="s">
        <v>571</v>
      </c>
      <c r="B102" s="97" t="s">
        <v>592</v>
      </c>
      <c r="C102" s="97" t="s">
        <v>575</v>
      </c>
      <c r="D102" s="97"/>
      <c r="E102" s="98">
        <f t="shared" si="44"/>
        <v>25</v>
      </c>
      <c r="F102" s="99">
        <f t="shared" si="45"/>
        <v>16</v>
      </c>
      <c r="G102" s="97">
        <v>1245</v>
      </c>
      <c r="H102" s="97">
        <v>1295</v>
      </c>
      <c r="I102" s="97">
        <v>1346</v>
      </c>
      <c r="J102" s="97">
        <v>1378</v>
      </c>
      <c r="K102" s="8">
        <f t="shared" si="30"/>
        <v>1.3205</v>
      </c>
      <c r="L102" s="9">
        <f t="shared" si="31"/>
        <v>31</v>
      </c>
      <c r="M102" s="9">
        <f t="shared" si="32"/>
        <v>37</v>
      </c>
      <c r="N102" s="8">
        <f t="shared" si="28"/>
        <v>1.38248E-2</v>
      </c>
      <c r="O102" s="8">
        <f t="shared" si="29"/>
        <v>2.3828927999999996E-2</v>
      </c>
      <c r="P102" s="8">
        <f t="shared" si="33"/>
        <v>0.56592510039999999</v>
      </c>
      <c r="Q102" s="8">
        <f t="shared" si="34"/>
        <v>1.1642456786879998</v>
      </c>
      <c r="R102" s="9">
        <v>1</v>
      </c>
      <c r="S102" s="8">
        <f t="shared" si="35"/>
        <v>1.1642456786879998</v>
      </c>
      <c r="T102" s="8">
        <f t="shared" si="36"/>
        <v>0.56592510039999999</v>
      </c>
      <c r="U102" s="10">
        <f t="shared" si="37"/>
        <v>640.33512327839992</v>
      </c>
      <c r="V102" s="11">
        <f t="shared" si="38"/>
        <v>311.25880522</v>
      </c>
      <c r="W102" s="8">
        <f t="shared" si="39"/>
        <v>1.9107678719999994</v>
      </c>
      <c r="X102" s="10">
        <f t="shared" si="40"/>
        <v>382.15357439999991</v>
      </c>
      <c r="Y102" s="8">
        <f t="shared" si="41"/>
        <v>2.8057469999999998</v>
      </c>
      <c r="Z102" s="12">
        <f t="shared" si="42"/>
        <v>2525.1722999999997</v>
      </c>
      <c r="AA102" s="13">
        <f t="shared" si="43"/>
        <v>3858.9198028983992</v>
      </c>
    </row>
    <row r="103" spans="1:27" s="102" customFormat="1" x14ac:dyDescent="0.2">
      <c r="A103" s="103" t="s">
        <v>571</v>
      </c>
      <c r="B103" s="97" t="s">
        <v>592</v>
      </c>
      <c r="C103" s="97" t="s">
        <v>576</v>
      </c>
      <c r="D103" s="97"/>
      <c r="E103" s="98">
        <f t="shared" si="44"/>
        <v>25.5</v>
      </c>
      <c r="F103" s="99">
        <f t="shared" si="45"/>
        <v>31.5</v>
      </c>
      <c r="G103" s="97">
        <v>1267</v>
      </c>
      <c r="H103" s="97">
        <v>1318</v>
      </c>
      <c r="I103" s="97">
        <v>1356</v>
      </c>
      <c r="J103" s="97">
        <v>1419</v>
      </c>
      <c r="K103" s="8">
        <f t="shared" si="30"/>
        <v>1.337</v>
      </c>
      <c r="L103" s="9">
        <f t="shared" si="31"/>
        <v>23</v>
      </c>
      <c r="M103" s="9">
        <f t="shared" si="32"/>
        <v>29</v>
      </c>
      <c r="N103" s="8">
        <f t="shared" si="28"/>
        <v>1.38248E-2</v>
      </c>
      <c r="O103" s="8">
        <f t="shared" si="29"/>
        <v>2.3828927999999996E-2</v>
      </c>
      <c r="P103" s="8">
        <f t="shared" si="33"/>
        <v>0.42512642479999996</v>
      </c>
      <c r="Q103" s="8">
        <f t="shared" si="34"/>
        <v>0.92391902534399972</v>
      </c>
      <c r="R103" s="9">
        <v>1</v>
      </c>
      <c r="S103" s="8">
        <f t="shared" si="35"/>
        <v>0.92391902534399972</v>
      </c>
      <c r="T103" s="8">
        <f t="shared" si="36"/>
        <v>0.42512642479999996</v>
      </c>
      <c r="U103" s="10">
        <f t="shared" si="37"/>
        <v>508.15546393919982</v>
      </c>
      <c r="V103" s="11">
        <f t="shared" si="38"/>
        <v>233.81953363999997</v>
      </c>
      <c r="W103" s="8">
        <f t="shared" si="39"/>
        <v>3.8737508039999993</v>
      </c>
      <c r="X103" s="10">
        <f t="shared" si="40"/>
        <v>774.75016079999989</v>
      </c>
      <c r="Y103" s="8">
        <f t="shared" si="41"/>
        <v>2.912690376</v>
      </c>
      <c r="Z103" s="12">
        <f t="shared" si="42"/>
        <v>2621.4213384</v>
      </c>
      <c r="AA103" s="13">
        <f t="shared" si="43"/>
        <v>4138.1464967791999</v>
      </c>
    </row>
    <row r="104" spans="1:27" s="102" customFormat="1" x14ac:dyDescent="0.2">
      <c r="A104" s="103" t="s">
        <v>571</v>
      </c>
      <c r="B104" s="97" t="s">
        <v>592</v>
      </c>
      <c r="C104" s="97" t="s">
        <v>577</v>
      </c>
      <c r="D104" s="97"/>
      <c r="E104" s="98">
        <f t="shared" si="44"/>
        <v>25.5</v>
      </c>
      <c r="F104" s="99">
        <f t="shared" si="45"/>
        <v>38</v>
      </c>
      <c r="G104" s="97">
        <v>1270</v>
      </c>
      <c r="H104" s="97">
        <v>1321</v>
      </c>
      <c r="I104" s="97">
        <v>1372</v>
      </c>
      <c r="J104" s="97">
        <v>1448</v>
      </c>
      <c r="K104" s="8">
        <f t="shared" si="30"/>
        <v>1.3465</v>
      </c>
      <c r="L104" s="9">
        <f t="shared" si="31"/>
        <v>31</v>
      </c>
      <c r="M104" s="9">
        <f t="shared" si="32"/>
        <v>37</v>
      </c>
      <c r="N104" s="8">
        <f t="shared" si="28"/>
        <v>1.38248E-2</v>
      </c>
      <c r="O104" s="8">
        <f t="shared" si="29"/>
        <v>2.3828927999999996E-2</v>
      </c>
      <c r="P104" s="8">
        <f t="shared" si="33"/>
        <v>0.57706788920000007</v>
      </c>
      <c r="Q104" s="8">
        <f t="shared" si="34"/>
        <v>1.1871691074239998</v>
      </c>
      <c r="R104" s="9">
        <v>1</v>
      </c>
      <c r="S104" s="8">
        <f t="shared" si="35"/>
        <v>1.1871691074239998</v>
      </c>
      <c r="T104" s="8">
        <f t="shared" si="36"/>
        <v>0.57706788920000007</v>
      </c>
      <c r="U104" s="10">
        <f t="shared" si="37"/>
        <v>652.94300908319985</v>
      </c>
      <c r="V104" s="11">
        <f t="shared" si="38"/>
        <v>317.38733906000004</v>
      </c>
      <c r="W104" s="8">
        <f t="shared" si="39"/>
        <v>4.7685999360000002</v>
      </c>
      <c r="X104" s="10">
        <f t="shared" si="40"/>
        <v>953.71998719999999</v>
      </c>
      <c r="Y104" s="8">
        <f t="shared" si="41"/>
        <v>2.9193201720000004</v>
      </c>
      <c r="Z104" s="12">
        <f t="shared" si="42"/>
        <v>2627.3881548000004</v>
      </c>
      <c r="AA104" s="13">
        <f t="shared" si="43"/>
        <v>4551.4384901432004</v>
      </c>
    </row>
    <row r="105" spans="1:27" s="102" customFormat="1" x14ac:dyDescent="0.2">
      <c r="A105" s="103" t="s">
        <v>571</v>
      </c>
      <c r="B105" s="97" t="s">
        <v>592</v>
      </c>
      <c r="C105" s="97" t="s">
        <v>578</v>
      </c>
      <c r="D105" s="97"/>
      <c r="E105" s="98">
        <f t="shared" si="44"/>
        <v>25.5</v>
      </c>
      <c r="F105" s="99">
        <f t="shared" si="45"/>
        <v>38</v>
      </c>
      <c r="G105" s="97">
        <v>1270</v>
      </c>
      <c r="H105" s="97">
        <v>1321</v>
      </c>
      <c r="I105" s="97">
        <v>1372</v>
      </c>
      <c r="J105" s="97">
        <v>1448</v>
      </c>
      <c r="K105" s="8">
        <f t="shared" si="30"/>
        <v>1.3465</v>
      </c>
      <c r="L105" s="9">
        <f t="shared" si="31"/>
        <v>31</v>
      </c>
      <c r="M105" s="9">
        <f t="shared" si="32"/>
        <v>37</v>
      </c>
      <c r="N105" s="8">
        <f t="shared" si="28"/>
        <v>1.38248E-2</v>
      </c>
      <c r="O105" s="8">
        <f t="shared" si="29"/>
        <v>2.3828927999999996E-2</v>
      </c>
      <c r="P105" s="8">
        <f t="shared" si="33"/>
        <v>0.57706788920000007</v>
      </c>
      <c r="Q105" s="8">
        <f t="shared" si="34"/>
        <v>1.1871691074239998</v>
      </c>
      <c r="R105" s="9">
        <v>1</v>
      </c>
      <c r="S105" s="8">
        <f t="shared" si="35"/>
        <v>1.1871691074239998</v>
      </c>
      <c r="T105" s="8">
        <f t="shared" si="36"/>
        <v>0.57706788920000007</v>
      </c>
      <c r="U105" s="10">
        <f t="shared" si="37"/>
        <v>652.94300908319985</v>
      </c>
      <c r="V105" s="11">
        <f t="shared" si="38"/>
        <v>317.38733906000004</v>
      </c>
      <c r="W105" s="8">
        <f t="shared" si="39"/>
        <v>4.7685999360000002</v>
      </c>
      <c r="X105" s="10">
        <f t="shared" si="40"/>
        <v>953.71998719999999</v>
      </c>
      <c r="Y105" s="8">
        <f t="shared" si="41"/>
        <v>2.9193201720000004</v>
      </c>
      <c r="Z105" s="12">
        <f t="shared" si="42"/>
        <v>2627.3881548000004</v>
      </c>
      <c r="AA105" s="13">
        <f t="shared" si="43"/>
        <v>4551.4384901432004</v>
      </c>
    </row>
    <row r="106" spans="1:27" s="96" customFormat="1" ht="28.2" customHeight="1" x14ac:dyDescent="0.2">
      <c r="A106" s="103" t="s">
        <v>571</v>
      </c>
      <c r="B106" s="103" t="s">
        <v>593</v>
      </c>
      <c r="C106" s="103" t="s">
        <v>573</v>
      </c>
      <c r="D106" s="103"/>
      <c r="E106" s="104">
        <f t="shared" si="44"/>
        <v>9.5</v>
      </c>
      <c r="F106" s="105">
        <f t="shared" si="45"/>
        <v>54</v>
      </c>
      <c r="G106" s="103">
        <v>1314.5</v>
      </c>
      <c r="H106" s="103">
        <v>1333.5</v>
      </c>
      <c r="I106" s="103">
        <v>1384.3</v>
      </c>
      <c r="J106" s="103">
        <v>1492.3</v>
      </c>
      <c r="K106" s="8">
        <f t="shared" si="30"/>
        <v>1.3589</v>
      </c>
      <c r="L106" s="9">
        <f t="shared" si="31"/>
        <v>30</v>
      </c>
      <c r="M106" s="9">
        <f t="shared" si="32"/>
        <v>36</v>
      </c>
      <c r="N106" s="8">
        <f t="shared" si="28"/>
        <v>1.38248E-2</v>
      </c>
      <c r="O106" s="8">
        <f t="shared" si="29"/>
        <v>2.3828927999999996E-2</v>
      </c>
      <c r="P106" s="8">
        <f t="shared" si="33"/>
        <v>0.56359562159999999</v>
      </c>
      <c r="Q106" s="8">
        <f t="shared" si="34"/>
        <v>1.1657206893311998</v>
      </c>
      <c r="R106" s="9">
        <v>1</v>
      </c>
      <c r="S106" s="8">
        <f t="shared" si="35"/>
        <v>1.1657206893311998</v>
      </c>
      <c r="T106" s="8">
        <f t="shared" si="36"/>
        <v>0.56359562159999999</v>
      </c>
      <c r="U106" s="10">
        <f t="shared" si="37"/>
        <v>641.14637913215984</v>
      </c>
      <c r="V106" s="11">
        <f t="shared" si="38"/>
        <v>309.97759187999998</v>
      </c>
      <c r="W106" s="8">
        <f t="shared" si="39"/>
        <v>6.9837491087999997</v>
      </c>
      <c r="X106" s="10">
        <f t="shared" si="40"/>
        <v>1396.74982176</v>
      </c>
      <c r="Y106" s="8">
        <f t="shared" si="41"/>
        <v>1.0978812179999999</v>
      </c>
      <c r="Z106" s="12">
        <f t="shared" si="42"/>
        <v>988.09309619999999</v>
      </c>
      <c r="AA106" s="13">
        <f t="shared" si="43"/>
        <v>3335.9668889721597</v>
      </c>
    </row>
    <row r="107" spans="1:27" s="102" customFormat="1" x14ac:dyDescent="0.2">
      <c r="A107" s="103" t="s">
        <v>571</v>
      </c>
      <c r="B107" s="97" t="s">
        <v>593</v>
      </c>
      <c r="C107" s="97" t="s">
        <v>574</v>
      </c>
      <c r="D107" s="97"/>
      <c r="E107" s="98">
        <f t="shared" si="44"/>
        <v>9.5</v>
      </c>
      <c r="F107" s="99">
        <f t="shared" si="45"/>
        <v>16.085000000000036</v>
      </c>
      <c r="G107" s="97">
        <v>1314.5</v>
      </c>
      <c r="H107" s="97">
        <v>1333.5</v>
      </c>
      <c r="I107" s="97">
        <v>1376</v>
      </c>
      <c r="J107" s="97">
        <v>1408.17</v>
      </c>
      <c r="K107" s="8">
        <f t="shared" si="30"/>
        <v>1.3547499999999999</v>
      </c>
      <c r="L107" s="9">
        <f t="shared" si="31"/>
        <v>26</v>
      </c>
      <c r="M107" s="9">
        <f t="shared" si="32"/>
        <v>32</v>
      </c>
      <c r="N107" s="8">
        <f t="shared" si="28"/>
        <v>1.38248E-2</v>
      </c>
      <c r="O107" s="8">
        <f t="shared" si="29"/>
        <v>2.3828927999999996E-2</v>
      </c>
      <c r="P107" s="8">
        <f t="shared" si="33"/>
        <v>0.48695784279999993</v>
      </c>
      <c r="Q107" s="8">
        <f t="shared" si="34"/>
        <v>1.0330316866559996</v>
      </c>
      <c r="R107" s="9">
        <v>1</v>
      </c>
      <c r="S107" s="8">
        <f t="shared" si="35"/>
        <v>1.0330316866559996</v>
      </c>
      <c r="T107" s="8">
        <f t="shared" si="36"/>
        <v>0.48695784279999993</v>
      </c>
      <c r="U107" s="10">
        <f t="shared" si="37"/>
        <v>568.16742766079983</v>
      </c>
      <c r="V107" s="11">
        <f t="shared" si="38"/>
        <v>267.82681353999999</v>
      </c>
      <c r="W107" s="8">
        <f t="shared" si="39"/>
        <v>1.9629755178948047</v>
      </c>
      <c r="X107" s="10">
        <f t="shared" si="40"/>
        <v>392.59510357896096</v>
      </c>
      <c r="Y107" s="8">
        <f t="shared" si="41"/>
        <v>1.0978812179999999</v>
      </c>
      <c r="Z107" s="12">
        <f t="shared" si="42"/>
        <v>988.09309619999999</v>
      </c>
      <c r="AA107" s="13">
        <f t="shared" si="43"/>
        <v>2216.6824409797609</v>
      </c>
    </row>
    <row r="108" spans="1:27" s="102" customFormat="1" ht="28.2" customHeight="1" x14ac:dyDescent="0.2">
      <c r="A108" s="103" t="s">
        <v>571</v>
      </c>
      <c r="B108" s="97" t="s">
        <v>593</v>
      </c>
      <c r="C108" s="97" t="s">
        <v>575</v>
      </c>
      <c r="D108" s="97"/>
      <c r="E108" s="98">
        <f t="shared" si="44"/>
        <v>12.700000000000045</v>
      </c>
      <c r="F108" s="99">
        <f t="shared" si="45"/>
        <v>12.875</v>
      </c>
      <c r="G108" s="97">
        <v>1320.8</v>
      </c>
      <c r="H108" s="97">
        <v>1346.2</v>
      </c>
      <c r="I108" s="97">
        <v>1403</v>
      </c>
      <c r="J108" s="97">
        <v>1428.75</v>
      </c>
      <c r="K108" s="8">
        <f t="shared" si="30"/>
        <v>1.3745999999999998</v>
      </c>
      <c r="L108" s="9">
        <f t="shared" si="31"/>
        <v>34</v>
      </c>
      <c r="M108" s="9">
        <f t="shared" si="32"/>
        <v>40</v>
      </c>
      <c r="N108" s="8">
        <f t="shared" si="28"/>
        <v>1.38248E-2</v>
      </c>
      <c r="O108" s="8">
        <f t="shared" si="29"/>
        <v>2.3828927999999996E-2</v>
      </c>
      <c r="P108" s="8">
        <f t="shared" si="33"/>
        <v>0.64612138271999997</v>
      </c>
      <c r="Q108" s="8">
        <f t="shared" si="34"/>
        <v>1.3102097771519996</v>
      </c>
      <c r="R108" s="9">
        <v>1</v>
      </c>
      <c r="S108" s="8">
        <f t="shared" si="35"/>
        <v>1.3102097771519996</v>
      </c>
      <c r="T108" s="8">
        <f t="shared" si="36"/>
        <v>0.64612138271999997</v>
      </c>
      <c r="U108" s="10">
        <f t="shared" si="37"/>
        <v>720.61537743359975</v>
      </c>
      <c r="V108" s="11">
        <f t="shared" si="38"/>
        <v>355.36676049599998</v>
      </c>
      <c r="W108" s="8">
        <f t="shared" si="39"/>
        <v>1.5941978212499999</v>
      </c>
      <c r="X108" s="10">
        <f t="shared" si="40"/>
        <v>318.83956424999997</v>
      </c>
      <c r="Y108" s="8">
        <f t="shared" si="41"/>
        <v>1.4816718753600053</v>
      </c>
      <c r="Z108" s="12">
        <f t="shared" si="42"/>
        <v>1333.5046878240048</v>
      </c>
      <c r="AA108" s="13">
        <f t="shared" si="43"/>
        <v>2728.3263900036045</v>
      </c>
    </row>
    <row r="109" spans="1:27" s="102" customFormat="1" x14ac:dyDescent="0.2">
      <c r="A109" s="103" t="s">
        <v>571</v>
      </c>
      <c r="B109" s="97" t="s">
        <v>593</v>
      </c>
      <c r="C109" s="97" t="s">
        <v>576</v>
      </c>
      <c r="D109" s="97"/>
      <c r="E109" s="98">
        <f t="shared" si="44"/>
        <v>25.5</v>
      </c>
      <c r="F109" s="99">
        <f t="shared" si="45"/>
        <v>31.5</v>
      </c>
      <c r="G109" s="97">
        <v>1318</v>
      </c>
      <c r="H109" s="97">
        <v>1369</v>
      </c>
      <c r="I109" s="97">
        <v>1407</v>
      </c>
      <c r="J109" s="97">
        <v>1470</v>
      </c>
      <c r="K109" s="8">
        <f t="shared" si="30"/>
        <v>1.3879999999999999</v>
      </c>
      <c r="L109" s="9">
        <f t="shared" si="31"/>
        <v>23</v>
      </c>
      <c r="M109" s="9">
        <f t="shared" si="32"/>
        <v>29</v>
      </c>
      <c r="N109" s="8">
        <f t="shared" si="28"/>
        <v>1.38248E-2</v>
      </c>
      <c r="O109" s="8">
        <f t="shared" si="29"/>
        <v>2.3828927999999996E-2</v>
      </c>
      <c r="P109" s="8">
        <f t="shared" si="33"/>
        <v>0.44134291519999996</v>
      </c>
      <c r="Q109" s="8">
        <f t="shared" si="34"/>
        <v>0.95916200985599975</v>
      </c>
      <c r="R109" s="9">
        <v>1</v>
      </c>
      <c r="S109" s="8">
        <f t="shared" si="35"/>
        <v>0.95916200985599975</v>
      </c>
      <c r="T109" s="8">
        <f t="shared" si="36"/>
        <v>0.44134291519999996</v>
      </c>
      <c r="U109" s="10">
        <f t="shared" si="37"/>
        <v>527.53910542079984</v>
      </c>
      <c r="V109" s="11">
        <f t="shared" si="38"/>
        <v>242.73860335999998</v>
      </c>
      <c r="W109" s="8">
        <f t="shared" si="39"/>
        <v>4.0129765200000005</v>
      </c>
      <c r="X109" s="10">
        <f t="shared" si="40"/>
        <v>802.59530400000006</v>
      </c>
      <c r="Y109" s="8">
        <f t="shared" si="41"/>
        <v>3.0253969079999998</v>
      </c>
      <c r="Z109" s="12">
        <f t="shared" si="42"/>
        <v>2722.8572171999999</v>
      </c>
      <c r="AA109" s="13">
        <f t="shared" si="43"/>
        <v>4295.7302299807998</v>
      </c>
    </row>
    <row r="110" spans="1:27" s="102" customFormat="1" x14ac:dyDescent="0.2">
      <c r="A110" s="103" t="s">
        <v>571</v>
      </c>
      <c r="B110" s="97" t="s">
        <v>593</v>
      </c>
      <c r="C110" s="97" t="s">
        <v>577</v>
      </c>
      <c r="D110" s="97"/>
      <c r="E110" s="98">
        <f t="shared" si="44"/>
        <v>25.5</v>
      </c>
      <c r="F110" s="99">
        <f t="shared" si="45"/>
        <v>38.5</v>
      </c>
      <c r="G110" s="97">
        <v>1321</v>
      </c>
      <c r="H110" s="97">
        <v>1372</v>
      </c>
      <c r="I110" s="97">
        <v>1422</v>
      </c>
      <c r="J110" s="97">
        <v>1499</v>
      </c>
      <c r="K110" s="8">
        <f t="shared" si="30"/>
        <v>1.397</v>
      </c>
      <c r="L110" s="9">
        <f t="shared" si="31"/>
        <v>30</v>
      </c>
      <c r="M110" s="9">
        <f t="shared" si="32"/>
        <v>36</v>
      </c>
      <c r="N110" s="8">
        <f t="shared" si="28"/>
        <v>1.38248E-2</v>
      </c>
      <c r="O110" s="8">
        <f t="shared" si="29"/>
        <v>2.3828927999999996E-2</v>
      </c>
      <c r="P110" s="8">
        <f t="shared" si="33"/>
        <v>0.57939736800000008</v>
      </c>
      <c r="Q110" s="8">
        <f t="shared" si="34"/>
        <v>1.1984044469759998</v>
      </c>
      <c r="R110" s="9">
        <v>1</v>
      </c>
      <c r="S110" s="8">
        <f t="shared" si="35"/>
        <v>1.1984044469759998</v>
      </c>
      <c r="T110" s="8">
        <f t="shared" si="36"/>
        <v>0.57939736800000008</v>
      </c>
      <c r="U110" s="10">
        <f t="shared" si="37"/>
        <v>659.1224458367999</v>
      </c>
      <c r="V110" s="11">
        <f t="shared" si="38"/>
        <v>318.66855240000007</v>
      </c>
      <c r="W110" s="8">
        <f t="shared" si="39"/>
        <v>5.0015094360000001</v>
      </c>
      <c r="X110" s="10">
        <f t="shared" si="40"/>
        <v>1000.3018872</v>
      </c>
      <c r="Y110" s="8">
        <f t="shared" si="41"/>
        <v>3.0320267039999997</v>
      </c>
      <c r="Z110" s="12">
        <f t="shared" si="42"/>
        <v>2728.8240335999999</v>
      </c>
      <c r="AA110" s="13">
        <f t="shared" si="43"/>
        <v>4706.9169190368002</v>
      </c>
    </row>
    <row r="111" spans="1:27" s="102" customFormat="1" x14ac:dyDescent="0.2">
      <c r="A111" s="103" t="s">
        <v>571</v>
      </c>
      <c r="B111" s="97" t="s">
        <v>593</v>
      </c>
      <c r="C111" s="97" t="s">
        <v>578</v>
      </c>
      <c r="D111" s="97"/>
      <c r="E111" s="98">
        <f t="shared" si="44"/>
        <v>25.5</v>
      </c>
      <c r="F111" s="99">
        <f t="shared" si="45"/>
        <v>38.5</v>
      </c>
      <c r="G111" s="97">
        <v>1321</v>
      </c>
      <c r="H111" s="97">
        <v>1372</v>
      </c>
      <c r="I111" s="97">
        <v>1422</v>
      </c>
      <c r="J111" s="97">
        <v>1499</v>
      </c>
      <c r="K111" s="8">
        <f t="shared" si="30"/>
        <v>1.397</v>
      </c>
      <c r="L111" s="9">
        <f t="shared" si="31"/>
        <v>30</v>
      </c>
      <c r="M111" s="9">
        <f t="shared" si="32"/>
        <v>36</v>
      </c>
      <c r="N111" s="8">
        <f t="shared" si="28"/>
        <v>1.38248E-2</v>
      </c>
      <c r="O111" s="8">
        <f t="shared" si="29"/>
        <v>2.3828927999999996E-2</v>
      </c>
      <c r="P111" s="8">
        <f t="shared" si="33"/>
        <v>0.57939736800000008</v>
      </c>
      <c r="Q111" s="8">
        <f t="shared" si="34"/>
        <v>1.1984044469759998</v>
      </c>
      <c r="R111" s="9">
        <v>1</v>
      </c>
      <c r="S111" s="8">
        <f t="shared" si="35"/>
        <v>1.1984044469759998</v>
      </c>
      <c r="T111" s="8">
        <f t="shared" si="36"/>
        <v>0.57939736800000008</v>
      </c>
      <c r="U111" s="10">
        <f t="shared" si="37"/>
        <v>659.1224458367999</v>
      </c>
      <c r="V111" s="11">
        <f t="shared" si="38"/>
        <v>318.66855240000007</v>
      </c>
      <c r="W111" s="8">
        <f t="shared" si="39"/>
        <v>5.0015094360000001</v>
      </c>
      <c r="X111" s="10">
        <f t="shared" si="40"/>
        <v>1000.3018872</v>
      </c>
      <c r="Y111" s="8">
        <f t="shared" si="41"/>
        <v>3.0320267039999997</v>
      </c>
      <c r="Z111" s="12">
        <f t="shared" si="42"/>
        <v>2728.8240335999999</v>
      </c>
      <c r="AA111" s="13">
        <f t="shared" si="43"/>
        <v>4706.9169190368002</v>
      </c>
    </row>
    <row r="112" spans="1:27" s="96" customFormat="1" x14ac:dyDescent="0.2">
      <c r="A112" s="103" t="s">
        <v>571</v>
      </c>
      <c r="B112" s="103" t="s">
        <v>594</v>
      </c>
      <c r="C112" s="103" t="s">
        <v>573</v>
      </c>
      <c r="D112" s="103"/>
      <c r="E112" s="104">
        <f t="shared" si="44"/>
        <v>12.5</v>
      </c>
      <c r="F112" s="105">
        <f t="shared" si="45"/>
        <v>57</v>
      </c>
      <c r="G112" s="103">
        <v>1359</v>
      </c>
      <c r="H112" s="103">
        <v>1384</v>
      </c>
      <c r="I112" s="103">
        <v>1435</v>
      </c>
      <c r="J112" s="103">
        <v>1549</v>
      </c>
      <c r="K112" s="8">
        <f t="shared" si="30"/>
        <v>1.4095</v>
      </c>
      <c r="L112" s="9">
        <f t="shared" si="31"/>
        <v>31</v>
      </c>
      <c r="M112" s="9">
        <f t="shared" si="32"/>
        <v>37</v>
      </c>
      <c r="N112" s="8">
        <f t="shared" si="28"/>
        <v>1.38248E-2</v>
      </c>
      <c r="O112" s="8">
        <f t="shared" si="29"/>
        <v>2.3828927999999996E-2</v>
      </c>
      <c r="P112" s="8">
        <f t="shared" si="33"/>
        <v>0.60406772359999994</v>
      </c>
      <c r="Q112" s="8">
        <f t="shared" si="34"/>
        <v>1.2427143385919996</v>
      </c>
      <c r="R112" s="9">
        <v>1</v>
      </c>
      <c r="S112" s="8">
        <f t="shared" si="35"/>
        <v>1.2427143385919996</v>
      </c>
      <c r="T112" s="8">
        <f t="shared" si="36"/>
        <v>0.60406772359999994</v>
      </c>
      <c r="U112" s="10">
        <f t="shared" si="37"/>
        <v>683.49288622559982</v>
      </c>
      <c r="V112" s="11">
        <f t="shared" si="38"/>
        <v>332.23724797999995</v>
      </c>
      <c r="W112" s="8">
        <f t="shared" si="39"/>
        <v>7.6518245519999999</v>
      </c>
      <c r="X112" s="10">
        <f t="shared" si="40"/>
        <v>1530.3649103999999</v>
      </c>
      <c r="Y112" s="8">
        <f t="shared" si="41"/>
        <v>1.4992872000000002</v>
      </c>
      <c r="Z112" s="12">
        <f t="shared" si="42"/>
        <v>1349.3584800000001</v>
      </c>
      <c r="AA112" s="13">
        <f t="shared" si="43"/>
        <v>3895.4535246055998</v>
      </c>
    </row>
    <row r="113" spans="1:27" s="102" customFormat="1" x14ac:dyDescent="0.2">
      <c r="A113" s="103" t="s">
        <v>571</v>
      </c>
      <c r="B113" s="97" t="s">
        <v>594</v>
      </c>
      <c r="C113" s="97" t="s">
        <v>574</v>
      </c>
      <c r="D113" s="97"/>
      <c r="E113" s="98">
        <f t="shared" si="44"/>
        <v>9.5</v>
      </c>
      <c r="F113" s="99">
        <f t="shared" si="45"/>
        <v>21</v>
      </c>
      <c r="G113" s="97">
        <v>1365</v>
      </c>
      <c r="H113" s="97">
        <v>1384</v>
      </c>
      <c r="I113" s="97">
        <v>1422</v>
      </c>
      <c r="J113" s="97">
        <v>1464</v>
      </c>
      <c r="K113" s="8">
        <f t="shared" si="30"/>
        <v>1.403</v>
      </c>
      <c r="L113" s="9">
        <f t="shared" si="31"/>
        <v>23</v>
      </c>
      <c r="M113" s="9">
        <f t="shared" si="32"/>
        <v>29</v>
      </c>
      <c r="N113" s="8">
        <f t="shared" si="28"/>
        <v>1.38248E-2</v>
      </c>
      <c r="O113" s="8">
        <f t="shared" si="29"/>
        <v>2.3828927999999996E-2</v>
      </c>
      <c r="P113" s="8">
        <f t="shared" si="33"/>
        <v>0.44611247119999997</v>
      </c>
      <c r="Q113" s="8">
        <f t="shared" si="34"/>
        <v>0.96952759353599982</v>
      </c>
      <c r="R113" s="9">
        <v>1</v>
      </c>
      <c r="S113" s="8">
        <f t="shared" si="35"/>
        <v>0.96952759353599982</v>
      </c>
      <c r="T113" s="8">
        <f t="shared" si="36"/>
        <v>0.44611247119999997</v>
      </c>
      <c r="U113" s="10">
        <f t="shared" si="37"/>
        <v>533.24017644479989</v>
      </c>
      <c r="V113" s="11">
        <f t="shared" si="38"/>
        <v>245.36185915999999</v>
      </c>
      <c r="W113" s="8">
        <f t="shared" si="39"/>
        <v>2.6643980160000003</v>
      </c>
      <c r="X113" s="10">
        <f t="shared" si="40"/>
        <v>532.87960320000002</v>
      </c>
      <c r="Y113" s="8">
        <f t="shared" si="41"/>
        <v>1.1394582720000002</v>
      </c>
      <c r="Z113" s="12">
        <f t="shared" si="42"/>
        <v>1025.5124448000001</v>
      </c>
      <c r="AA113" s="13">
        <f t="shared" si="43"/>
        <v>2336.9940836047999</v>
      </c>
    </row>
    <row r="114" spans="1:27" s="102" customFormat="1" x14ac:dyDescent="0.2">
      <c r="A114" s="103" t="s">
        <v>571</v>
      </c>
      <c r="B114" s="97" t="s">
        <v>594</v>
      </c>
      <c r="C114" s="97" t="s">
        <v>575</v>
      </c>
      <c r="D114" s="97"/>
      <c r="E114" s="98">
        <f t="shared" si="44"/>
        <v>22</v>
      </c>
      <c r="F114" s="99">
        <f t="shared" si="45"/>
        <v>19</v>
      </c>
      <c r="G114" s="97">
        <v>1353</v>
      </c>
      <c r="H114" s="97">
        <v>1397</v>
      </c>
      <c r="I114" s="97">
        <v>1454</v>
      </c>
      <c r="J114" s="97">
        <v>1492</v>
      </c>
      <c r="K114" s="8">
        <f t="shared" si="30"/>
        <v>1.4255</v>
      </c>
      <c r="L114" s="9">
        <f t="shared" si="31"/>
        <v>34</v>
      </c>
      <c r="M114" s="9">
        <f t="shared" si="32"/>
        <v>40</v>
      </c>
      <c r="N114" s="8">
        <f t="shared" si="28"/>
        <v>1.38248E-2</v>
      </c>
      <c r="O114" s="8">
        <f t="shared" si="29"/>
        <v>2.3828927999999996E-2</v>
      </c>
      <c r="P114" s="8">
        <f t="shared" si="33"/>
        <v>0.67004658159999997</v>
      </c>
      <c r="Q114" s="8">
        <f t="shared" si="34"/>
        <v>1.3587254745599997</v>
      </c>
      <c r="R114" s="9">
        <v>1</v>
      </c>
      <c r="S114" s="8">
        <f t="shared" si="35"/>
        <v>1.3587254745599997</v>
      </c>
      <c r="T114" s="8">
        <f t="shared" si="36"/>
        <v>0.67004658159999997</v>
      </c>
      <c r="U114" s="10">
        <f t="shared" si="37"/>
        <v>747.29901100799987</v>
      </c>
      <c r="V114" s="11">
        <f t="shared" si="38"/>
        <v>368.52561987999997</v>
      </c>
      <c r="W114" s="8">
        <f t="shared" si="39"/>
        <v>2.4567510719999999</v>
      </c>
      <c r="X114" s="10">
        <f t="shared" si="40"/>
        <v>491.35021439999997</v>
      </c>
      <c r="Y114" s="8">
        <f t="shared" si="41"/>
        <v>2.6635313759999995</v>
      </c>
      <c r="Z114" s="12">
        <f t="shared" si="42"/>
        <v>2397.1782383999994</v>
      </c>
      <c r="AA114" s="13">
        <f t="shared" si="43"/>
        <v>4004.3530836879991</v>
      </c>
    </row>
    <row r="115" spans="1:27" s="102" customFormat="1" x14ac:dyDescent="0.2">
      <c r="A115" s="103" t="s">
        <v>571</v>
      </c>
      <c r="B115" s="97" t="s">
        <v>594</v>
      </c>
      <c r="C115" s="97" t="s">
        <v>576</v>
      </c>
      <c r="D115" s="97"/>
      <c r="E115" s="98">
        <f t="shared" si="44"/>
        <v>19</v>
      </c>
      <c r="F115" s="99">
        <f t="shared" si="45"/>
        <v>38</v>
      </c>
      <c r="G115" s="97">
        <v>1365</v>
      </c>
      <c r="H115" s="97">
        <v>1403</v>
      </c>
      <c r="I115" s="97">
        <v>1454</v>
      </c>
      <c r="J115" s="97">
        <v>1530</v>
      </c>
      <c r="K115" s="8">
        <f t="shared" si="30"/>
        <v>1.4285000000000001</v>
      </c>
      <c r="L115" s="9">
        <f t="shared" si="31"/>
        <v>31</v>
      </c>
      <c r="M115" s="9">
        <f t="shared" si="32"/>
        <v>37</v>
      </c>
      <c r="N115" s="8">
        <f t="shared" si="28"/>
        <v>1.38248E-2</v>
      </c>
      <c r="O115" s="8">
        <f t="shared" si="29"/>
        <v>2.3828927999999996E-2</v>
      </c>
      <c r="P115" s="8">
        <f t="shared" si="33"/>
        <v>0.6122105308000001</v>
      </c>
      <c r="Q115" s="8">
        <f t="shared" si="34"/>
        <v>1.2594660749759998</v>
      </c>
      <c r="R115" s="9">
        <v>1</v>
      </c>
      <c r="S115" s="8">
        <f t="shared" si="35"/>
        <v>1.2594660749759998</v>
      </c>
      <c r="T115" s="8">
        <f t="shared" si="36"/>
        <v>0.6122105308000001</v>
      </c>
      <c r="U115" s="10">
        <f t="shared" si="37"/>
        <v>692.70634123679986</v>
      </c>
      <c r="V115" s="11">
        <f t="shared" si="38"/>
        <v>336.71579194000003</v>
      </c>
      <c r="W115" s="8">
        <f t="shared" si="39"/>
        <v>5.0386449600000001</v>
      </c>
      <c r="X115" s="10">
        <f t="shared" si="40"/>
        <v>1007.7289920000001</v>
      </c>
      <c r="Y115" s="8">
        <f t="shared" si="41"/>
        <v>2.3102022480000004</v>
      </c>
      <c r="Z115" s="12">
        <f t="shared" si="42"/>
        <v>2079.1820232000005</v>
      </c>
      <c r="AA115" s="13">
        <f t="shared" si="43"/>
        <v>4116.3331483768006</v>
      </c>
    </row>
    <row r="116" spans="1:27" s="102" customFormat="1" x14ac:dyDescent="0.2">
      <c r="A116" s="103" t="s">
        <v>571</v>
      </c>
      <c r="B116" s="97" t="s">
        <v>594</v>
      </c>
      <c r="C116" s="97" t="s">
        <v>577</v>
      </c>
      <c r="D116" s="97"/>
      <c r="E116" s="98">
        <f t="shared" si="44"/>
        <v>25.5</v>
      </c>
      <c r="F116" s="99">
        <f t="shared" si="45"/>
        <v>38</v>
      </c>
      <c r="G116" s="97">
        <v>1378</v>
      </c>
      <c r="H116" s="97">
        <v>1429</v>
      </c>
      <c r="I116" s="97">
        <v>1480</v>
      </c>
      <c r="J116" s="97">
        <v>1556</v>
      </c>
      <c r="K116" s="8">
        <f t="shared" si="30"/>
        <v>1.4544999999999999</v>
      </c>
      <c r="L116" s="9">
        <f t="shared" si="31"/>
        <v>31</v>
      </c>
      <c r="M116" s="9">
        <f t="shared" si="32"/>
        <v>37</v>
      </c>
      <c r="N116" s="8">
        <f t="shared" si="28"/>
        <v>1.38248E-2</v>
      </c>
      <c r="O116" s="8">
        <f t="shared" si="29"/>
        <v>2.3828927999999996E-2</v>
      </c>
      <c r="P116" s="8">
        <f t="shared" si="33"/>
        <v>0.62335331959999996</v>
      </c>
      <c r="Q116" s="8">
        <f t="shared" si="34"/>
        <v>1.2823895037119997</v>
      </c>
      <c r="R116" s="9">
        <v>1</v>
      </c>
      <c r="S116" s="8">
        <f t="shared" si="35"/>
        <v>1.2823895037119997</v>
      </c>
      <c r="T116" s="8">
        <f t="shared" si="36"/>
        <v>0.62335331959999996</v>
      </c>
      <c r="U116" s="10">
        <f t="shared" si="37"/>
        <v>705.31422704159979</v>
      </c>
      <c r="V116" s="11">
        <f t="shared" si="38"/>
        <v>342.84432577999996</v>
      </c>
      <c r="W116" s="8">
        <f t="shared" si="39"/>
        <v>5.1242689919999993</v>
      </c>
      <c r="X116" s="10">
        <f t="shared" si="40"/>
        <v>1024.8537984</v>
      </c>
      <c r="Y116" s="8">
        <f t="shared" si="41"/>
        <v>3.1579928279999998</v>
      </c>
      <c r="Z116" s="12">
        <f t="shared" si="42"/>
        <v>2842.1935451999998</v>
      </c>
      <c r="AA116" s="13">
        <f t="shared" si="43"/>
        <v>4915.2058964216003</v>
      </c>
    </row>
    <row r="117" spans="1:27" s="102" customFormat="1" x14ac:dyDescent="0.2">
      <c r="A117" s="103" t="s">
        <v>571</v>
      </c>
      <c r="B117" s="97" t="s">
        <v>594</v>
      </c>
      <c r="C117" s="97" t="s">
        <v>578</v>
      </c>
      <c r="D117" s="97"/>
      <c r="E117" s="98">
        <f t="shared" si="44"/>
        <v>25.5</v>
      </c>
      <c r="F117" s="99">
        <f t="shared" si="45"/>
        <v>38</v>
      </c>
      <c r="G117" s="97">
        <v>1378</v>
      </c>
      <c r="H117" s="97">
        <v>1429</v>
      </c>
      <c r="I117" s="97">
        <v>1480</v>
      </c>
      <c r="J117" s="97">
        <v>1556</v>
      </c>
      <c r="K117" s="8">
        <f t="shared" si="30"/>
        <v>1.4544999999999999</v>
      </c>
      <c r="L117" s="9">
        <f t="shared" si="31"/>
        <v>31</v>
      </c>
      <c r="M117" s="9">
        <f t="shared" si="32"/>
        <v>37</v>
      </c>
      <c r="N117" s="8">
        <f t="shared" si="28"/>
        <v>1.38248E-2</v>
      </c>
      <c r="O117" s="8">
        <f t="shared" si="29"/>
        <v>2.3828927999999996E-2</v>
      </c>
      <c r="P117" s="8">
        <f t="shared" si="33"/>
        <v>0.62335331959999996</v>
      </c>
      <c r="Q117" s="8">
        <f t="shared" si="34"/>
        <v>1.2823895037119997</v>
      </c>
      <c r="R117" s="9">
        <v>1</v>
      </c>
      <c r="S117" s="8">
        <f t="shared" si="35"/>
        <v>1.2823895037119997</v>
      </c>
      <c r="T117" s="8">
        <f t="shared" si="36"/>
        <v>0.62335331959999996</v>
      </c>
      <c r="U117" s="10">
        <f t="shared" si="37"/>
        <v>705.31422704159979</v>
      </c>
      <c r="V117" s="11">
        <f t="shared" si="38"/>
        <v>342.84432577999996</v>
      </c>
      <c r="W117" s="8">
        <f t="shared" si="39"/>
        <v>5.1242689919999993</v>
      </c>
      <c r="X117" s="10">
        <f t="shared" si="40"/>
        <v>1024.8537984</v>
      </c>
      <c r="Y117" s="8">
        <f t="shared" si="41"/>
        <v>3.1579928279999998</v>
      </c>
      <c r="Z117" s="12">
        <f t="shared" si="42"/>
        <v>2842.1935451999998</v>
      </c>
      <c r="AA117" s="13">
        <f t="shared" si="43"/>
        <v>4915.2058964216003</v>
      </c>
    </row>
    <row r="118" spans="1:27" s="96" customFormat="1" x14ac:dyDescent="0.2">
      <c r="A118" s="103" t="s">
        <v>571</v>
      </c>
      <c r="B118" s="103" t="s">
        <v>595</v>
      </c>
      <c r="C118" s="103" t="s">
        <v>573</v>
      </c>
      <c r="D118" s="103"/>
      <c r="E118" s="104">
        <f t="shared" si="44"/>
        <v>12.699999999999932</v>
      </c>
      <c r="F118" s="105">
        <f t="shared" si="45"/>
        <v>60.324999999999932</v>
      </c>
      <c r="G118" s="103">
        <v>1409.7</v>
      </c>
      <c r="H118" s="103">
        <v>1435.1</v>
      </c>
      <c r="I118" s="103">
        <v>1485.9</v>
      </c>
      <c r="J118" s="103">
        <v>1606.55</v>
      </c>
      <c r="K118" s="8">
        <f t="shared" si="30"/>
        <v>1.4604999999999999</v>
      </c>
      <c r="L118" s="9">
        <f t="shared" si="31"/>
        <v>30</v>
      </c>
      <c r="M118" s="9">
        <f t="shared" si="32"/>
        <v>36</v>
      </c>
      <c r="N118" s="8">
        <f t="shared" si="28"/>
        <v>1.38248E-2</v>
      </c>
      <c r="O118" s="8">
        <f t="shared" si="29"/>
        <v>2.3828927999999996E-2</v>
      </c>
      <c r="P118" s="8">
        <f t="shared" si="33"/>
        <v>0.60573361199999998</v>
      </c>
      <c r="Q118" s="8">
        <f t="shared" si="34"/>
        <v>1.2528773763839998</v>
      </c>
      <c r="R118" s="9">
        <v>1</v>
      </c>
      <c r="S118" s="8">
        <f t="shared" si="35"/>
        <v>1.2528773763839998</v>
      </c>
      <c r="T118" s="8">
        <f t="shared" si="36"/>
        <v>0.60573361199999998</v>
      </c>
      <c r="U118" s="10">
        <f t="shared" si="37"/>
        <v>689.08255701119992</v>
      </c>
      <c r="V118" s="11">
        <f t="shared" si="38"/>
        <v>333.15348660000001</v>
      </c>
      <c r="W118" s="8">
        <f t="shared" si="39"/>
        <v>8.3990527179899885</v>
      </c>
      <c r="X118" s="10">
        <f t="shared" si="40"/>
        <v>1679.8105435979978</v>
      </c>
      <c r="Y118" s="8">
        <f t="shared" si="41"/>
        <v>1.5795181312799915</v>
      </c>
      <c r="Z118" s="12">
        <f t="shared" si="42"/>
        <v>1421.5663181519924</v>
      </c>
      <c r="AA118" s="13">
        <f t="shared" si="43"/>
        <v>4123.6129053611903</v>
      </c>
    </row>
    <row r="119" spans="1:27" s="102" customFormat="1" x14ac:dyDescent="0.2">
      <c r="A119" s="103" t="s">
        <v>571</v>
      </c>
      <c r="B119" s="97" t="s">
        <v>595</v>
      </c>
      <c r="C119" s="97" t="s">
        <v>574</v>
      </c>
      <c r="D119" s="97"/>
      <c r="E119" s="98">
        <f t="shared" si="44"/>
        <v>11.5</v>
      </c>
      <c r="F119" s="99">
        <f t="shared" si="45"/>
        <v>18.5</v>
      </c>
      <c r="G119" s="97">
        <v>1422</v>
      </c>
      <c r="H119" s="97">
        <v>1445</v>
      </c>
      <c r="I119" s="97">
        <v>1478</v>
      </c>
      <c r="J119" s="97">
        <v>1515</v>
      </c>
      <c r="K119" s="8">
        <f t="shared" si="30"/>
        <v>1.4615</v>
      </c>
      <c r="L119" s="9">
        <f t="shared" si="31"/>
        <v>20</v>
      </c>
      <c r="M119" s="9">
        <f t="shared" si="32"/>
        <v>26</v>
      </c>
      <c r="N119" s="8">
        <f t="shared" si="28"/>
        <v>1.38248E-2</v>
      </c>
      <c r="O119" s="8">
        <f t="shared" si="29"/>
        <v>2.3828927999999996E-2</v>
      </c>
      <c r="P119" s="8">
        <f t="shared" si="33"/>
        <v>0.40409890399999998</v>
      </c>
      <c r="Q119" s="8">
        <f t="shared" si="34"/>
        <v>0.9054754350719999</v>
      </c>
      <c r="R119" s="9">
        <v>1</v>
      </c>
      <c r="S119" s="8">
        <f t="shared" si="35"/>
        <v>0.9054754350719999</v>
      </c>
      <c r="T119" s="8">
        <f t="shared" si="36"/>
        <v>0.40409890399999998</v>
      </c>
      <c r="U119" s="10">
        <f t="shared" si="37"/>
        <v>498.01148928959992</v>
      </c>
      <c r="V119" s="11">
        <f t="shared" si="38"/>
        <v>222.2543972</v>
      </c>
      <c r="W119" s="8">
        <f t="shared" si="39"/>
        <v>2.4289752599999992</v>
      </c>
      <c r="X119" s="10">
        <f t="shared" si="40"/>
        <v>485.79505199999983</v>
      </c>
      <c r="Y119" s="8">
        <f t="shared" si="41"/>
        <v>1.4401390199999999</v>
      </c>
      <c r="Z119" s="12">
        <f t="shared" si="42"/>
        <v>1296.1251179999999</v>
      </c>
      <c r="AA119" s="13">
        <f t="shared" si="43"/>
        <v>2502.1860564895997</v>
      </c>
    </row>
    <row r="120" spans="1:27" s="102" customFormat="1" x14ac:dyDescent="0.2">
      <c r="A120" s="103" t="s">
        <v>571</v>
      </c>
      <c r="B120" s="97" t="s">
        <v>595</v>
      </c>
      <c r="C120" s="97" t="s">
        <v>575</v>
      </c>
      <c r="D120" s="97"/>
      <c r="E120" s="98">
        <f t="shared" si="44"/>
        <v>25.5</v>
      </c>
      <c r="F120" s="99">
        <f t="shared" si="45"/>
        <v>19</v>
      </c>
      <c r="G120" s="97">
        <v>1403</v>
      </c>
      <c r="H120" s="97">
        <v>1454</v>
      </c>
      <c r="I120" s="97">
        <v>1505</v>
      </c>
      <c r="J120" s="97">
        <v>1543</v>
      </c>
      <c r="K120" s="8">
        <f t="shared" si="30"/>
        <v>1.4795</v>
      </c>
      <c r="L120" s="9">
        <f t="shared" si="31"/>
        <v>31</v>
      </c>
      <c r="M120" s="9">
        <f t="shared" si="32"/>
        <v>37</v>
      </c>
      <c r="N120" s="8">
        <f t="shared" si="28"/>
        <v>1.38248E-2</v>
      </c>
      <c r="O120" s="8">
        <f t="shared" si="29"/>
        <v>2.3828927999999996E-2</v>
      </c>
      <c r="P120" s="8">
        <f t="shared" si="33"/>
        <v>0.63406753959999995</v>
      </c>
      <c r="Q120" s="8">
        <f t="shared" si="34"/>
        <v>1.3044312621119998</v>
      </c>
      <c r="R120" s="9">
        <v>1</v>
      </c>
      <c r="S120" s="8">
        <f t="shared" si="35"/>
        <v>1.3044312621119998</v>
      </c>
      <c r="T120" s="8">
        <f t="shared" si="36"/>
        <v>0.63406753959999995</v>
      </c>
      <c r="U120" s="10">
        <f t="shared" si="37"/>
        <v>717.4371941615999</v>
      </c>
      <c r="V120" s="11">
        <f t="shared" si="38"/>
        <v>348.73714677999999</v>
      </c>
      <c r="W120" s="8">
        <f t="shared" si="39"/>
        <v>2.5407284879999996</v>
      </c>
      <c r="X120" s="10">
        <f t="shared" si="40"/>
        <v>508.14569759999995</v>
      </c>
      <c r="Y120" s="8">
        <f t="shared" si="41"/>
        <v>3.2132411279999995</v>
      </c>
      <c r="Z120" s="12">
        <f t="shared" si="42"/>
        <v>2891.9170151999997</v>
      </c>
      <c r="AA120" s="13">
        <f t="shared" si="43"/>
        <v>4466.2370537415991</v>
      </c>
    </row>
    <row r="121" spans="1:27" s="102" customFormat="1" x14ac:dyDescent="0.2">
      <c r="A121" s="103" t="s">
        <v>571</v>
      </c>
      <c r="B121" s="97" t="s">
        <v>595</v>
      </c>
      <c r="C121" s="97" t="s">
        <v>576</v>
      </c>
      <c r="D121" s="97"/>
      <c r="E121" s="98">
        <f t="shared" si="44"/>
        <v>25.5</v>
      </c>
      <c r="F121" s="99">
        <f t="shared" si="45"/>
        <v>35</v>
      </c>
      <c r="G121" s="97">
        <v>1429</v>
      </c>
      <c r="H121" s="97">
        <v>1480</v>
      </c>
      <c r="I121" s="97">
        <v>1524</v>
      </c>
      <c r="J121" s="97">
        <v>1594</v>
      </c>
      <c r="K121" s="8">
        <f t="shared" si="30"/>
        <v>1.502</v>
      </c>
      <c r="L121" s="9">
        <f t="shared" si="31"/>
        <v>26</v>
      </c>
      <c r="M121" s="9">
        <f t="shared" si="32"/>
        <v>32</v>
      </c>
      <c r="N121" s="8">
        <f t="shared" si="28"/>
        <v>1.38248E-2</v>
      </c>
      <c r="O121" s="8">
        <f t="shared" si="29"/>
        <v>2.3828927999999996E-2</v>
      </c>
      <c r="P121" s="8">
        <f t="shared" si="33"/>
        <v>0.53988608959999995</v>
      </c>
      <c r="Q121" s="8">
        <f t="shared" si="34"/>
        <v>1.1453135953919997</v>
      </c>
      <c r="R121" s="9">
        <v>1</v>
      </c>
      <c r="S121" s="8">
        <f t="shared" si="35"/>
        <v>1.1453135953919997</v>
      </c>
      <c r="T121" s="8">
        <f t="shared" si="36"/>
        <v>0.53988608959999995</v>
      </c>
      <c r="U121" s="10">
        <f t="shared" si="37"/>
        <v>629.92247746559985</v>
      </c>
      <c r="V121" s="11">
        <f t="shared" si="38"/>
        <v>296.93734927999998</v>
      </c>
      <c r="W121" s="8">
        <f t="shared" si="39"/>
        <v>4.8349845599999997</v>
      </c>
      <c r="X121" s="10">
        <f t="shared" si="40"/>
        <v>966.99691199999995</v>
      </c>
      <c r="Y121" s="8">
        <f t="shared" si="41"/>
        <v>3.2706993599999996</v>
      </c>
      <c r="Z121" s="12">
        <f t="shared" si="42"/>
        <v>2943.6294239999997</v>
      </c>
      <c r="AA121" s="13">
        <f t="shared" si="43"/>
        <v>4837.4861627455994</v>
      </c>
    </row>
    <row r="122" spans="1:27" s="102" customFormat="1" x14ac:dyDescent="0.2">
      <c r="A122" s="103" t="s">
        <v>571</v>
      </c>
      <c r="B122" s="97" t="s">
        <v>595</v>
      </c>
      <c r="C122" s="97" t="s">
        <v>577</v>
      </c>
      <c r="D122" s="97"/>
      <c r="E122" s="98">
        <f t="shared" si="44"/>
        <v>25.5</v>
      </c>
      <c r="F122" s="99">
        <f t="shared" si="45"/>
        <v>41.5</v>
      </c>
      <c r="G122" s="97">
        <v>1429</v>
      </c>
      <c r="H122" s="97">
        <v>1480</v>
      </c>
      <c r="I122" s="97">
        <v>1530</v>
      </c>
      <c r="J122" s="97">
        <v>1613</v>
      </c>
      <c r="K122" s="8">
        <f t="shared" si="30"/>
        <v>1.5049999999999999</v>
      </c>
      <c r="L122" s="9">
        <f t="shared" si="31"/>
        <v>30</v>
      </c>
      <c r="M122" s="9">
        <f t="shared" si="32"/>
        <v>36</v>
      </c>
      <c r="N122" s="8">
        <f t="shared" si="28"/>
        <v>1.38248E-2</v>
      </c>
      <c r="O122" s="8">
        <f t="shared" si="29"/>
        <v>2.3828927999999996E-2</v>
      </c>
      <c r="P122" s="8">
        <f t="shared" si="33"/>
        <v>0.62418971999999995</v>
      </c>
      <c r="Q122" s="8">
        <f t="shared" si="34"/>
        <v>1.2910513190399997</v>
      </c>
      <c r="R122" s="9">
        <v>1</v>
      </c>
      <c r="S122" s="8">
        <f t="shared" si="35"/>
        <v>1.2910513190399997</v>
      </c>
      <c r="T122" s="8">
        <f t="shared" si="36"/>
        <v>0.62418971999999995</v>
      </c>
      <c r="U122" s="10">
        <f t="shared" si="37"/>
        <v>710.07822547199987</v>
      </c>
      <c r="V122" s="11">
        <f t="shared" si="38"/>
        <v>343.30434599999995</v>
      </c>
      <c r="W122" s="8">
        <f t="shared" si="39"/>
        <v>5.8012448279999997</v>
      </c>
      <c r="X122" s="10">
        <f t="shared" si="40"/>
        <v>1160.2489656</v>
      </c>
      <c r="Y122" s="8">
        <f t="shared" si="41"/>
        <v>3.2706993599999996</v>
      </c>
      <c r="Z122" s="12">
        <f t="shared" si="42"/>
        <v>2943.6294239999997</v>
      </c>
      <c r="AA122" s="13">
        <f t="shared" si="43"/>
        <v>5157.2609610719992</v>
      </c>
    </row>
    <row r="123" spans="1:27" s="102" customFormat="1" x14ac:dyDescent="0.2">
      <c r="A123" s="103" t="s">
        <v>571</v>
      </c>
      <c r="B123" s="97" t="s">
        <v>595</v>
      </c>
      <c r="C123" s="97" t="s">
        <v>578</v>
      </c>
      <c r="D123" s="97"/>
      <c r="E123" s="98">
        <f t="shared" si="44"/>
        <v>25.5</v>
      </c>
      <c r="F123" s="99">
        <f t="shared" si="45"/>
        <v>41.5</v>
      </c>
      <c r="G123" s="97">
        <v>1429</v>
      </c>
      <c r="H123" s="97">
        <v>1480</v>
      </c>
      <c r="I123" s="97">
        <v>1530</v>
      </c>
      <c r="J123" s="97">
        <v>1613</v>
      </c>
      <c r="K123" s="8">
        <f t="shared" si="30"/>
        <v>1.5049999999999999</v>
      </c>
      <c r="L123" s="9">
        <f t="shared" si="31"/>
        <v>30</v>
      </c>
      <c r="M123" s="9">
        <f t="shared" si="32"/>
        <v>36</v>
      </c>
      <c r="N123" s="8">
        <f t="shared" si="28"/>
        <v>1.38248E-2</v>
      </c>
      <c r="O123" s="8">
        <f t="shared" si="29"/>
        <v>2.3828927999999996E-2</v>
      </c>
      <c r="P123" s="8">
        <f t="shared" si="33"/>
        <v>0.62418971999999995</v>
      </c>
      <c r="Q123" s="8">
        <f t="shared" si="34"/>
        <v>1.2910513190399997</v>
      </c>
      <c r="R123" s="9">
        <v>1</v>
      </c>
      <c r="S123" s="8">
        <f t="shared" si="35"/>
        <v>1.2910513190399997</v>
      </c>
      <c r="T123" s="8">
        <f t="shared" si="36"/>
        <v>0.62418971999999995</v>
      </c>
      <c r="U123" s="10">
        <f t="shared" si="37"/>
        <v>710.07822547199987</v>
      </c>
      <c r="V123" s="11">
        <f t="shared" si="38"/>
        <v>343.30434599999995</v>
      </c>
      <c r="W123" s="8">
        <f t="shared" si="39"/>
        <v>5.8012448279999997</v>
      </c>
      <c r="X123" s="10">
        <f t="shared" si="40"/>
        <v>1160.2489656</v>
      </c>
      <c r="Y123" s="8">
        <f t="shared" si="41"/>
        <v>3.2706993599999996</v>
      </c>
      <c r="Z123" s="12">
        <f t="shared" si="42"/>
        <v>2943.6294239999997</v>
      </c>
      <c r="AA123" s="13">
        <f t="shared" si="43"/>
        <v>5157.2609610719992</v>
      </c>
    </row>
    <row r="124" spans="1:27" s="96" customFormat="1" x14ac:dyDescent="0.2">
      <c r="A124" s="103" t="s">
        <v>571</v>
      </c>
      <c r="B124" s="103" t="s">
        <v>596</v>
      </c>
      <c r="C124" s="103" t="s">
        <v>573</v>
      </c>
      <c r="D124" s="103"/>
      <c r="E124" s="104">
        <f t="shared" si="44"/>
        <v>12.5</v>
      </c>
      <c r="F124" s="105">
        <f t="shared" si="45"/>
        <v>63.5</v>
      </c>
      <c r="G124" s="103">
        <v>1461</v>
      </c>
      <c r="H124" s="103">
        <v>1486</v>
      </c>
      <c r="I124" s="103">
        <v>1537</v>
      </c>
      <c r="J124" s="103">
        <v>1664</v>
      </c>
      <c r="K124" s="8">
        <f t="shared" si="30"/>
        <v>1.5115000000000001</v>
      </c>
      <c r="L124" s="9">
        <f t="shared" si="31"/>
        <v>31</v>
      </c>
      <c r="M124" s="9">
        <f t="shared" si="32"/>
        <v>37</v>
      </c>
      <c r="N124" s="8">
        <f t="shared" si="28"/>
        <v>1.38248E-2</v>
      </c>
      <c r="O124" s="8">
        <f t="shared" si="29"/>
        <v>2.3828927999999996E-2</v>
      </c>
      <c r="P124" s="8">
        <f t="shared" si="33"/>
        <v>0.64778174120000009</v>
      </c>
      <c r="Q124" s="8">
        <f t="shared" si="34"/>
        <v>1.3326447128639998</v>
      </c>
      <c r="R124" s="9">
        <v>1</v>
      </c>
      <c r="S124" s="8">
        <f t="shared" si="35"/>
        <v>1.3326447128639998</v>
      </c>
      <c r="T124" s="8">
        <f t="shared" si="36"/>
        <v>0.64778174120000009</v>
      </c>
      <c r="U124" s="10">
        <f t="shared" si="37"/>
        <v>732.95459207519991</v>
      </c>
      <c r="V124" s="11">
        <f t="shared" si="38"/>
        <v>356.27995766000004</v>
      </c>
      <c r="W124" s="8">
        <f t="shared" si="39"/>
        <v>9.1572648959999992</v>
      </c>
      <c r="X124" s="10">
        <f t="shared" si="40"/>
        <v>1831.4529791999998</v>
      </c>
      <c r="Y124" s="8">
        <f t="shared" si="41"/>
        <v>1.6097837999999998</v>
      </c>
      <c r="Z124" s="12">
        <f t="shared" si="42"/>
        <v>1448.8054199999997</v>
      </c>
      <c r="AA124" s="13">
        <f t="shared" si="43"/>
        <v>4369.4929489351998</v>
      </c>
    </row>
    <row r="125" spans="1:27" s="102" customFormat="1" x14ac:dyDescent="0.2">
      <c r="A125" s="103" t="s">
        <v>571</v>
      </c>
      <c r="B125" s="97" t="s">
        <v>596</v>
      </c>
      <c r="C125" s="97" t="s">
        <v>574</v>
      </c>
      <c r="D125" s="97"/>
      <c r="E125" s="98">
        <f t="shared" si="44"/>
        <v>11</v>
      </c>
      <c r="F125" s="99">
        <f t="shared" si="45"/>
        <v>25.5</v>
      </c>
      <c r="G125" s="97">
        <v>1478</v>
      </c>
      <c r="H125" s="97">
        <v>1500</v>
      </c>
      <c r="I125" s="97">
        <v>1529</v>
      </c>
      <c r="J125" s="97">
        <v>1580</v>
      </c>
      <c r="K125" s="8">
        <f t="shared" si="30"/>
        <v>1.5145</v>
      </c>
      <c r="L125" s="9">
        <f t="shared" si="31"/>
        <v>17</v>
      </c>
      <c r="M125" s="9">
        <f t="shared" si="32"/>
        <v>23</v>
      </c>
      <c r="N125" s="8">
        <f t="shared" si="28"/>
        <v>1.38248E-2</v>
      </c>
      <c r="O125" s="8">
        <f t="shared" si="29"/>
        <v>2.3828927999999996E-2</v>
      </c>
      <c r="P125" s="8">
        <f t="shared" si="33"/>
        <v>0.35594021319999997</v>
      </c>
      <c r="Q125" s="8">
        <f t="shared" si="34"/>
        <v>0.83004496348799983</v>
      </c>
      <c r="R125" s="9">
        <v>1</v>
      </c>
      <c r="S125" s="8">
        <f t="shared" si="35"/>
        <v>0.83004496348799983</v>
      </c>
      <c r="T125" s="8">
        <f t="shared" si="36"/>
        <v>0.35594021319999997</v>
      </c>
      <c r="U125" s="10">
        <f t="shared" si="37"/>
        <v>456.52472991839988</v>
      </c>
      <c r="V125" s="11">
        <f t="shared" si="38"/>
        <v>195.76711725999999</v>
      </c>
      <c r="W125" s="8">
        <f t="shared" si="39"/>
        <v>3.4916925600000002</v>
      </c>
      <c r="X125" s="10">
        <f t="shared" si="40"/>
        <v>698.33851200000004</v>
      </c>
      <c r="Y125" s="8">
        <f t="shared" si="41"/>
        <v>1.4299559999999996</v>
      </c>
      <c r="Z125" s="12">
        <f t="shared" si="42"/>
        <v>1286.9603999999997</v>
      </c>
      <c r="AA125" s="13">
        <f t="shared" si="43"/>
        <v>2637.5907591783994</v>
      </c>
    </row>
    <row r="126" spans="1:27" s="102" customFormat="1" x14ac:dyDescent="0.2">
      <c r="A126" s="103" t="s">
        <v>571</v>
      </c>
      <c r="B126" s="97" t="s">
        <v>596</v>
      </c>
      <c r="C126" s="97" t="s">
        <v>575</v>
      </c>
      <c r="D126" s="97"/>
      <c r="E126" s="98">
        <f t="shared" si="44"/>
        <v>31.5</v>
      </c>
      <c r="F126" s="99">
        <f t="shared" si="45"/>
        <v>16</v>
      </c>
      <c r="G126" s="97">
        <v>1448</v>
      </c>
      <c r="H126" s="97">
        <v>1511</v>
      </c>
      <c r="I126" s="97">
        <v>1562</v>
      </c>
      <c r="J126" s="97">
        <v>1594</v>
      </c>
      <c r="K126" s="8">
        <f t="shared" si="30"/>
        <v>1.5365</v>
      </c>
      <c r="L126" s="9">
        <f t="shared" si="31"/>
        <v>31</v>
      </c>
      <c r="M126" s="9">
        <f t="shared" si="32"/>
        <v>37</v>
      </c>
      <c r="N126" s="8">
        <f t="shared" si="28"/>
        <v>1.38248E-2</v>
      </c>
      <c r="O126" s="8">
        <f t="shared" si="29"/>
        <v>2.3828927999999996E-2</v>
      </c>
      <c r="P126" s="8">
        <f t="shared" si="33"/>
        <v>0.65849596119999998</v>
      </c>
      <c r="Q126" s="8">
        <f t="shared" si="34"/>
        <v>1.3546864712639997</v>
      </c>
      <c r="R126" s="9">
        <v>1</v>
      </c>
      <c r="S126" s="8">
        <f t="shared" si="35"/>
        <v>1.3546864712639997</v>
      </c>
      <c r="T126" s="8">
        <f t="shared" si="36"/>
        <v>0.65849596119999998</v>
      </c>
      <c r="U126" s="10">
        <f t="shared" si="37"/>
        <v>745.0775591951998</v>
      </c>
      <c r="V126" s="11">
        <f t="shared" si="38"/>
        <v>362.17277866000001</v>
      </c>
      <c r="W126" s="8">
        <f t="shared" si="39"/>
        <v>2.2102786559999998</v>
      </c>
      <c r="X126" s="10">
        <f t="shared" si="40"/>
        <v>442.05573119999997</v>
      </c>
      <c r="Y126" s="8">
        <f t="shared" si="41"/>
        <v>4.1249030759999998</v>
      </c>
      <c r="Z126" s="12">
        <f t="shared" si="42"/>
        <v>3712.4127684</v>
      </c>
      <c r="AA126" s="13">
        <f t="shared" si="43"/>
        <v>5261.7188374551997</v>
      </c>
    </row>
    <row r="127" spans="1:27" s="102" customFormat="1" x14ac:dyDescent="0.2">
      <c r="A127" s="103" t="s">
        <v>571</v>
      </c>
      <c r="B127" s="97" t="s">
        <v>596</v>
      </c>
      <c r="C127" s="97" t="s">
        <v>576</v>
      </c>
      <c r="D127" s="97"/>
      <c r="E127" s="98">
        <f t="shared" si="44"/>
        <v>25.5</v>
      </c>
      <c r="F127" s="99">
        <f t="shared" si="45"/>
        <v>41.5</v>
      </c>
      <c r="G127" s="97">
        <v>1484</v>
      </c>
      <c r="H127" s="97">
        <v>1535</v>
      </c>
      <c r="I127" s="97">
        <v>1573</v>
      </c>
      <c r="J127" s="97">
        <v>1656</v>
      </c>
      <c r="K127" s="8">
        <f t="shared" si="30"/>
        <v>1.554</v>
      </c>
      <c r="L127" s="9">
        <f t="shared" si="31"/>
        <v>23</v>
      </c>
      <c r="M127" s="9">
        <f t="shared" si="32"/>
        <v>29</v>
      </c>
      <c r="N127" s="8">
        <f t="shared" si="28"/>
        <v>1.38248E-2</v>
      </c>
      <c r="O127" s="8">
        <f t="shared" si="29"/>
        <v>2.3828927999999996E-2</v>
      </c>
      <c r="P127" s="8">
        <f t="shared" si="33"/>
        <v>0.49412600160000009</v>
      </c>
      <c r="Q127" s="8">
        <f t="shared" si="34"/>
        <v>1.0738744692479998</v>
      </c>
      <c r="R127" s="9">
        <v>1</v>
      </c>
      <c r="S127" s="8">
        <f t="shared" si="35"/>
        <v>1.0738744692479998</v>
      </c>
      <c r="T127" s="8">
        <f t="shared" si="36"/>
        <v>0.49412600160000009</v>
      </c>
      <c r="U127" s="10">
        <f t="shared" si="37"/>
        <v>590.63095808639991</v>
      </c>
      <c r="V127" s="11">
        <f t="shared" si="38"/>
        <v>271.76930088000006</v>
      </c>
      <c r="W127" s="8">
        <f t="shared" si="39"/>
        <v>5.9558967359999997</v>
      </c>
      <c r="X127" s="10">
        <f t="shared" si="40"/>
        <v>1191.1793471999999</v>
      </c>
      <c r="Y127" s="8">
        <f t="shared" si="41"/>
        <v>3.3922456199999997</v>
      </c>
      <c r="Z127" s="12">
        <f t="shared" si="42"/>
        <v>3053.0210579999998</v>
      </c>
      <c r="AA127" s="13">
        <f t="shared" si="43"/>
        <v>5106.6006641663989</v>
      </c>
    </row>
    <row r="128" spans="1:27" s="102" customFormat="1" x14ac:dyDescent="0.2">
      <c r="A128" s="103" t="s">
        <v>571</v>
      </c>
      <c r="B128" s="97" t="s">
        <v>596</v>
      </c>
      <c r="C128" s="97" t="s">
        <v>577</v>
      </c>
      <c r="D128" s="97"/>
      <c r="E128" s="98">
        <f t="shared" si="44"/>
        <v>32</v>
      </c>
      <c r="F128" s="99">
        <f t="shared" si="45"/>
        <v>38</v>
      </c>
      <c r="G128" s="97">
        <v>1473</v>
      </c>
      <c r="H128" s="97">
        <v>1537</v>
      </c>
      <c r="I128" s="97">
        <v>1588</v>
      </c>
      <c r="J128" s="97">
        <v>1664</v>
      </c>
      <c r="K128" s="8">
        <f t="shared" si="30"/>
        <v>1.5625</v>
      </c>
      <c r="L128" s="9">
        <f t="shared" si="31"/>
        <v>31</v>
      </c>
      <c r="M128" s="9">
        <f t="shared" si="32"/>
        <v>37</v>
      </c>
      <c r="N128" s="8">
        <f t="shared" si="28"/>
        <v>1.38248E-2</v>
      </c>
      <c r="O128" s="8">
        <f t="shared" si="29"/>
        <v>2.3828927999999996E-2</v>
      </c>
      <c r="P128" s="8">
        <f t="shared" si="33"/>
        <v>0.66963874999999995</v>
      </c>
      <c r="Q128" s="8">
        <f t="shared" si="34"/>
        <v>1.3776098999999997</v>
      </c>
      <c r="R128" s="9">
        <v>1</v>
      </c>
      <c r="S128" s="8">
        <f t="shared" si="35"/>
        <v>1.3776098999999997</v>
      </c>
      <c r="T128" s="8">
        <f t="shared" si="36"/>
        <v>0.66963874999999995</v>
      </c>
      <c r="U128" s="10">
        <f t="shared" si="37"/>
        <v>757.68544499999985</v>
      </c>
      <c r="V128" s="11">
        <f t="shared" si="38"/>
        <v>368.30131249999999</v>
      </c>
      <c r="W128" s="8">
        <f t="shared" si="39"/>
        <v>5.4799380480000002</v>
      </c>
      <c r="X128" s="10">
        <f t="shared" si="40"/>
        <v>1095.9876096</v>
      </c>
      <c r="Y128" s="8">
        <f t="shared" si="41"/>
        <v>4.2624821759999998</v>
      </c>
      <c r="Z128" s="12">
        <f t="shared" si="42"/>
        <v>3836.2339583999997</v>
      </c>
      <c r="AA128" s="13">
        <f t="shared" si="43"/>
        <v>6058.2083254999998</v>
      </c>
    </row>
    <row r="129" spans="1:27" s="102" customFormat="1" x14ac:dyDescent="0.2">
      <c r="A129" s="103" t="s">
        <v>571</v>
      </c>
      <c r="B129" s="97" t="s">
        <v>596</v>
      </c>
      <c r="C129" s="97" t="s">
        <v>578</v>
      </c>
      <c r="D129" s="97"/>
      <c r="E129" s="98">
        <f t="shared" si="44"/>
        <v>32</v>
      </c>
      <c r="F129" s="99">
        <f t="shared" si="45"/>
        <v>38</v>
      </c>
      <c r="G129" s="97">
        <v>1473</v>
      </c>
      <c r="H129" s="97">
        <v>1537</v>
      </c>
      <c r="I129" s="97">
        <v>1588</v>
      </c>
      <c r="J129" s="97">
        <v>1664</v>
      </c>
      <c r="K129" s="8">
        <f t="shared" si="30"/>
        <v>1.5625</v>
      </c>
      <c r="L129" s="9">
        <f t="shared" si="31"/>
        <v>31</v>
      </c>
      <c r="M129" s="9">
        <f t="shared" si="32"/>
        <v>37</v>
      </c>
      <c r="N129" s="8">
        <f t="shared" si="28"/>
        <v>1.38248E-2</v>
      </c>
      <c r="O129" s="8">
        <f t="shared" si="29"/>
        <v>2.3828927999999996E-2</v>
      </c>
      <c r="P129" s="8">
        <f t="shared" si="33"/>
        <v>0.66963874999999995</v>
      </c>
      <c r="Q129" s="8">
        <f t="shared" si="34"/>
        <v>1.3776098999999997</v>
      </c>
      <c r="R129" s="9">
        <v>1</v>
      </c>
      <c r="S129" s="8">
        <f t="shared" si="35"/>
        <v>1.3776098999999997</v>
      </c>
      <c r="T129" s="8">
        <f t="shared" si="36"/>
        <v>0.66963874999999995</v>
      </c>
      <c r="U129" s="10">
        <f t="shared" si="37"/>
        <v>757.68544499999985</v>
      </c>
      <c r="V129" s="11">
        <f t="shared" si="38"/>
        <v>368.30131249999999</v>
      </c>
      <c r="W129" s="8">
        <f t="shared" si="39"/>
        <v>5.4799380480000002</v>
      </c>
      <c r="X129" s="10">
        <f t="shared" si="40"/>
        <v>1095.9876096</v>
      </c>
      <c r="Y129" s="8">
        <f t="shared" si="41"/>
        <v>4.2624821759999998</v>
      </c>
      <c r="Z129" s="12">
        <f t="shared" si="42"/>
        <v>3836.2339583999997</v>
      </c>
      <c r="AA129" s="13">
        <f t="shared" si="43"/>
        <v>6058.2083254999998</v>
      </c>
    </row>
    <row r="130" spans="1:27" s="96" customFormat="1" x14ac:dyDescent="0.2">
      <c r="A130" s="103" t="s">
        <v>571</v>
      </c>
      <c r="B130" s="103" t="s">
        <v>597</v>
      </c>
      <c r="C130" s="103" t="s">
        <v>573</v>
      </c>
      <c r="D130" s="103"/>
      <c r="E130" s="104">
        <f t="shared" si="44"/>
        <v>13</v>
      </c>
      <c r="F130" s="105">
        <f t="shared" si="45"/>
        <v>63.5</v>
      </c>
      <c r="G130" s="103">
        <v>1511</v>
      </c>
      <c r="H130" s="103">
        <v>1537</v>
      </c>
      <c r="I130" s="103">
        <v>1588</v>
      </c>
      <c r="J130" s="103">
        <v>1715</v>
      </c>
      <c r="K130" s="8">
        <f t="shared" si="30"/>
        <v>1.5625</v>
      </c>
      <c r="L130" s="9">
        <f t="shared" si="31"/>
        <v>31</v>
      </c>
      <c r="M130" s="9">
        <f t="shared" si="32"/>
        <v>37</v>
      </c>
      <c r="N130" s="8">
        <f t="shared" si="28"/>
        <v>1.38248E-2</v>
      </c>
      <c r="O130" s="8">
        <f t="shared" si="29"/>
        <v>2.3828927999999996E-2</v>
      </c>
      <c r="P130" s="8">
        <f t="shared" si="33"/>
        <v>0.66963874999999995</v>
      </c>
      <c r="Q130" s="8">
        <f t="shared" si="34"/>
        <v>1.3776098999999997</v>
      </c>
      <c r="R130" s="9">
        <v>1</v>
      </c>
      <c r="S130" s="8">
        <f t="shared" si="35"/>
        <v>1.3776098999999997</v>
      </c>
      <c r="T130" s="8">
        <f t="shared" si="36"/>
        <v>0.66963874999999995</v>
      </c>
      <c r="U130" s="10">
        <f t="shared" si="37"/>
        <v>757.68544499999985</v>
      </c>
      <c r="V130" s="11">
        <f t="shared" si="38"/>
        <v>368.30131249999999</v>
      </c>
      <c r="W130" s="8">
        <f t="shared" si="39"/>
        <v>9.4379262599999993</v>
      </c>
      <c r="X130" s="10">
        <f t="shared" si="40"/>
        <v>1887.5852519999999</v>
      </c>
      <c r="Y130" s="8">
        <f t="shared" si="41"/>
        <v>1.7316333839999998</v>
      </c>
      <c r="Z130" s="12">
        <f t="shared" si="42"/>
        <v>1558.4700455999998</v>
      </c>
      <c r="AA130" s="13">
        <f t="shared" si="43"/>
        <v>4572.0420550999997</v>
      </c>
    </row>
    <row r="131" spans="1:27" s="102" customFormat="1" x14ac:dyDescent="0.2">
      <c r="A131" s="103" t="s">
        <v>571</v>
      </c>
      <c r="B131" s="97" t="s">
        <v>597</v>
      </c>
      <c r="C131" s="97" t="s">
        <v>574</v>
      </c>
      <c r="D131" s="97"/>
      <c r="E131" s="98">
        <f t="shared" si="44"/>
        <v>11</v>
      </c>
      <c r="F131" s="99">
        <f t="shared" si="45"/>
        <v>22</v>
      </c>
      <c r="G131" s="97">
        <v>1535</v>
      </c>
      <c r="H131" s="97">
        <v>1557</v>
      </c>
      <c r="I131" s="97">
        <v>1586</v>
      </c>
      <c r="J131" s="97">
        <v>1630</v>
      </c>
      <c r="K131" s="8">
        <f t="shared" si="30"/>
        <v>1.5714999999999999</v>
      </c>
      <c r="L131" s="9">
        <f t="shared" si="31"/>
        <v>17</v>
      </c>
      <c r="M131" s="9">
        <f t="shared" si="32"/>
        <v>23</v>
      </c>
      <c r="N131" s="8">
        <f t="shared" ref="N131:N135" si="46">3.142*(0.0008*0.0055)*1000</f>
        <v>1.38248E-2</v>
      </c>
      <c r="O131" s="8">
        <f t="shared" ref="O131:O135" si="47">3.142*(0.0002*0.0048)*7900</f>
        <v>2.3828927999999996E-2</v>
      </c>
      <c r="P131" s="8">
        <f t="shared" si="33"/>
        <v>0.36933644439999996</v>
      </c>
      <c r="Q131" s="8">
        <f t="shared" si="34"/>
        <v>0.8612846880959999</v>
      </c>
      <c r="R131" s="9">
        <v>1</v>
      </c>
      <c r="S131" s="8">
        <f t="shared" si="35"/>
        <v>0.8612846880959999</v>
      </c>
      <c r="T131" s="8">
        <f t="shared" si="36"/>
        <v>0.36933644439999996</v>
      </c>
      <c r="U131" s="10">
        <f t="shared" si="37"/>
        <v>473.70657845279993</v>
      </c>
      <c r="V131" s="11">
        <f t="shared" si="38"/>
        <v>203.13504441999999</v>
      </c>
      <c r="W131" s="8">
        <f t="shared" si="39"/>
        <v>3.1077710399999998</v>
      </c>
      <c r="X131" s="10">
        <f t="shared" si="40"/>
        <v>621.55420800000002</v>
      </c>
      <c r="Y131" s="8">
        <f t="shared" si="41"/>
        <v>1.4842943279999998</v>
      </c>
      <c r="Z131" s="12">
        <f t="shared" si="42"/>
        <v>1335.8648951999999</v>
      </c>
      <c r="AA131" s="13">
        <f t="shared" si="43"/>
        <v>2634.2607260727996</v>
      </c>
    </row>
    <row r="132" spans="1:27" s="102" customFormat="1" x14ac:dyDescent="0.2">
      <c r="A132" s="103" t="s">
        <v>571</v>
      </c>
      <c r="B132" s="97" t="s">
        <v>597</v>
      </c>
      <c r="C132" s="97" t="s">
        <v>575</v>
      </c>
      <c r="D132" s="97"/>
      <c r="E132" s="98">
        <f t="shared" si="44"/>
        <v>19</v>
      </c>
      <c r="F132" s="99">
        <f t="shared" si="45"/>
        <v>16</v>
      </c>
      <c r="G132" s="97">
        <v>1524</v>
      </c>
      <c r="H132" s="97">
        <v>1562</v>
      </c>
      <c r="I132" s="97">
        <v>1613</v>
      </c>
      <c r="J132" s="97">
        <v>1645</v>
      </c>
      <c r="K132" s="8">
        <f t="shared" ref="K132:K135" si="48">(I132+H132)/2/1000</f>
        <v>1.5874999999999999</v>
      </c>
      <c r="L132" s="9">
        <f t="shared" ref="L132:L135" si="49">ROUND((I132-H132)/2*1.2,)</f>
        <v>31</v>
      </c>
      <c r="M132" s="9">
        <f t="shared" ref="M132:M135" si="50">L132+6</f>
        <v>37</v>
      </c>
      <c r="N132" s="8">
        <f t="shared" si="46"/>
        <v>1.38248E-2</v>
      </c>
      <c r="O132" s="8">
        <f t="shared" si="47"/>
        <v>2.3828927999999996E-2</v>
      </c>
      <c r="P132" s="8">
        <f t="shared" ref="P132:P135" si="51">(K132*L132)*N132</f>
        <v>0.68035296999999995</v>
      </c>
      <c r="Q132" s="8">
        <f t="shared" ref="Q132:Q135" si="52">K132*M132*O132</f>
        <v>1.3996516583999996</v>
      </c>
      <c r="R132" s="9">
        <v>1</v>
      </c>
      <c r="S132" s="8">
        <f t="shared" ref="S132:S135" si="53">(Q132*R132)</f>
        <v>1.3996516583999996</v>
      </c>
      <c r="T132" s="8">
        <f t="shared" ref="T132:T135" si="54">(P132*R132)</f>
        <v>0.68035296999999995</v>
      </c>
      <c r="U132" s="10">
        <f t="shared" ref="U132:U135" si="55">S132*R132*550</f>
        <v>769.80841211999973</v>
      </c>
      <c r="V132" s="11">
        <f t="shared" ref="V132:V135" si="56">T132*R132*550</f>
        <v>374.19413349999996</v>
      </c>
      <c r="W132" s="8">
        <f t="shared" ref="W132:W135" si="57">((J132/1000)*3.14)*1.15*0.003*((J132-I132)/2/1000)*8000*R132</f>
        <v>2.2809964799999998</v>
      </c>
      <c r="X132" s="10">
        <f t="shared" ref="X132:X135" si="58">W132*2*100</f>
        <v>456.19929599999995</v>
      </c>
      <c r="Y132" s="8">
        <f t="shared" ref="Y132:Y135" si="59">((H132/1000)*3.14)*1.15*0.003*((H132-G132)/2/1000)*8000*R132</f>
        <v>2.5720141919999997</v>
      </c>
      <c r="Z132" s="12">
        <f t="shared" ref="Z132:Z135" si="60">Y132*2*450</f>
        <v>2314.8127727999999</v>
      </c>
      <c r="AA132" s="13">
        <f t="shared" ref="AA132:AA135" si="61">Z132+X132+V132+U132</f>
        <v>3915.0146144199998</v>
      </c>
    </row>
    <row r="133" spans="1:27" s="102" customFormat="1" x14ac:dyDescent="0.2">
      <c r="A133" s="103" t="s">
        <v>571</v>
      </c>
      <c r="B133" s="97" t="s">
        <v>597</v>
      </c>
      <c r="C133" s="97" t="s">
        <v>576</v>
      </c>
      <c r="D133" s="97"/>
      <c r="E133" s="98">
        <f t="shared" si="44"/>
        <v>16</v>
      </c>
      <c r="F133" s="99">
        <f t="shared" si="45"/>
        <v>38.5</v>
      </c>
      <c r="G133" s="97">
        <v>1557</v>
      </c>
      <c r="H133" s="97">
        <v>1589</v>
      </c>
      <c r="I133" s="97">
        <v>1630</v>
      </c>
      <c r="J133" s="97">
        <v>1707</v>
      </c>
      <c r="K133" s="8">
        <f t="shared" si="48"/>
        <v>1.6094999999999999</v>
      </c>
      <c r="L133" s="9">
        <f t="shared" si="49"/>
        <v>25</v>
      </c>
      <c r="M133" s="9">
        <f t="shared" si="50"/>
        <v>31</v>
      </c>
      <c r="N133" s="8">
        <f t="shared" si="46"/>
        <v>1.38248E-2</v>
      </c>
      <c r="O133" s="8">
        <f t="shared" si="47"/>
        <v>2.3828927999999996E-2</v>
      </c>
      <c r="P133" s="8">
        <f t="shared" si="51"/>
        <v>0.55627538999999993</v>
      </c>
      <c r="Q133" s="8">
        <f t="shared" si="52"/>
        <v>1.1889324480959997</v>
      </c>
      <c r="R133" s="9">
        <v>1</v>
      </c>
      <c r="S133" s="8">
        <f t="shared" si="53"/>
        <v>1.1889324480959997</v>
      </c>
      <c r="T133" s="8">
        <f t="shared" si="54"/>
        <v>0.55627538999999993</v>
      </c>
      <c r="U133" s="10">
        <f t="shared" si="55"/>
        <v>653.91284645279984</v>
      </c>
      <c r="V133" s="11">
        <f t="shared" si="56"/>
        <v>305.95146449999999</v>
      </c>
      <c r="W133" s="8">
        <f t="shared" si="57"/>
        <v>5.6955147479999999</v>
      </c>
      <c r="X133" s="10">
        <f t="shared" si="58"/>
        <v>1139.1029495999999</v>
      </c>
      <c r="Y133" s="8">
        <f t="shared" si="59"/>
        <v>2.203345536</v>
      </c>
      <c r="Z133" s="12">
        <f t="shared" si="60"/>
        <v>1983.0109824000001</v>
      </c>
      <c r="AA133" s="13">
        <f t="shared" si="61"/>
        <v>4081.9782429528</v>
      </c>
    </row>
    <row r="134" spans="1:27" s="118" customFormat="1" x14ac:dyDescent="0.2">
      <c r="A134" s="103" t="s">
        <v>571</v>
      </c>
      <c r="B134" s="97" t="s">
        <v>597</v>
      </c>
      <c r="C134" s="97" t="s">
        <v>577</v>
      </c>
      <c r="D134" s="97"/>
      <c r="E134" s="98">
        <f t="shared" si="44"/>
        <v>32</v>
      </c>
      <c r="F134" s="99">
        <f t="shared" si="45"/>
        <v>44.5</v>
      </c>
      <c r="G134" s="116">
        <v>1530</v>
      </c>
      <c r="H134" s="116">
        <v>1594</v>
      </c>
      <c r="I134" s="116">
        <v>1645</v>
      </c>
      <c r="J134" s="116">
        <v>1734</v>
      </c>
      <c r="K134" s="8">
        <f t="shared" si="48"/>
        <v>1.6194999999999999</v>
      </c>
      <c r="L134" s="9">
        <f t="shared" si="49"/>
        <v>31</v>
      </c>
      <c r="M134" s="9">
        <f t="shared" si="50"/>
        <v>37</v>
      </c>
      <c r="N134" s="8">
        <f t="shared" si="46"/>
        <v>1.38248E-2</v>
      </c>
      <c r="O134" s="8">
        <f t="shared" si="47"/>
        <v>2.3828927999999996E-2</v>
      </c>
      <c r="P134" s="8">
        <f t="shared" si="51"/>
        <v>0.69406717159999998</v>
      </c>
      <c r="Q134" s="8">
        <f t="shared" si="52"/>
        <v>1.4278651091519996</v>
      </c>
      <c r="R134" s="9">
        <v>1</v>
      </c>
      <c r="S134" s="8">
        <f t="shared" si="53"/>
        <v>1.4278651091519996</v>
      </c>
      <c r="T134" s="8">
        <f t="shared" si="54"/>
        <v>0.69406717159999998</v>
      </c>
      <c r="U134" s="10">
        <f t="shared" si="55"/>
        <v>785.32581003359974</v>
      </c>
      <c r="V134" s="11">
        <f t="shared" si="56"/>
        <v>381.73694438000001</v>
      </c>
      <c r="W134" s="8">
        <f t="shared" si="57"/>
        <v>6.687254231999999</v>
      </c>
      <c r="X134" s="10">
        <f t="shared" si="58"/>
        <v>1337.4508463999998</v>
      </c>
      <c r="Y134" s="8">
        <f t="shared" si="59"/>
        <v>4.4205573119999997</v>
      </c>
      <c r="Z134" s="12">
        <f t="shared" si="60"/>
        <v>3978.5015807999998</v>
      </c>
      <c r="AA134" s="13">
        <f t="shared" si="61"/>
        <v>6483.0151816135995</v>
      </c>
    </row>
    <row r="135" spans="1:27" s="118" customFormat="1" x14ac:dyDescent="0.2">
      <c r="A135" s="103" t="s">
        <v>571</v>
      </c>
      <c r="B135" s="97" t="s">
        <v>597</v>
      </c>
      <c r="C135" s="97" t="s">
        <v>578</v>
      </c>
      <c r="D135" s="97"/>
      <c r="E135" s="98">
        <f t="shared" si="44"/>
        <v>32</v>
      </c>
      <c r="F135" s="99">
        <f t="shared" si="45"/>
        <v>44.5</v>
      </c>
      <c r="G135" s="116">
        <v>1530</v>
      </c>
      <c r="H135" s="116">
        <v>1594</v>
      </c>
      <c r="I135" s="116">
        <v>1645</v>
      </c>
      <c r="J135" s="116">
        <v>1734</v>
      </c>
      <c r="K135" s="8">
        <f t="shared" si="48"/>
        <v>1.6194999999999999</v>
      </c>
      <c r="L135" s="9">
        <f t="shared" si="49"/>
        <v>31</v>
      </c>
      <c r="M135" s="9">
        <f t="shared" si="50"/>
        <v>37</v>
      </c>
      <c r="N135" s="8">
        <f t="shared" si="46"/>
        <v>1.38248E-2</v>
      </c>
      <c r="O135" s="8">
        <f t="shared" si="47"/>
        <v>2.3828927999999996E-2</v>
      </c>
      <c r="P135" s="8">
        <f t="shared" si="51"/>
        <v>0.69406717159999998</v>
      </c>
      <c r="Q135" s="8">
        <f t="shared" si="52"/>
        <v>1.4278651091519996</v>
      </c>
      <c r="R135" s="9">
        <v>1</v>
      </c>
      <c r="S135" s="8">
        <f t="shared" si="53"/>
        <v>1.4278651091519996</v>
      </c>
      <c r="T135" s="8">
        <f t="shared" si="54"/>
        <v>0.69406717159999998</v>
      </c>
      <c r="U135" s="10">
        <f t="shared" si="55"/>
        <v>785.32581003359974</v>
      </c>
      <c r="V135" s="11">
        <f t="shared" si="56"/>
        <v>381.73694438000001</v>
      </c>
      <c r="W135" s="8">
        <f t="shared" si="57"/>
        <v>6.687254231999999</v>
      </c>
      <c r="X135" s="10">
        <f t="shared" si="58"/>
        <v>1337.4508463999998</v>
      </c>
      <c r="Y135" s="8">
        <f t="shared" si="59"/>
        <v>4.4205573119999997</v>
      </c>
      <c r="Z135" s="12">
        <f t="shared" si="60"/>
        <v>3978.5015807999998</v>
      </c>
      <c r="AA135" s="13">
        <f t="shared" si="61"/>
        <v>6483.0151816135995</v>
      </c>
    </row>
    <row r="138" spans="1:27" s="96" customFormat="1" ht="28.2" customHeight="1" x14ac:dyDescent="0.3">
      <c r="A138" s="103" t="s">
        <v>571</v>
      </c>
      <c r="B138" s="109" t="s">
        <v>584</v>
      </c>
      <c r="C138" s="109" t="s">
        <v>573</v>
      </c>
      <c r="D138" s="109"/>
      <c r="E138" s="104">
        <f t="shared" ref="E138" si="62">(H138-G138)/2</f>
        <v>9.5</v>
      </c>
      <c r="F138" s="105">
        <f t="shared" ref="F138" si="63">(J138-I138)/2</f>
        <v>39.600000000000023</v>
      </c>
      <c r="G138" s="185">
        <v>857.3</v>
      </c>
      <c r="H138" s="185">
        <v>876.3</v>
      </c>
      <c r="I138" s="185">
        <v>911.4</v>
      </c>
      <c r="J138" s="185">
        <v>990.6</v>
      </c>
      <c r="K138" s="186">
        <f t="shared" ref="K138" si="64">(I138+H138)/2/1000</f>
        <v>0.89384999999999992</v>
      </c>
      <c r="L138" s="186">
        <f t="shared" ref="L138" si="65">ROUND((I138-H138)/2*1.2,)</f>
        <v>21</v>
      </c>
      <c r="M138" s="186">
        <f t="shared" ref="M138" si="66">L138+6</f>
        <v>27</v>
      </c>
      <c r="N138" s="186">
        <f t="shared" ref="N138" si="67">3.142*(0.0008*0.0055)*1000</f>
        <v>1.38248E-2</v>
      </c>
      <c r="O138" s="186">
        <f t="shared" ref="O138" si="68">3.142*(0.0002*0.0048)*7900</f>
        <v>2.3828927999999996E-2</v>
      </c>
      <c r="P138" s="186">
        <f t="shared" ref="P138" si="69">(K138*L138)*N138</f>
        <v>0.25950324708</v>
      </c>
      <c r="Q138" s="186">
        <f t="shared" ref="Q138" si="70">K138*M138*O138</f>
        <v>0.57508615690559983</v>
      </c>
      <c r="R138" s="186">
        <v>1</v>
      </c>
      <c r="S138" s="186">
        <f t="shared" ref="S138" si="71">(Q138*R138)</f>
        <v>0.57508615690559983</v>
      </c>
      <c r="T138" s="186">
        <f t="shared" ref="T138" si="72">(P138*R138)</f>
        <v>0.25950324708</v>
      </c>
      <c r="U138" s="188">
        <f>S138*R138*450</f>
        <v>258.78877060751995</v>
      </c>
      <c r="V138" s="187">
        <f t="shared" ref="V138" si="73">T138*R138*550</f>
        <v>142.72678589399999</v>
      </c>
      <c r="W138" s="186">
        <f t="shared" ref="W138" si="74">((J138/1000)*3.14)*1.15*0.003*((J138-I138)/2/1000)*8000*R138</f>
        <v>3.3996345926400018</v>
      </c>
      <c r="X138" s="188">
        <f>W138*2*350</f>
        <v>2379.7442148480013</v>
      </c>
      <c r="Y138" s="186">
        <f t="shared" ref="Y138" si="75">((H138/1000)*3.14)*1.15*0.003*((H138-G138)/2/1000)*8000*R138</f>
        <v>0.72146480039999994</v>
      </c>
      <c r="Z138" s="188">
        <f>Y138*2*350</f>
        <v>505.02536027999997</v>
      </c>
      <c r="AA138" s="186">
        <f t="shared" ref="AA138" si="76">Z138+X138+V138+U138</f>
        <v>3286.2851316295209</v>
      </c>
    </row>
    <row r="139" spans="1:27" s="96" customFormat="1" x14ac:dyDescent="0.3">
      <c r="A139" s="103" t="s">
        <v>571</v>
      </c>
      <c r="B139" s="103" t="s">
        <v>591</v>
      </c>
      <c r="C139" s="103" t="s">
        <v>573</v>
      </c>
      <c r="D139" s="103"/>
      <c r="E139" s="104">
        <f>(H139-G139)/2</f>
        <v>15.950000000000045</v>
      </c>
      <c r="F139" s="105">
        <f>(J139-I139)/2</f>
        <v>52.299999999999955</v>
      </c>
      <c r="G139" s="115">
        <v>1200</v>
      </c>
      <c r="H139" s="103">
        <v>1231.9000000000001</v>
      </c>
      <c r="I139" s="103">
        <v>1279.7</v>
      </c>
      <c r="J139" s="103">
        <v>1384.3</v>
      </c>
      <c r="K139" s="101"/>
      <c r="L139" s="101"/>
      <c r="M139" s="101"/>
      <c r="N139" s="101"/>
      <c r="O139" s="106"/>
      <c r="P139" s="101"/>
      <c r="Q139" s="101"/>
      <c r="R139" s="101"/>
      <c r="S139" s="101"/>
      <c r="U139" s="107"/>
    </row>
    <row r="140" spans="1:27" s="96" customFormat="1" x14ac:dyDescent="0.3">
      <c r="A140" s="103" t="s">
        <v>571</v>
      </c>
      <c r="B140" s="103" t="s">
        <v>591</v>
      </c>
      <c r="C140" s="103" t="s">
        <v>573</v>
      </c>
      <c r="D140" s="103"/>
      <c r="E140" s="104">
        <f>(H140-G140)/2</f>
        <v>15.950000000000045</v>
      </c>
      <c r="F140" s="105">
        <f>(J140-I140)/2</f>
        <v>52.299999999999955</v>
      </c>
      <c r="G140" s="115">
        <v>1200</v>
      </c>
      <c r="H140" s="103">
        <v>1231.9000000000001</v>
      </c>
      <c r="I140" s="103">
        <v>1279.7</v>
      </c>
      <c r="J140" s="103">
        <v>1384.3</v>
      </c>
      <c r="K140" s="101"/>
      <c r="L140" s="101"/>
      <c r="M140" s="101"/>
      <c r="N140" s="101"/>
      <c r="O140" s="106"/>
      <c r="P140" s="101"/>
      <c r="Q140" s="101"/>
      <c r="R140" s="101"/>
      <c r="S140" s="101"/>
      <c r="U140" s="107"/>
    </row>
    <row r="141" spans="1:27" x14ac:dyDescent="0.25">
      <c r="S141" s="120"/>
    </row>
    <row r="144" spans="1:27" s="96" customFormat="1" x14ac:dyDescent="0.3">
      <c r="A144" s="103" t="s">
        <v>530</v>
      </c>
      <c r="B144" s="103"/>
      <c r="C144" s="103"/>
      <c r="D144" s="103"/>
      <c r="E144" s="104"/>
      <c r="F144" s="105">
        <f>(J144-I144)/2</f>
        <v>6.5</v>
      </c>
      <c r="G144" s="115"/>
      <c r="H144" s="103">
        <v>937</v>
      </c>
      <c r="I144" s="103">
        <v>962</v>
      </c>
      <c r="J144" s="103">
        <v>975</v>
      </c>
      <c r="K144" s="101"/>
      <c r="L144" s="101"/>
      <c r="M144" s="101"/>
      <c r="N144" s="101"/>
      <c r="O144" s="106"/>
      <c r="P144" s="101"/>
      <c r="Q144" s="101"/>
      <c r="R144" s="101"/>
      <c r="S144" s="101"/>
      <c r="U144" s="107"/>
    </row>
    <row r="149" spans="1:21" s="102" customFormat="1" x14ac:dyDescent="0.3">
      <c r="A149" s="103" t="s">
        <v>598</v>
      </c>
      <c r="B149" s="97" t="s">
        <v>582</v>
      </c>
      <c r="C149" s="97" t="s">
        <v>576</v>
      </c>
      <c r="D149" s="97"/>
      <c r="E149" s="98">
        <f>(H149-G149)/2</f>
        <v>9.6499999999999773</v>
      </c>
      <c r="F149" s="99">
        <f>(J149-I149)/2</f>
        <v>36.5</v>
      </c>
      <c r="G149" s="97">
        <v>755.7</v>
      </c>
      <c r="H149" s="97">
        <v>775</v>
      </c>
      <c r="I149" s="97">
        <v>813</v>
      </c>
      <c r="J149" s="97">
        <v>886</v>
      </c>
      <c r="K149" s="100"/>
      <c r="L149" s="100"/>
      <c r="M149" s="100"/>
      <c r="N149" s="100"/>
      <c r="O149" s="100"/>
      <c r="P149" s="101"/>
      <c r="Q149" s="101"/>
      <c r="R149" s="101"/>
      <c r="S149" s="100"/>
    </row>
    <row r="151" spans="1:21" s="121" customFormat="1" x14ac:dyDescent="0.3">
      <c r="A151" s="121">
        <v>4800070971</v>
      </c>
      <c r="E151" s="98"/>
      <c r="F151" s="99">
        <f>(J151-I151)/2</f>
        <v>27.950000000000045</v>
      </c>
      <c r="G151" s="97"/>
      <c r="H151" s="97">
        <v>978</v>
      </c>
      <c r="I151" s="97">
        <v>1016</v>
      </c>
      <c r="J151" s="97">
        <v>1071.9000000000001</v>
      </c>
      <c r="K151" s="100"/>
      <c r="L151" s="100"/>
      <c r="M151" s="100"/>
      <c r="N151" s="100"/>
      <c r="O151" s="100"/>
      <c r="P151" s="101"/>
      <c r="Q151" s="101"/>
      <c r="R151" s="101"/>
      <c r="S151" s="100"/>
    </row>
    <row r="154" spans="1:21" s="96" customFormat="1" x14ac:dyDescent="0.3">
      <c r="A154" s="103" t="s">
        <v>598</v>
      </c>
      <c r="B154" s="103" t="s">
        <v>585</v>
      </c>
      <c r="C154" s="103" t="s">
        <v>573</v>
      </c>
      <c r="D154" s="103"/>
      <c r="E154" s="104">
        <f>(H154-G154)/2</f>
        <v>9.5</v>
      </c>
      <c r="F154" s="105">
        <f>(J154-I154)/2</f>
        <v>39.649999999999977</v>
      </c>
      <c r="G154" s="103">
        <v>908.1</v>
      </c>
      <c r="H154" s="103">
        <v>927.1</v>
      </c>
      <c r="I154" s="103">
        <v>968.5</v>
      </c>
      <c r="J154" s="103">
        <v>1047.8</v>
      </c>
      <c r="K154" s="101"/>
      <c r="L154" s="101"/>
      <c r="M154" s="101"/>
      <c r="N154" s="101"/>
      <c r="O154" s="101"/>
      <c r="P154" s="101"/>
      <c r="Q154" s="101"/>
      <c r="R154" s="101"/>
      <c r="S154" s="101"/>
      <c r="U154" s="107"/>
    </row>
    <row r="155" spans="1:21" s="102" customFormat="1" x14ac:dyDescent="0.3">
      <c r="A155" s="103" t="s">
        <v>598</v>
      </c>
      <c r="B155" s="97" t="s">
        <v>572</v>
      </c>
      <c r="C155" s="97" t="s">
        <v>574</v>
      </c>
      <c r="D155" s="97"/>
      <c r="E155" s="98">
        <f>(H155-G155)/2</f>
        <v>9.5</v>
      </c>
      <c r="F155" s="99">
        <f>(J155-I155)/2</f>
        <v>13.45999999999998</v>
      </c>
      <c r="G155" s="97">
        <v>654.1</v>
      </c>
      <c r="H155" s="97">
        <v>673.1</v>
      </c>
      <c r="I155" s="97">
        <v>698.5</v>
      </c>
      <c r="J155" s="97">
        <v>725.42</v>
      </c>
      <c r="K155" s="100"/>
      <c r="L155" s="100"/>
      <c r="M155" s="100"/>
      <c r="N155" s="100"/>
      <c r="O155" s="100"/>
      <c r="P155" s="101"/>
      <c r="Q155" s="101"/>
      <c r="R155" s="101"/>
      <c r="S155" s="100"/>
    </row>
    <row r="159" spans="1:21" x14ac:dyDescent="0.25">
      <c r="A159" s="122">
        <v>4000114452</v>
      </c>
      <c r="B159" s="103"/>
      <c r="C159" s="103"/>
      <c r="D159" s="103"/>
      <c r="E159" s="104">
        <f>(H159-G159)/2</f>
        <v>10</v>
      </c>
      <c r="F159" s="105"/>
      <c r="G159" s="103">
        <v>1270</v>
      </c>
      <c r="H159" s="103">
        <v>1290</v>
      </c>
      <c r="I159" s="103">
        <v>1370</v>
      </c>
      <c r="J159" s="103"/>
      <c r="K159" s="101"/>
      <c r="L159" s="101"/>
      <c r="M159" s="101"/>
      <c r="N159" s="101"/>
      <c r="O159" s="101"/>
      <c r="P159" s="101"/>
      <c r="Q159" s="101"/>
      <c r="R159" s="101"/>
      <c r="S159" s="101"/>
    </row>
    <row r="162" spans="1:21" s="121" customFormat="1" ht="52.8" x14ac:dyDescent="0.3">
      <c r="A162" s="121" t="s">
        <v>599</v>
      </c>
      <c r="E162" s="104">
        <f>(H162-G162)/2</f>
        <v>10</v>
      </c>
      <c r="F162" s="105"/>
      <c r="G162" s="103">
        <v>804</v>
      </c>
      <c r="H162" s="103">
        <v>824</v>
      </c>
      <c r="I162" s="103">
        <v>1370</v>
      </c>
      <c r="J162" s="103"/>
      <c r="K162" s="101"/>
      <c r="L162" s="101"/>
      <c r="M162" s="101"/>
      <c r="N162" s="101"/>
      <c r="O162" s="101"/>
      <c r="P162" s="101"/>
      <c r="Q162" s="101"/>
      <c r="R162" s="101"/>
      <c r="S162" s="101"/>
    </row>
    <row r="163" spans="1:21" s="102" customFormat="1" x14ac:dyDescent="0.3">
      <c r="A163" s="103" t="s">
        <v>571</v>
      </c>
      <c r="B163" s="97"/>
      <c r="C163" s="97"/>
      <c r="D163" s="97"/>
      <c r="E163" s="98">
        <f>(H163-G163)/2</f>
        <v>6</v>
      </c>
      <c r="F163" s="99">
        <f>(J163-I163)/2</f>
        <v>32.5</v>
      </c>
      <c r="G163" s="97">
        <v>618</v>
      </c>
      <c r="H163" s="97">
        <v>630</v>
      </c>
      <c r="I163" s="97">
        <v>666</v>
      </c>
      <c r="J163" s="97">
        <v>731</v>
      </c>
      <c r="K163" s="100"/>
      <c r="L163" s="100"/>
      <c r="M163" s="100"/>
      <c r="N163" s="100"/>
      <c r="O163" s="100"/>
      <c r="P163" s="101"/>
      <c r="Q163" s="101"/>
      <c r="R163" s="101"/>
      <c r="S163" s="100"/>
    </row>
    <row r="165" spans="1:21" x14ac:dyDescent="0.25">
      <c r="A165" s="123" t="s">
        <v>600</v>
      </c>
      <c r="B165" s="124">
        <v>900</v>
      </c>
      <c r="C165" s="125"/>
      <c r="D165" s="125"/>
      <c r="E165" s="126">
        <f>(H165-G165)/2</f>
        <v>19.050000000000011</v>
      </c>
      <c r="F165" s="126">
        <f>(J165-I165)/2</f>
        <v>79.25</v>
      </c>
      <c r="G165" s="125">
        <v>590.6</v>
      </c>
      <c r="H165" s="125">
        <v>628.70000000000005</v>
      </c>
      <c r="I165" s="125">
        <v>679.5</v>
      </c>
      <c r="J165" s="125">
        <v>838</v>
      </c>
      <c r="K165" s="127"/>
      <c r="L165" s="128"/>
      <c r="M165" s="127"/>
      <c r="N165" s="127"/>
      <c r="O165" s="100"/>
      <c r="P165" s="101"/>
      <c r="Q165" s="101"/>
      <c r="R165" s="101"/>
      <c r="S165" s="100"/>
    </row>
    <row r="166" spans="1:21" ht="13.8" thickBot="1" x14ac:dyDescent="0.3">
      <c r="A166" s="123" t="s">
        <v>600</v>
      </c>
      <c r="B166" s="124">
        <v>1500</v>
      </c>
      <c r="C166" s="125"/>
      <c r="D166" s="125"/>
      <c r="E166" s="126">
        <f>(H166-G166)/2</f>
        <v>19.050000000000011</v>
      </c>
      <c r="F166" s="126">
        <f>(J166-I166)/2</f>
        <v>111.10000000000002</v>
      </c>
      <c r="G166" s="129">
        <v>577.9</v>
      </c>
      <c r="H166" s="129">
        <v>616</v>
      </c>
      <c r="I166" s="129">
        <v>679.5</v>
      </c>
      <c r="J166" s="129">
        <v>901.7</v>
      </c>
      <c r="K166" s="127"/>
      <c r="L166" s="128"/>
      <c r="M166" s="127"/>
      <c r="N166" s="127"/>
      <c r="O166" s="100"/>
      <c r="P166" s="130"/>
      <c r="Q166" s="101"/>
      <c r="R166" s="101"/>
      <c r="S166" s="100"/>
    </row>
    <row r="168" spans="1:21" ht="55.2" x14ac:dyDescent="0.25">
      <c r="A168" s="131" t="s">
        <v>601</v>
      </c>
      <c r="E168" s="98">
        <f>(H168-G168)/2</f>
        <v>8</v>
      </c>
      <c r="F168" s="99">
        <f>(J168-I168)/2</f>
        <v>27</v>
      </c>
      <c r="G168" s="97">
        <v>1344</v>
      </c>
      <c r="H168" s="97">
        <v>1360</v>
      </c>
      <c r="I168" s="97">
        <v>1390</v>
      </c>
      <c r="J168" s="97">
        <v>1444</v>
      </c>
      <c r="K168" s="100"/>
      <c r="L168" s="100"/>
      <c r="M168" s="100"/>
      <c r="N168" s="100"/>
      <c r="O168" s="100"/>
      <c r="P168" s="101"/>
      <c r="Q168" s="101"/>
      <c r="R168" s="101"/>
      <c r="S168" s="100"/>
    </row>
    <row r="175" spans="1:21" s="96" customFormat="1" ht="22.8" customHeight="1" x14ac:dyDescent="0.3">
      <c r="A175" s="103" t="s">
        <v>571</v>
      </c>
      <c r="B175" s="103" t="s">
        <v>581</v>
      </c>
      <c r="C175" s="103" t="s">
        <v>573</v>
      </c>
      <c r="D175" s="103"/>
      <c r="E175" s="104">
        <f>(H175-G175)/2</f>
        <v>9.5</v>
      </c>
      <c r="F175" s="105">
        <f>(J175-I175)/2</f>
        <v>38.100000000000023</v>
      </c>
      <c r="G175" s="103">
        <v>704.9</v>
      </c>
      <c r="H175" s="103">
        <v>723.9</v>
      </c>
      <c r="I175" s="103">
        <v>755.65</v>
      </c>
      <c r="J175" s="103">
        <v>831.85</v>
      </c>
      <c r="K175" s="101"/>
      <c r="L175" s="101"/>
      <c r="M175" s="101"/>
      <c r="N175" s="101"/>
      <c r="O175" s="101"/>
      <c r="P175" s="101"/>
      <c r="Q175" s="101"/>
      <c r="R175" s="101"/>
      <c r="S175" s="101"/>
      <c r="U175" s="107"/>
    </row>
    <row r="178" spans="1:21" s="118" customFormat="1" x14ac:dyDescent="0.3">
      <c r="A178" s="103" t="s">
        <v>571</v>
      </c>
      <c r="B178" s="97"/>
      <c r="C178" s="97"/>
      <c r="D178" s="97"/>
      <c r="E178" s="98">
        <f>(H178-G178)/2</f>
        <v>16</v>
      </c>
      <c r="F178" s="99"/>
      <c r="G178" s="116">
        <f>700-32</f>
        <v>668</v>
      </c>
      <c r="H178" s="116">
        <v>700</v>
      </c>
      <c r="I178" s="116">
        <v>750</v>
      </c>
      <c r="J178" s="116"/>
      <c r="K178" s="100"/>
      <c r="L178" s="100"/>
      <c r="M178" s="100"/>
      <c r="N178" s="100"/>
      <c r="O178" s="108"/>
      <c r="P178" s="117"/>
      <c r="Q178" s="101"/>
      <c r="R178" s="101"/>
      <c r="S178" s="101"/>
    </row>
    <row r="181" spans="1:21" s="102" customFormat="1" x14ac:dyDescent="0.3">
      <c r="A181" s="103" t="s">
        <v>602</v>
      </c>
      <c r="B181" s="97" t="s">
        <v>582</v>
      </c>
      <c r="C181" s="97" t="s">
        <v>574</v>
      </c>
      <c r="D181" s="97"/>
      <c r="E181" s="98">
        <f>(H181-G181)/2</f>
        <v>9.5250000000000341</v>
      </c>
      <c r="F181" s="99">
        <f>(J181-I181)/2</f>
        <v>13.45999999999998</v>
      </c>
      <c r="G181" s="97">
        <v>755.65</v>
      </c>
      <c r="H181" s="97">
        <v>774.7</v>
      </c>
      <c r="I181" s="97">
        <v>800.1</v>
      </c>
      <c r="J181" s="97">
        <v>827.02</v>
      </c>
      <c r="K181" s="100"/>
      <c r="L181" s="100"/>
      <c r="M181" s="100"/>
      <c r="N181" s="100"/>
      <c r="O181" s="100"/>
      <c r="P181" s="101"/>
      <c r="Q181" s="101"/>
      <c r="R181" s="101"/>
      <c r="S181" s="101"/>
    </row>
    <row r="183" spans="1:21" s="96" customFormat="1" x14ac:dyDescent="0.3">
      <c r="A183" s="103" t="s">
        <v>571</v>
      </c>
      <c r="B183" s="103" t="s">
        <v>603</v>
      </c>
      <c r="C183" s="103">
        <v>2</v>
      </c>
      <c r="D183" s="103"/>
      <c r="E183" s="104">
        <f>(H183-G183)/2</f>
        <v>6</v>
      </c>
      <c r="F183" s="105">
        <f>(J183-I183)/2</f>
        <v>10.5</v>
      </c>
      <c r="G183" s="103">
        <v>213</v>
      </c>
      <c r="H183" s="103">
        <v>225</v>
      </c>
      <c r="I183" s="103">
        <v>251</v>
      </c>
      <c r="J183" s="103">
        <v>272</v>
      </c>
      <c r="K183" s="101"/>
      <c r="L183" s="101"/>
      <c r="M183" s="101"/>
      <c r="N183" s="101"/>
      <c r="O183" s="101"/>
      <c r="P183" s="101"/>
      <c r="Q183" s="101"/>
      <c r="R183" s="101"/>
      <c r="S183" s="101"/>
      <c r="U183" s="107"/>
    </row>
    <row r="185" spans="1:21" s="96" customFormat="1" x14ac:dyDescent="0.3">
      <c r="A185" s="103" t="s">
        <v>604</v>
      </c>
      <c r="B185" s="103"/>
      <c r="C185" s="103">
        <v>1</v>
      </c>
      <c r="D185" s="103"/>
      <c r="E185" s="104">
        <f>(H185-G185)/2</f>
        <v>15</v>
      </c>
      <c r="F185" s="105">
        <f>(J185-I185)/2</f>
        <v>18</v>
      </c>
      <c r="G185" s="103">
        <v>836</v>
      </c>
      <c r="H185" s="103">
        <v>866</v>
      </c>
      <c r="I185" s="103">
        <v>936</v>
      </c>
      <c r="J185" s="103">
        <v>972</v>
      </c>
      <c r="K185" s="101"/>
      <c r="L185" s="101"/>
      <c r="M185" s="101"/>
      <c r="N185" s="101"/>
      <c r="O185" s="101"/>
      <c r="P185" s="101"/>
      <c r="Q185" s="101"/>
      <c r="R185" s="101"/>
      <c r="S185" s="101"/>
      <c r="U185" s="107"/>
    </row>
    <row r="187" spans="1:21" s="96" customFormat="1" x14ac:dyDescent="0.3">
      <c r="A187" s="103" t="s">
        <v>571</v>
      </c>
      <c r="B187" s="103"/>
      <c r="C187" s="103"/>
      <c r="D187" s="103"/>
      <c r="E187" s="104">
        <f>(H187-G187)/2</f>
        <v>13</v>
      </c>
      <c r="F187" s="105">
        <f>(J187-I187)/2</f>
        <v>16</v>
      </c>
      <c r="G187" s="115">
        <v>578</v>
      </c>
      <c r="H187" s="103">
        <v>604</v>
      </c>
      <c r="I187" s="103">
        <v>658</v>
      </c>
      <c r="J187" s="103">
        <v>690</v>
      </c>
      <c r="K187" s="101"/>
      <c r="L187" s="101"/>
      <c r="M187" s="101"/>
      <c r="N187" s="101"/>
      <c r="O187" s="106"/>
      <c r="P187" s="101"/>
      <c r="Q187" s="101"/>
      <c r="R187" s="101"/>
      <c r="S187" s="101"/>
      <c r="U187" s="107"/>
    </row>
    <row r="188" spans="1:21" s="96" customFormat="1" x14ac:dyDescent="0.3">
      <c r="A188" s="103" t="s">
        <v>571</v>
      </c>
      <c r="B188" s="103"/>
      <c r="C188" s="103"/>
      <c r="D188" s="103"/>
      <c r="E188" s="104">
        <f>(H188-G188)/2</f>
        <v>13</v>
      </c>
      <c r="F188" s="105">
        <f>(J188-I188)/2</f>
        <v>16</v>
      </c>
      <c r="G188" s="115">
        <v>801</v>
      </c>
      <c r="H188" s="103">
        <v>827</v>
      </c>
      <c r="I188" s="103">
        <v>864</v>
      </c>
      <c r="J188" s="103">
        <v>896</v>
      </c>
      <c r="K188" s="101"/>
      <c r="L188" s="101"/>
      <c r="M188" s="101"/>
      <c r="N188" s="101"/>
      <c r="O188" s="106"/>
      <c r="P188" s="101"/>
      <c r="Q188" s="101"/>
      <c r="R188" s="101"/>
      <c r="S188" s="101"/>
      <c r="U188" s="107"/>
    </row>
    <row r="190" spans="1:21" s="102" customFormat="1" x14ac:dyDescent="0.3">
      <c r="A190" s="103" t="s">
        <v>598</v>
      </c>
      <c r="B190" s="97" t="s">
        <v>585</v>
      </c>
      <c r="C190" s="97" t="s">
        <v>578</v>
      </c>
      <c r="D190" s="97"/>
      <c r="E190" s="98">
        <f>(H190-G190)/2</f>
        <v>19.049999999999955</v>
      </c>
      <c r="F190" s="99">
        <f>(J190-I190)/2</f>
        <v>28.574999999999989</v>
      </c>
      <c r="G190" s="97">
        <v>901.7</v>
      </c>
      <c r="H190" s="97">
        <v>939.8</v>
      </c>
      <c r="I190" s="97">
        <v>990.6</v>
      </c>
      <c r="J190" s="97">
        <v>1047.75</v>
      </c>
      <c r="K190" s="100"/>
      <c r="L190" s="100"/>
      <c r="M190" s="100"/>
      <c r="N190" s="100"/>
      <c r="O190" s="100"/>
      <c r="P190" s="101"/>
      <c r="Q190" s="101"/>
      <c r="R190" s="101"/>
      <c r="S190" s="100"/>
    </row>
    <row r="191" spans="1:21" s="102" customFormat="1" x14ac:dyDescent="0.3">
      <c r="A191" s="103" t="s">
        <v>602</v>
      </c>
      <c r="B191" s="97" t="s">
        <v>582</v>
      </c>
      <c r="C191" s="97" t="s">
        <v>577</v>
      </c>
      <c r="D191" s="97"/>
      <c r="E191" s="98">
        <f>(H191-G191)/2</f>
        <v>19.049999999999955</v>
      </c>
      <c r="F191" s="99">
        <f>(J191-I191)/2</f>
        <v>63.474999999999966</v>
      </c>
      <c r="G191" s="97">
        <v>755.7</v>
      </c>
      <c r="H191" s="97">
        <v>793.8</v>
      </c>
      <c r="I191" s="97">
        <v>844.6</v>
      </c>
      <c r="J191" s="97">
        <v>971.55</v>
      </c>
      <c r="K191" s="100"/>
      <c r="L191" s="100"/>
      <c r="M191" s="100"/>
      <c r="N191" s="100"/>
      <c r="O191" s="100"/>
      <c r="P191" s="101"/>
      <c r="Q191" s="101"/>
      <c r="R191" s="101"/>
      <c r="S191" s="100"/>
    </row>
    <row r="193" spans="1:27" x14ac:dyDescent="0.25">
      <c r="A193" s="132"/>
      <c r="B193" s="94" t="s">
        <v>570</v>
      </c>
      <c r="C193" s="94"/>
      <c r="D193" s="94"/>
      <c r="E193" s="95" t="s">
        <v>605</v>
      </c>
      <c r="F193" s="95" t="s">
        <v>606</v>
      </c>
      <c r="G193" s="94" t="s">
        <v>534</v>
      </c>
      <c r="H193" s="94" t="s">
        <v>607</v>
      </c>
      <c r="I193" s="94" t="s">
        <v>608</v>
      </c>
      <c r="J193" s="94" t="s">
        <v>609</v>
      </c>
      <c r="K193" s="94"/>
      <c r="L193" s="94"/>
      <c r="M193" s="94"/>
      <c r="N193" s="94"/>
      <c r="O193" s="94"/>
      <c r="P193" s="94"/>
      <c r="Q193" s="94"/>
      <c r="R193" s="94"/>
      <c r="S193" s="94"/>
    </row>
    <row r="194" spans="1:27" s="102" customFormat="1" x14ac:dyDescent="0.3">
      <c r="A194" s="103" t="s">
        <v>530</v>
      </c>
      <c r="B194" s="97"/>
      <c r="C194" s="97">
        <v>4</v>
      </c>
      <c r="D194" s="97"/>
      <c r="E194" s="98"/>
      <c r="F194" s="99">
        <f>(J194-I194)/2</f>
        <v>27</v>
      </c>
      <c r="G194" s="103"/>
      <c r="H194" s="103">
        <v>1240</v>
      </c>
      <c r="I194" s="103">
        <v>1295</v>
      </c>
      <c r="J194" s="103">
        <v>1349</v>
      </c>
      <c r="K194" s="100"/>
      <c r="L194" s="100"/>
      <c r="M194" s="100"/>
      <c r="N194" s="100"/>
      <c r="O194" s="113"/>
      <c r="P194" s="114"/>
      <c r="Q194" s="114"/>
      <c r="R194" s="114"/>
      <c r="S194" s="133"/>
      <c r="T194" s="134">
        <f>S194*C194</f>
        <v>0</v>
      </c>
      <c r="U194" s="102">
        <f>S194*2.5</f>
        <v>0</v>
      </c>
      <c r="V194" s="102">
        <f>U194*1.15</f>
        <v>0</v>
      </c>
      <c r="W194" s="102">
        <f>V194*4</f>
        <v>0</v>
      </c>
    </row>
    <row r="195" spans="1:27" s="121" customFormat="1" ht="20.399999999999999" x14ac:dyDescent="0.3">
      <c r="A195" s="115" t="s">
        <v>571</v>
      </c>
      <c r="B195" s="115"/>
      <c r="C195" s="115">
        <v>4</v>
      </c>
      <c r="D195" s="115"/>
      <c r="E195" s="98">
        <f>(H195-G195)/2</f>
        <v>15</v>
      </c>
      <c r="F195" s="135">
        <f>(J195-I195)/2</f>
        <v>93</v>
      </c>
      <c r="G195" s="103">
        <v>1210</v>
      </c>
      <c r="H195" s="103">
        <v>1240</v>
      </c>
      <c r="I195" s="103">
        <v>1295</v>
      </c>
      <c r="J195" s="103">
        <v>1481</v>
      </c>
      <c r="K195" s="100"/>
      <c r="L195" s="100"/>
      <c r="M195" s="100"/>
      <c r="N195" s="100"/>
      <c r="O195" s="113"/>
      <c r="P195" s="114"/>
      <c r="Q195" s="114"/>
      <c r="R195" s="114"/>
      <c r="S195" s="133"/>
      <c r="T195" s="134">
        <f>S195*C195</f>
        <v>0</v>
      </c>
      <c r="U195" s="102">
        <f>S195*2.5</f>
        <v>0</v>
      </c>
      <c r="V195" s="102">
        <f>U195*1.15</f>
        <v>0</v>
      </c>
      <c r="W195" s="102">
        <f>V195*4</f>
        <v>0</v>
      </c>
    </row>
    <row r="196" spans="1:27" x14ac:dyDescent="0.25">
      <c r="S196" s="121"/>
      <c r="T196" s="136">
        <f>SUM(T194:T195)</f>
        <v>0</v>
      </c>
    </row>
    <row r="197" spans="1:27" x14ac:dyDescent="0.25">
      <c r="S197" s="121"/>
      <c r="T197" s="121">
        <f>T196*2.5</f>
        <v>0</v>
      </c>
    </row>
    <row r="198" spans="1:27" x14ac:dyDescent="0.25">
      <c r="S198" s="121"/>
      <c r="T198" s="121">
        <f>125+35</f>
        <v>160</v>
      </c>
    </row>
    <row r="199" spans="1:27" x14ac:dyDescent="0.25">
      <c r="T199" s="119">
        <f>SUM(T197:T198)</f>
        <v>160</v>
      </c>
      <c r="W199" s="119">
        <f>SUM(W194:W198)</f>
        <v>0</v>
      </c>
    </row>
    <row r="200" spans="1:27" x14ac:dyDescent="0.25">
      <c r="T200" s="119" t="e">
        <f>T199/T197</f>
        <v>#DIV/0!</v>
      </c>
    </row>
    <row r="201" spans="1:27" s="102" customFormat="1" ht="22.8" customHeight="1" x14ac:dyDescent="0.2">
      <c r="A201" s="103" t="s">
        <v>610</v>
      </c>
      <c r="B201" s="97" t="s">
        <v>572</v>
      </c>
      <c r="C201" s="97" t="s">
        <v>575</v>
      </c>
      <c r="D201" s="97"/>
      <c r="E201" s="98">
        <f t="shared" ref="E201:E202" si="77">(H201-G201)/2</f>
        <v>15.849999999999966</v>
      </c>
      <c r="F201" s="99">
        <f t="shared" ref="F201:F202" si="78">(J201-I201)/2</f>
        <v>49.300000000000011</v>
      </c>
      <c r="G201" s="97">
        <v>654.1</v>
      </c>
      <c r="H201" s="97">
        <v>685.8</v>
      </c>
      <c r="I201" s="97">
        <v>736.6</v>
      </c>
      <c r="J201" s="97">
        <v>835.2</v>
      </c>
      <c r="K201" s="8">
        <f t="shared" ref="K201:K202" si="79">(I201+H201)/2/1000</f>
        <v>0.71120000000000005</v>
      </c>
      <c r="L201" s="9">
        <f t="shared" ref="L201:L202" si="80">ROUND((I201-H201)/2*1.2,)</f>
        <v>30</v>
      </c>
      <c r="M201" s="9">
        <f t="shared" ref="M201:M202" si="81">L201+6</f>
        <v>36</v>
      </c>
      <c r="N201" s="8">
        <f t="shared" ref="N201:N202" si="82">3.142*(0.0008*0.0055)*1000</f>
        <v>1.38248E-2</v>
      </c>
      <c r="O201" s="8">
        <f t="shared" ref="O201:O202" si="83">3.142*(0.0002*0.0048)*7900</f>
        <v>2.3828927999999996E-2</v>
      </c>
      <c r="P201" s="8">
        <f t="shared" ref="P201:P202" si="84">(K201*L201)*N201</f>
        <v>0.29496593280000005</v>
      </c>
      <c r="Q201" s="8">
        <f t="shared" ref="Q201:Q202" si="85">K201*M201*O201</f>
        <v>0.61009680936959987</v>
      </c>
      <c r="R201" s="9">
        <v>1</v>
      </c>
      <c r="S201" s="8">
        <f t="shared" ref="S201:S202" si="86">(Q201*R201)</f>
        <v>0.61009680936959987</v>
      </c>
      <c r="T201" s="8">
        <f t="shared" ref="T201:T202" si="87">(P201*R201)</f>
        <v>0.29496593280000005</v>
      </c>
      <c r="U201" s="22">
        <f>S201*R201*450</f>
        <v>274.54356421631996</v>
      </c>
      <c r="V201" s="11">
        <f t="shared" ref="V201:V202" si="88">T201*R201*550</f>
        <v>162.23126304000002</v>
      </c>
      <c r="W201" s="8">
        <f t="shared" ref="W201:W202" si="89">((J201/1000)*3.14)*1.15*0.003*((J201-I201)/2/1000)*8000*R201</f>
        <v>3.5684213990400013</v>
      </c>
      <c r="X201" s="22">
        <f>W201*2*300</f>
        <v>2141.0528394240009</v>
      </c>
      <c r="Y201" s="8">
        <f t="shared" ref="Y201:Y202" si="90">((H201/1000)*3.14)*1.15*0.003*((H201-G201)/2/1000)*8000*R201</f>
        <v>0.94203161351999776</v>
      </c>
      <c r="Z201" s="23">
        <f>Y201*2*300</f>
        <v>565.21896811199861</v>
      </c>
      <c r="AA201" s="13">
        <f t="shared" ref="AA201:AA202" si="91">Z201+X201+V201+U201</f>
        <v>3143.0466347923193</v>
      </c>
    </row>
    <row r="202" spans="1:27" s="102" customFormat="1" x14ac:dyDescent="0.2">
      <c r="A202" s="103" t="s">
        <v>610</v>
      </c>
      <c r="B202" s="97" t="s">
        <v>585</v>
      </c>
      <c r="C202" s="97" t="s">
        <v>574</v>
      </c>
      <c r="D202" s="97"/>
      <c r="E202" s="98">
        <f t="shared" si="77"/>
        <v>9.5</v>
      </c>
      <c r="F202" s="99">
        <f t="shared" si="78"/>
        <v>14.349999999999966</v>
      </c>
      <c r="G202" s="97">
        <v>908.1</v>
      </c>
      <c r="H202" s="97">
        <v>927.1</v>
      </c>
      <c r="I202" s="97">
        <v>958.85</v>
      </c>
      <c r="J202" s="97">
        <v>987.55</v>
      </c>
      <c r="K202" s="8">
        <f t="shared" si="79"/>
        <v>0.94297500000000001</v>
      </c>
      <c r="L202" s="9">
        <f t="shared" si="80"/>
        <v>19</v>
      </c>
      <c r="M202" s="9">
        <f t="shared" si="81"/>
        <v>25</v>
      </c>
      <c r="N202" s="8">
        <f t="shared" si="82"/>
        <v>1.38248E-2</v>
      </c>
      <c r="O202" s="8">
        <f t="shared" si="83"/>
        <v>2.3828927999999996E-2</v>
      </c>
      <c r="P202" s="8">
        <f t="shared" si="84"/>
        <v>0.24769237482000001</v>
      </c>
      <c r="Q202" s="8">
        <f t="shared" si="85"/>
        <v>0.56175208451999992</v>
      </c>
      <c r="R202" s="9">
        <v>1</v>
      </c>
      <c r="S202" s="8">
        <f t="shared" si="86"/>
        <v>0.56175208451999992</v>
      </c>
      <c r="T202" s="8">
        <f t="shared" si="87"/>
        <v>0.24769237482000001</v>
      </c>
      <c r="U202" s="22">
        <f>S202*R202*450</f>
        <v>252.78843803399997</v>
      </c>
      <c r="V202" s="11">
        <f t="shared" si="88"/>
        <v>136.230806151</v>
      </c>
      <c r="W202" s="8">
        <f t="shared" si="89"/>
        <v>1.2281452264199968</v>
      </c>
      <c r="X202" s="22">
        <f>W202*2*300</f>
        <v>736.8871358519981</v>
      </c>
      <c r="Y202" s="8">
        <f t="shared" si="90"/>
        <v>0.76328884679999998</v>
      </c>
      <c r="Z202" s="23">
        <f>Y202*2*300</f>
        <v>457.97330807999998</v>
      </c>
      <c r="AA202" s="13">
        <f t="shared" si="91"/>
        <v>1583.8796881169981</v>
      </c>
    </row>
  </sheetData>
  <autoFilter ref="A1:AA202" xr:uid="{EC0E62CF-75DE-4133-A53A-B782F793501E}"/>
  <conditionalFormatting sqref="K138:N140">
    <cfRule type="cellIs" dxfId="22" priority="1" operator="lessThan">
      <formula>0</formula>
    </cfRule>
  </conditionalFormatting>
  <conditionalFormatting sqref="K144:N144">
    <cfRule type="cellIs" dxfId="21" priority="19" operator="lessThan">
      <formula>0</formula>
    </cfRule>
  </conditionalFormatting>
  <conditionalFormatting sqref="K149:N149">
    <cfRule type="cellIs" dxfId="20" priority="18" operator="lessThan">
      <formula>0</formula>
    </cfRule>
  </conditionalFormatting>
  <conditionalFormatting sqref="K151:N151">
    <cfRule type="cellIs" dxfId="19" priority="17" operator="lessThan">
      <formula>0</formula>
    </cfRule>
  </conditionalFormatting>
  <conditionalFormatting sqref="K154:N155">
    <cfRule type="cellIs" dxfId="18" priority="16" operator="lessThan">
      <formula>0</formula>
    </cfRule>
  </conditionalFormatting>
  <conditionalFormatting sqref="K159:N159">
    <cfRule type="cellIs" dxfId="17" priority="15" operator="lessThan">
      <formula>0</formula>
    </cfRule>
  </conditionalFormatting>
  <conditionalFormatting sqref="K162:N163">
    <cfRule type="cellIs" dxfId="16" priority="14" operator="lessThan">
      <formula>0</formula>
    </cfRule>
  </conditionalFormatting>
  <conditionalFormatting sqref="K168:N168">
    <cfRule type="cellIs" dxfId="15" priority="12" operator="lessThan">
      <formula>0</formula>
    </cfRule>
  </conditionalFormatting>
  <conditionalFormatting sqref="K175:N175">
    <cfRule type="cellIs" dxfId="14" priority="11" operator="lessThan">
      <formula>0</formula>
    </cfRule>
  </conditionalFormatting>
  <conditionalFormatting sqref="K178:N178">
    <cfRule type="cellIs" dxfId="13" priority="10" operator="lessThan">
      <formula>0</formula>
    </cfRule>
  </conditionalFormatting>
  <conditionalFormatting sqref="K181:N181">
    <cfRule type="cellIs" dxfId="12" priority="9" operator="lessThan">
      <formula>0</formula>
    </cfRule>
  </conditionalFormatting>
  <conditionalFormatting sqref="K183:N183">
    <cfRule type="cellIs" dxfId="11" priority="8" operator="lessThan">
      <formula>0</formula>
    </cfRule>
  </conditionalFormatting>
  <conditionalFormatting sqref="K185:N185">
    <cfRule type="cellIs" dxfId="10" priority="7" operator="lessThan">
      <formula>0</formula>
    </cfRule>
  </conditionalFormatting>
  <conditionalFormatting sqref="K187:N188">
    <cfRule type="cellIs" dxfId="9" priority="6" operator="lessThan">
      <formula>0</formula>
    </cfRule>
  </conditionalFormatting>
  <conditionalFormatting sqref="K190:N191">
    <cfRule type="cellIs" dxfId="8" priority="5" operator="lessThan">
      <formula>0</formula>
    </cfRule>
  </conditionalFormatting>
  <conditionalFormatting sqref="K201:N202">
    <cfRule type="cellIs" dxfId="7" priority="2" operator="lessThan">
      <formula>0</formula>
    </cfRule>
  </conditionalFormatting>
  <conditionalFormatting sqref="M2 K3:N135 F165:F166 K165:N166">
    <cfRule type="cellIs" dxfId="6" priority="13" operator="lessThan">
      <formula>0</formula>
    </cfRule>
  </conditionalFormatting>
  <conditionalFormatting sqref="M193:N193 K193:K195">
    <cfRule type="cellIs" dxfId="5" priority="4" operator="lessThan">
      <formula>0</formula>
    </cfRule>
  </conditionalFormatting>
  <conditionalFormatting sqref="O2:P2 L194:N195">
    <cfRule type="cellIs" dxfId="4" priority="22" operator="lessThan">
      <formula>0</formula>
    </cfRule>
  </conditionalFormatting>
  <printOptions horizontalCentered="1" verticalCentered="1"/>
  <pageMargins left="0" right="0" top="0" bottom="0" header="0.3" footer="0.3"/>
  <pageSetup paperSize="9" scale="65" fitToHeight="4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DF47-A5F6-4C88-9656-DA6065DC4076}">
  <sheetPr codeName="Sheet6" filterMode="1">
    <pageSetUpPr fitToPage="1"/>
  </sheetPr>
  <dimension ref="A1:AA202"/>
  <sheetViews>
    <sheetView topLeftCell="B1" zoomScale="90" zoomScaleNormal="90" workbookViewId="0">
      <pane ySplit="1140" activePane="bottomLeft"/>
      <selection activeCell="B3" sqref="B3"/>
      <selection pane="bottomLeft" activeCell="X23" sqref="X23"/>
    </sheetView>
  </sheetViews>
  <sheetFormatPr defaultColWidth="9.109375" defaultRowHeight="13.2" x14ac:dyDescent="0.25"/>
  <cols>
    <col min="1" max="1" width="18.109375" style="119" customWidth="1"/>
    <col min="2" max="2" width="4.88671875" style="119" customWidth="1"/>
    <col min="3" max="3" width="5.6640625" style="119" bestFit="1" customWidth="1"/>
    <col min="4" max="4" width="18.33203125" style="119" bestFit="1" customWidth="1"/>
    <col min="5" max="6" width="5.5546875" style="119" customWidth="1"/>
    <col min="7" max="10" width="8.5546875" style="119" bestFit="1" customWidth="1"/>
    <col min="11" max="11" width="6.5546875" style="119" bestFit="1" customWidth="1"/>
    <col min="12" max="12" width="5.88671875" style="119" bestFit="1" customWidth="1"/>
    <col min="13" max="13" width="8.33203125" style="119" bestFit="1" customWidth="1"/>
    <col min="14" max="14" width="8.88671875" style="119" bestFit="1" customWidth="1"/>
    <col min="15" max="15" width="9.88671875" style="119" bestFit="1" customWidth="1"/>
    <col min="16" max="16" width="10.44140625" style="119" bestFit="1" customWidth="1"/>
    <col min="17" max="17" width="6.6640625" style="119" bestFit="1" customWidth="1"/>
    <col min="18" max="18" width="7.109375" style="119" bestFit="1" customWidth="1"/>
    <col min="19" max="20" width="12.109375" style="119" bestFit="1" customWidth="1"/>
    <col min="21" max="22" width="9.109375" style="119"/>
    <col min="23" max="23" width="12.109375" style="119" bestFit="1" customWidth="1"/>
    <col min="24" max="25" width="9.109375" style="119"/>
    <col min="26" max="26" width="5.77734375" style="119" customWidth="1"/>
    <col min="27" max="16384" width="9.109375" style="119"/>
  </cols>
  <sheetData>
    <row r="1" spans="1:27" ht="19.8" customHeight="1" x14ac:dyDescent="0.25">
      <c r="B1" s="119" t="s">
        <v>616</v>
      </c>
      <c r="E1" s="1" t="s">
        <v>567</v>
      </c>
      <c r="F1" s="1" t="s">
        <v>568</v>
      </c>
      <c r="G1" s="1" t="s">
        <v>539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  <c r="N1" s="2" t="s">
        <v>546</v>
      </c>
      <c r="O1" s="2" t="s">
        <v>547</v>
      </c>
      <c r="P1" s="1" t="s">
        <v>548</v>
      </c>
      <c r="Q1" s="1" t="s">
        <v>549</v>
      </c>
      <c r="R1" s="1" t="s">
        <v>550</v>
      </c>
      <c r="S1" s="1" t="s">
        <v>549</v>
      </c>
      <c r="T1" s="1" t="s">
        <v>548</v>
      </c>
      <c r="U1" s="2" t="s">
        <v>551</v>
      </c>
      <c r="V1" s="2" t="s">
        <v>552</v>
      </c>
      <c r="W1" s="1" t="s">
        <v>553</v>
      </c>
      <c r="X1" s="2" t="s">
        <v>554</v>
      </c>
      <c r="Y1" s="1" t="s">
        <v>555</v>
      </c>
      <c r="Z1" s="2" t="s">
        <v>556</v>
      </c>
      <c r="AA1" s="1" t="s">
        <v>0</v>
      </c>
    </row>
    <row r="2" spans="1:27" s="96" customFormat="1" ht="19.8" customHeight="1" x14ac:dyDescent="0.2">
      <c r="A2" s="94" t="s">
        <v>569</v>
      </c>
      <c r="B2" s="94" t="s">
        <v>570</v>
      </c>
      <c r="C2" s="94" t="s">
        <v>550</v>
      </c>
      <c r="D2" s="94"/>
      <c r="E2" s="3"/>
      <c r="F2" s="3"/>
      <c r="G2" s="3" t="s">
        <v>557</v>
      </c>
      <c r="H2" s="3" t="s">
        <v>557</v>
      </c>
      <c r="I2" s="3" t="s">
        <v>557</v>
      </c>
      <c r="J2" s="3" t="s">
        <v>557</v>
      </c>
      <c r="K2" s="3"/>
      <c r="L2" s="3"/>
      <c r="M2" s="3"/>
      <c r="N2" s="3"/>
      <c r="O2" s="3"/>
      <c r="P2" s="3" t="s">
        <v>558</v>
      </c>
      <c r="Q2" s="3" t="s">
        <v>558</v>
      </c>
      <c r="R2" s="3" t="s">
        <v>559</v>
      </c>
      <c r="S2" s="3" t="s">
        <v>558</v>
      </c>
      <c r="T2" s="3" t="s">
        <v>558</v>
      </c>
      <c r="U2" s="4" t="s">
        <v>560</v>
      </c>
      <c r="V2" s="4" t="s">
        <v>560</v>
      </c>
      <c r="W2" s="3" t="s">
        <v>558</v>
      </c>
      <c r="X2" s="4" t="s">
        <v>560</v>
      </c>
      <c r="Y2" s="3" t="s">
        <v>558</v>
      </c>
      <c r="Z2" s="4" t="s">
        <v>1</v>
      </c>
      <c r="AA2" s="3" t="s">
        <v>1</v>
      </c>
    </row>
    <row r="3" spans="1:27" s="102" customFormat="1" hidden="1" x14ac:dyDescent="0.2">
      <c r="A3" s="103" t="s">
        <v>611</v>
      </c>
      <c r="B3" s="97">
        <v>26</v>
      </c>
      <c r="C3" s="97">
        <v>150</v>
      </c>
      <c r="D3" s="137" t="str">
        <f>CONCATENATE(B3," ",C3," ",A3)</f>
        <v>26 150 CS SS316 FG SS316</v>
      </c>
      <c r="E3" s="140">
        <f t="shared" ref="E3:E34" si="0">(H3-G3)/2</f>
        <v>9.5</v>
      </c>
      <c r="F3" s="141">
        <f t="shared" ref="F3:F34" si="1">(J3-I3)/2</f>
        <v>13.45999999999998</v>
      </c>
      <c r="G3" s="97">
        <v>654.1</v>
      </c>
      <c r="H3" s="97">
        <v>673.1</v>
      </c>
      <c r="I3" s="97">
        <v>698.5</v>
      </c>
      <c r="J3" s="97">
        <v>725.42</v>
      </c>
      <c r="K3" s="8">
        <f t="shared" ref="K3:K34" si="2">(I3+H3)/2/1000</f>
        <v>0.68579999999999997</v>
      </c>
      <c r="L3" s="9">
        <f t="shared" ref="L3:L33" si="3">ROUND((I3-H3)/2*1.2,)</f>
        <v>15</v>
      </c>
      <c r="M3" s="9">
        <f t="shared" ref="M3:M33" si="4">L3+6</f>
        <v>21</v>
      </c>
      <c r="N3" s="8">
        <f t="shared" ref="N3:N33" si="5">3.142*(0.0008*0.0055)*1000</f>
        <v>1.38248E-2</v>
      </c>
      <c r="O3" s="8">
        <f t="shared" ref="O3:O33" si="6">3.142*(0.0002*0.0048)*7900</f>
        <v>2.3828927999999996E-2</v>
      </c>
      <c r="P3" s="8">
        <f t="shared" ref="P3:P34" si="7">(K3*L3)*N3</f>
        <v>0.14221571759999999</v>
      </c>
      <c r="Q3" s="8">
        <f t="shared" ref="Q3:Q34" si="8">K3*M3*O3</f>
        <v>0.34317945527039995</v>
      </c>
      <c r="R3" s="9">
        <v>1</v>
      </c>
      <c r="S3" s="8">
        <f t="shared" ref="S3:S34" si="9">(Q3*R3)</f>
        <v>0.34317945527039995</v>
      </c>
      <c r="T3" s="8">
        <f t="shared" ref="T3:T33" si="10">(P3*R3)</f>
        <v>0.14221571759999999</v>
      </c>
      <c r="U3" s="10">
        <f t="shared" ref="U3:U34" si="11">S3*R3*550</f>
        <v>188.74870039871996</v>
      </c>
      <c r="V3" s="11">
        <f t="shared" ref="V3:V34" si="12">T3*R3*550</f>
        <v>78.218644679999997</v>
      </c>
      <c r="W3" s="8">
        <f t="shared" ref="W3:W33" si="13">((J3/1000)*3.14)*1.15*0.003*((J3-I3)/2/1000)*8000*R3</f>
        <v>0.84620057292479856</v>
      </c>
      <c r="X3" s="138">
        <f t="shared" ref="X3:X36" si="14">W3*2*100</f>
        <v>169.24011458495971</v>
      </c>
      <c r="Y3" s="8">
        <f t="shared" ref="Y3:Y33" si="15">((H3/1000)*3.14)*1.15*0.003*((H3-G3)/2/1000)*8000*R3</f>
        <v>0.5541686147999999</v>
      </c>
      <c r="Z3" s="12">
        <f t="shared" ref="Z3:Z40" si="16">Y3*2*450</f>
        <v>498.75175331999992</v>
      </c>
      <c r="AA3" s="13">
        <f t="shared" ref="AA3:AA33" si="17">Z3+X3+V3+U3</f>
        <v>934.95921298367966</v>
      </c>
    </row>
    <row r="4" spans="1:27" s="102" customFormat="1" hidden="1" x14ac:dyDescent="0.2">
      <c r="A4" s="103" t="s">
        <v>611</v>
      </c>
      <c r="B4" s="97">
        <v>26</v>
      </c>
      <c r="C4" s="97">
        <v>300</v>
      </c>
      <c r="D4" s="137" t="str">
        <f t="shared" ref="D4:D67" si="18">CONCATENATE(B4," ",C4," ",A4)</f>
        <v>26 300 CS SS316 FG SS316</v>
      </c>
      <c r="E4" s="140">
        <f t="shared" si="0"/>
        <v>9.5</v>
      </c>
      <c r="F4" s="141">
        <f t="shared" si="1"/>
        <v>30.5</v>
      </c>
      <c r="G4" s="97">
        <v>654</v>
      </c>
      <c r="H4" s="97">
        <v>673</v>
      </c>
      <c r="I4" s="97">
        <v>711</v>
      </c>
      <c r="J4" s="97">
        <v>772</v>
      </c>
      <c r="K4" s="8">
        <f t="shared" si="2"/>
        <v>0.69199999999999995</v>
      </c>
      <c r="L4" s="9">
        <f t="shared" si="3"/>
        <v>23</v>
      </c>
      <c r="M4" s="9">
        <f t="shared" si="4"/>
        <v>29</v>
      </c>
      <c r="N4" s="8">
        <f t="shared" si="5"/>
        <v>1.38248E-2</v>
      </c>
      <c r="O4" s="8">
        <f t="shared" si="6"/>
        <v>2.3828927999999996E-2</v>
      </c>
      <c r="P4" s="8">
        <f t="shared" si="7"/>
        <v>0.22003551679999997</v>
      </c>
      <c r="Q4" s="8">
        <f t="shared" si="8"/>
        <v>0.47819892710399986</v>
      </c>
      <c r="R4" s="9">
        <v>1</v>
      </c>
      <c r="S4" s="8">
        <f t="shared" si="9"/>
        <v>0.47819892710399986</v>
      </c>
      <c r="T4" s="8">
        <f t="shared" si="10"/>
        <v>0.22003551679999997</v>
      </c>
      <c r="U4" s="10">
        <f t="shared" si="11"/>
        <v>263.00940990719994</v>
      </c>
      <c r="V4" s="11">
        <f t="shared" si="12"/>
        <v>121.01953423999998</v>
      </c>
      <c r="W4" s="8">
        <f t="shared" si="13"/>
        <v>2.0405905440000001</v>
      </c>
      <c r="X4" s="138">
        <f>W4*2.5*100</f>
        <v>510.14763600000003</v>
      </c>
      <c r="Y4" s="8">
        <f t="shared" si="15"/>
        <v>0.55408628400000004</v>
      </c>
      <c r="Z4" s="12">
        <f>Y4*1.5*400</f>
        <v>332.45177040000004</v>
      </c>
      <c r="AA4" s="13">
        <f t="shared" si="17"/>
        <v>1226.6283505472002</v>
      </c>
    </row>
    <row r="5" spans="1:27" s="102" customFormat="1" hidden="1" x14ac:dyDescent="0.2">
      <c r="A5" s="103" t="s">
        <v>611</v>
      </c>
      <c r="B5" s="97">
        <v>26</v>
      </c>
      <c r="C5" s="97">
        <v>600</v>
      </c>
      <c r="D5" s="137" t="str">
        <f t="shared" si="18"/>
        <v>26 600 CS SS316 FG SS316</v>
      </c>
      <c r="E5" s="140">
        <f t="shared" si="0"/>
        <v>9.5</v>
      </c>
      <c r="F5" s="141">
        <f t="shared" si="1"/>
        <v>25</v>
      </c>
      <c r="G5" s="97">
        <v>645</v>
      </c>
      <c r="H5" s="97">
        <v>664</v>
      </c>
      <c r="I5" s="97">
        <v>715</v>
      </c>
      <c r="J5" s="97">
        <v>765</v>
      </c>
      <c r="K5" s="8">
        <f t="shared" si="2"/>
        <v>0.6895</v>
      </c>
      <c r="L5" s="9">
        <f t="shared" si="3"/>
        <v>31</v>
      </c>
      <c r="M5" s="9">
        <f t="shared" si="4"/>
        <v>37</v>
      </c>
      <c r="N5" s="8">
        <f t="shared" si="5"/>
        <v>1.38248E-2</v>
      </c>
      <c r="O5" s="8">
        <f t="shared" si="6"/>
        <v>2.3828927999999996E-2</v>
      </c>
      <c r="P5" s="8">
        <f t="shared" si="7"/>
        <v>0.29549818760000002</v>
      </c>
      <c r="Q5" s="8">
        <f t="shared" si="8"/>
        <v>0.60791169667199996</v>
      </c>
      <c r="R5" s="9">
        <v>1</v>
      </c>
      <c r="S5" s="8">
        <f t="shared" si="9"/>
        <v>0.60791169667199996</v>
      </c>
      <c r="T5" s="8">
        <f t="shared" si="10"/>
        <v>0.29549818760000002</v>
      </c>
      <c r="U5" s="10">
        <f t="shared" si="11"/>
        <v>334.3514331696</v>
      </c>
      <c r="V5" s="11">
        <f t="shared" si="12"/>
        <v>162.52400318000002</v>
      </c>
      <c r="W5" s="8">
        <f t="shared" si="13"/>
        <v>1.6574490000000002</v>
      </c>
      <c r="X5" s="138">
        <f t="shared" si="14"/>
        <v>331.48980000000006</v>
      </c>
      <c r="Y5" s="8">
        <f t="shared" si="15"/>
        <v>0.54667651200000011</v>
      </c>
      <c r="Z5" s="12">
        <f t="shared" si="16"/>
        <v>492.00886080000009</v>
      </c>
      <c r="AA5" s="13">
        <f t="shared" si="17"/>
        <v>1320.3740971496002</v>
      </c>
    </row>
    <row r="6" spans="1:27" s="102" customFormat="1" hidden="1" x14ac:dyDescent="0.2">
      <c r="A6" s="103" t="s">
        <v>611</v>
      </c>
      <c r="B6" s="97">
        <v>26</v>
      </c>
      <c r="C6" s="97">
        <v>900</v>
      </c>
      <c r="D6" s="137" t="str">
        <f t="shared" si="18"/>
        <v>26 900 CS SS316 FG SS316</v>
      </c>
      <c r="E6" s="140">
        <f t="shared" si="0"/>
        <v>19</v>
      </c>
      <c r="F6" s="141">
        <f t="shared" si="1"/>
        <v>44.5</v>
      </c>
      <c r="G6" s="97">
        <v>667</v>
      </c>
      <c r="H6" s="97">
        <v>705</v>
      </c>
      <c r="I6" s="97">
        <v>749</v>
      </c>
      <c r="J6" s="97">
        <v>838</v>
      </c>
      <c r="K6" s="8">
        <f t="shared" si="2"/>
        <v>0.72699999999999998</v>
      </c>
      <c r="L6" s="9">
        <f t="shared" si="3"/>
        <v>26</v>
      </c>
      <c r="M6" s="9">
        <f t="shared" si="4"/>
        <v>32</v>
      </c>
      <c r="N6" s="8">
        <f t="shared" si="5"/>
        <v>1.38248E-2</v>
      </c>
      <c r="O6" s="8">
        <f t="shared" si="6"/>
        <v>2.3828927999999996E-2</v>
      </c>
      <c r="P6" s="8">
        <f t="shared" si="7"/>
        <v>0.26131636959999999</v>
      </c>
      <c r="Q6" s="8">
        <f t="shared" si="8"/>
        <v>0.5543561809919999</v>
      </c>
      <c r="R6" s="9">
        <v>1</v>
      </c>
      <c r="S6" s="8">
        <f t="shared" si="9"/>
        <v>0.5543561809919999</v>
      </c>
      <c r="T6" s="8">
        <f t="shared" si="10"/>
        <v>0.26131636959999999</v>
      </c>
      <c r="U6" s="10">
        <f t="shared" si="11"/>
        <v>304.89589954559995</v>
      </c>
      <c r="V6" s="11">
        <f t="shared" si="12"/>
        <v>143.72400328000001</v>
      </c>
      <c r="W6" s="8">
        <f t="shared" si="13"/>
        <v>3.2317872239999996</v>
      </c>
      <c r="X6" s="138">
        <f>W6*4*100</f>
        <v>1292.7148895999999</v>
      </c>
      <c r="Y6" s="8">
        <f t="shared" si="15"/>
        <v>1.16086428</v>
      </c>
      <c r="Z6" s="12">
        <f t="shared" si="16"/>
        <v>1044.7778519999999</v>
      </c>
      <c r="AA6" s="13">
        <f t="shared" si="17"/>
        <v>2786.1126444256001</v>
      </c>
    </row>
    <row r="7" spans="1:27" s="102" customFormat="1" hidden="1" x14ac:dyDescent="0.2">
      <c r="A7" s="103" t="s">
        <v>611</v>
      </c>
      <c r="B7" s="97">
        <v>28</v>
      </c>
      <c r="C7" s="97">
        <v>150</v>
      </c>
      <c r="D7" s="137" t="str">
        <f t="shared" si="18"/>
        <v>28 150 CS SS316 FG SS316</v>
      </c>
      <c r="E7" s="140">
        <f t="shared" si="0"/>
        <v>9.5</v>
      </c>
      <c r="F7" s="141">
        <f t="shared" si="1"/>
        <v>13.460000000000036</v>
      </c>
      <c r="G7" s="97">
        <v>704.9</v>
      </c>
      <c r="H7" s="97">
        <v>723.9</v>
      </c>
      <c r="I7" s="97">
        <v>749.3</v>
      </c>
      <c r="J7" s="97">
        <v>776.22</v>
      </c>
      <c r="K7" s="8">
        <f t="shared" si="2"/>
        <v>0.73659999999999992</v>
      </c>
      <c r="L7" s="9">
        <f t="shared" si="3"/>
        <v>15</v>
      </c>
      <c r="M7" s="9">
        <f t="shared" si="4"/>
        <v>21</v>
      </c>
      <c r="N7" s="8">
        <f t="shared" si="5"/>
        <v>1.38248E-2</v>
      </c>
      <c r="O7" s="8">
        <f t="shared" si="6"/>
        <v>2.3828927999999996E-2</v>
      </c>
      <c r="P7" s="8">
        <f t="shared" si="7"/>
        <v>0.15275021519999998</v>
      </c>
      <c r="Q7" s="8">
        <f t="shared" si="8"/>
        <v>0.3686001556607999</v>
      </c>
      <c r="R7" s="9">
        <v>1</v>
      </c>
      <c r="S7" s="8">
        <f t="shared" si="9"/>
        <v>0.3686001556607999</v>
      </c>
      <c r="T7" s="8">
        <f t="shared" si="10"/>
        <v>0.15275021519999998</v>
      </c>
      <c r="U7" s="10">
        <f t="shared" si="11"/>
        <v>202.73008561343994</v>
      </c>
      <c r="V7" s="11">
        <f t="shared" si="12"/>
        <v>84.012618359999991</v>
      </c>
      <c r="W7" s="8">
        <f t="shared" si="13"/>
        <v>0.90545864287680244</v>
      </c>
      <c r="X7" s="138">
        <f t="shared" si="14"/>
        <v>181.09172857536049</v>
      </c>
      <c r="Y7" s="8">
        <f t="shared" si="15"/>
        <v>0.59599266119999983</v>
      </c>
      <c r="Z7" s="12">
        <f t="shared" si="16"/>
        <v>536.39339507999989</v>
      </c>
      <c r="AA7" s="13">
        <f t="shared" si="17"/>
        <v>1004.2278276288005</v>
      </c>
    </row>
    <row r="8" spans="1:27" s="102" customFormat="1" hidden="1" x14ac:dyDescent="0.2">
      <c r="A8" s="103" t="s">
        <v>611</v>
      </c>
      <c r="B8" s="97">
        <v>28</v>
      </c>
      <c r="C8" s="97">
        <v>300</v>
      </c>
      <c r="D8" s="137" t="str">
        <f t="shared" si="18"/>
        <v>28 300 CS SS316 FG SS316</v>
      </c>
      <c r="E8" s="140">
        <f t="shared" si="0"/>
        <v>9.5500000000000114</v>
      </c>
      <c r="F8" s="141">
        <f t="shared" si="1"/>
        <v>32</v>
      </c>
      <c r="G8" s="97">
        <v>704.9</v>
      </c>
      <c r="H8" s="97">
        <v>724</v>
      </c>
      <c r="I8" s="97">
        <v>762</v>
      </c>
      <c r="J8" s="97">
        <v>826</v>
      </c>
      <c r="K8" s="8">
        <f t="shared" si="2"/>
        <v>0.74299999999999999</v>
      </c>
      <c r="L8" s="9">
        <f t="shared" si="3"/>
        <v>23</v>
      </c>
      <c r="M8" s="9">
        <f t="shared" si="4"/>
        <v>29</v>
      </c>
      <c r="N8" s="8">
        <f t="shared" si="5"/>
        <v>1.38248E-2</v>
      </c>
      <c r="O8" s="8">
        <f t="shared" si="6"/>
        <v>2.3828927999999996E-2</v>
      </c>
      <c r="P8" s="8">
        <f t="shared" si="7"/>
        <v>0.23625200719999997</v>
      </c>
      <c r="Q8" s="8">
        <f t="shared" si="8"/>
        <v>0.51344191161599995</v>
      </c>
      <c r="R8" s="9">
        <v>1</v>
      </c>
      <c r="S8" s="8">
        <f t="shared" si="9"/>
        <v>0.51344191161599995</v>
      </c>
      <c r="T8" s="8">
        <f t="shared" si="10"/>
        <v>0.23625200719999997</v>
      </c>
      <c r="U8" s="10">
        <f t="shared" si="11"/>
        <v>282.39305138879996</v>
      </c>
      <c r="V8" s="11">
        <f t="shared" si="12"/>
        <v>129.93860395999999</v>
      </c>
      <c r="W8" s="8">
        <f t="shared" si="13"/>
        <v>2.290702848</v>
      </c>
      <c r="X8" s="138">
        <f>W8*2.5*100</f>
        <v>572.67571199999998</v>
      </c>
      <c r="Y8" s="8">
        <f t="shared" si="15"/>
        <v>0.59921222880000069</v>
      </c>
      <c r="Z8" s="12">
        <f>Y8*1.5*400</f>
        <v>359.52733728000038</v>
      </c>
      <c r="AA8" s="13">
        <f t="shared" si="17"/>
        <v>1344.5347046288002</v>
      </c>
    </row>
    <row r="9" spans="1:27" s="102" customFormat="1" ht="29.4" hidden="1" customHeight="1" x14ac:dyDescent="0.2">
      <c r="A9" s="103" t="s">
        <v>611</v>
      </c>
      <c r="B9" s="97">
        <v>28</v>
      </c>
      <c r="C9" s="97">
        <v>600</v>
      </c>
      <c r="D9" s="137" t="str">
        <f t="shared" si="18"/>
        <v>28 600 CS SS316 FG SS316</v>
      </c>
      <c r="E9" s="140">
        <f t="shared" si="0"/>
        <v>9.5500000000000114</v>
      </c>
      <c r="F9" s="141">
        <f t="shared" si="1"/>
        <v>31.75</v>
      </c>
      <c r="G9" s="97">
        <v>685.8</v>
      </c>
      <c r="H9" s="97">
        <v>704.9</v>
      </c>
      <c r="I9" s="97">
        <v>755.65</v>
      </c>
      <c r="J9" s="97">
        <v>819.15</v>
      </c>
      <c r="K9" s="8">
        <f t="shared" si="2"/>
        <v>0.73027500000000001</v>
      </c>
      <c r="L9" s="9">
        <f t="shared" si="3"/>
        <v>30</v>
      </c>
      <c r="M9" s="9">
        <f t="shared" si="4"/>
        <v>36</v>
      </c>
      <c r="N9" s="8">
        <f t="shared" si="5"/>
        <v>1.38248E-2</v>
      </c>
      <c r="O9" s="8">
        <f t="shared" si="6"/>
        <v>2.3828927999999996E-2</v>
      </c>
      <c r="P9" s="8">
        <f t="shared" si="7"/>
        <v>0.30287717459999997</v>
      </c>
      <c r="Q9" s="8">
        <f t="shared" si="8"/>
        <v>0.62646013422719993</v>
      </c>
      <c r="R9" s="9">
        <v>1</v>
      </c>
      <c r="S9" s="8">
        <f t="shared" si="9"/>
        <v>0.62646013422719993</v>
      </c>
      <c r="T9" s="8">
        <f t="shared" si="10"/>
        <v>0.30287717459999997</v>
      </c>
      <c r="U9" s="10">
        <f t="shared" si="11"/>
        <v>344.55307382495994</v>
      </c>
      <c r="V9" s="11">
        <f t="shared" si="12"/>
        <v>166.58244602999997</v>
      </c>
      <c r="W9" s="8">
        <f t="shared" si="13"/>
        <v>2.2539583952999998</v>
      </c>
      <c r="X9" s="138">
        <f>W9*2.5*100</f>
        <v>563.48959882499992</v>
      </c>
      <c r="Y9" s="8">
        <f t="shared" si="15"/>
        <v>0.58340428188000071</v>
      </c>
      <c r="Z9" s="12">
        <f t="shared" si="16"/>
        <v>525.06385369200063</v>
      </c>
      <c r="AA9" s="13">
        <f t="shared" si="17"/>
        <v>1599.6889723719605</v>
      </c>
    </row>
    <row r="10" spans="1:27" s="102" customFormat="1" hidden="1" x14ac:dyDescent="0.2">
      <c r="A10" s="103" t="s">
        <v>611</v>
      </c>
      <c r="B10" s="97">
        <v>28</v>
      </c>
      <c r="C10" s="97">
        <v>900</v>
      </c>
      <c r="D10" s="137" t="str">
        <f t="shared" si="18"/>
        <v>28 900 CS SS316 FG SS316</v>
      </c>
      <c r="E10" s="140">
        <f t="shared" si="0"/>
        <v>12.700000000000045</v>
      </c>
      <c r="F10" s="141">
        <f t="shared" si="1"/>
        <v>50.800000000000011</v>
      </c>
      <c r="G10" s="97">
        <v>717.55</v>
      </c>
      <c r="H10" s="97">
        <v>742.95</v>
      </c>
      <c r="I10" s="97">
        <v>800.1</v>
      </c>
      <c r="J10" s="97">
        <v>901.7</v>
      </c>
      <c r="K10" s="8">
        <f t="shared" si="2"/>
        <v>0.77152500000000013</v>
      </c>
      <c r="L10" s="9">
        <f t="shared" si="3"/>
        <v>34</v>
      </c>
      <c r="M10" s="9">
        <f t="shared" si="4"/>
        <v>40</v>
      </c>
      <c r="N10" s="8">
        <f t="shared" si="5"/>
        <v>1.38248E-2</v>
      </c>
      <c r="O10" s="8">
        <f t="shared" si="6"/>
        <v>2.3828927999999996E-2</v>
      </c>
      <c r="P10" s="8">
        <f t="shared" si="7"/>
        <v>0.36265007988000009</v>
      </c>
      <c r="Q10" s="8">
        <f t="shared" si="8"/>
        <v>0.73538454700799993</v>
      </c>
      <c r="R10" s="9">
        <v>1</v>
      </c>
      <c r="S10" s="8">
        <f t="shared" si="9"/>
        <v>0.73538454700799993</v>
      </c>
      <c r="T10" s="8">
        <f t="shared" si="10"/>
        <v>0.36265007988000009</v>
      </c>
      <c r="U10" s="10">
        <f t="shared" si="11"/>
        <v>404.46150085439996</v>
      </c>
      <c r="V10" s="11">
        <f t="shared" si="12"/>
        <v>199.45754393400006</v>
      </c>
      <c r="W10" s="8">
        <f t="shared" si="13"/>
        <v>3.9697623830400008</v>
      </c>
      <c r="X10" s="138">
        <f>W10*4*100</f>
        <v>1587.9049532160004</v>
      </c>
      <c r="Y10" s="8">
        <f t="shared" si="15"/>
        <v>0.8177151387600029</v>
      </c>
      <c r="Z10" s="12">
        <f t="shared" si="16"/>
        <v>735.94362488400259</v>
      </c>
      <c r="AA10" s="13">
        <f t="shared" si="17"/>
        <v>2927.7676228884034</v>
      </c>
    </row>
    <row r="11" spans="1:27" s="102" customFormat="1" ht="31.2" customHeight="1" x14ac:dyDescent="0.3">
      <c r="A11" s="103" t="s">
        <v>611</v>
      </c>
      <c r="B11" s="97">
        <v>30</v>
      </c>
      <c r="C11" s="97">
        <v>150</v>
      </c>
      <c r="D11" s="137" t="str">
        <f t="shared" si="18"/>
        <v>30 150 CS SS316 FG SS316</v>
      </c>
      <c r="E11" s="140">
        <f t="shared" si="0"/>
        <v>9.5250000000000341</v>
      </c>
      <c r="F11" s="141">
        <f t="shared" si="1"/>
        <v>13.45999999999998</v>
      </c>
      <c r="G11" s="97">
        <v>755.65</v>
      </c>
      <c r="H11" s="97">
        <v>774.7</v>
      </c>
      <c r="I11" s="97">
        <v>800.1</v>
      </c>
      <c r="J11" s="97">
        <v>827.02</v>
      </c>
      <c r="K11" s="189">
        <f t="shared" si="2"/>
        <v>0.7874000000000001</v>
      </c>
      <c r="L11" s="190">
        <f t="shared" si="3"/>
        <v>15</v>
      </c>
      <c r="M11" s="190">
        <f t="shared" si="4"/>
        <v>21</v>
      </c>
      <c r="N11" s="189">
        <f t="shared" si="5"/>
        <v>1.38248E-2</v>
      </c>
      <c r="O11" s="189">
        <f t="shared" si="6"/>
        <v>2.3828927999999996E-2</v>
      </c>
      <c r="P11" s="189">
        <f t="shared" si="7"/>
        <v>0.16328471280000001</v>
      </c>
      <c r="Q11" s="189">
        <f t="shared" si="8"/>
        <v>0.39402085605120002</v>
      </c>
      <c r="R11" s="190">
        <v>1</v>
      </c>
      <c r="S11" s="189">
        <f t="shared" si="9"/>
        <v>0.39402085605120002</v>
      </c>
      <c r="T11" s="189">
        <f t="shared" si="10"/>
        <v>0.16328471280000001</v>
      </c>
      <c r="U11" s="191">
        <f t="shared" si="11"/>
        <v>216.71147082816</v>
      </c>
      <c r="V11" s="192">
        <f t="shared" si="12"/>
        <v>89.806592039999998</v>
      </c>
      <c r="W11" s="189">
        <f t="shared" si="13"/>
        <v>0.96471671282879845</v>
      </c>
      <c r="X11" s="193">
        <f>W11*2*75</f>
        <v>144.70750692431977</v>
      </c>
      <c r="Y11" s="189">
        <f t="shared" si="15"/>
        <v>0.63949517262000233</v>
      </c>
      <c r="Z11" s="194">
        <f t="shared" si="16"/>
        <v>575.54565535800214</v>
      </c>
      <c r="AA11" s="195">
        <f t="shared" si="17"/>
        <v>1026.7712251504818</v>
      </c>
    </row>
    <row r="12" spans="1:27" s="102" customFormat="1" ht="26.4" hidden="1" customHeight="1" x14ac:dyDescent="0.3">
      <c r="A12" s="103" t="s">
        <v>611</v>
      </c>
      <c r="B12" s="97">
        <v>30</v>
      </c>
      <c r="C12" s="97">
        <v>300</v>
      </c>
      <c r="D12" s="137" t="str">
        <f t="shared" si="18"/>
        <v>30 300 CS SS316 FG SS316</v>
      </c>
      <c r="E12" s="140">
        <f t="shared" si="0"/>
        <v>9.6499999999999773</v>
      </c>
      <c r="F12" s="141">
        <f t="shared" si="1"/>
        <v>36.5</v>
      </c>
      <c r="G12" s="97">
        <v>755.7</v>
      </c>
      <c r="H12" s="97">
        <v>775</v>
      </c>
      <c r="I12" s="97">
        <v>813</v>
      </c>
      <c r="J12" s="97">
        <v>886</v>
      </c>
      <c r="K12" s="189">
        <f t="shared" si="2"/>
        <v>0.79400000000000004</v>
      </c>
      <c r="L12" s="190">
        <f t="shared" si="3"/>
        <v>23</v>
      </c>
      <c r="M12" s="190">
        <f t="shared" si="4"/>
        <v>29</v>
      </c>
      <c r="N12" s="189">
        <f t="shared" si="5"/>
        <v>1.38248E-2</v>
      </c>
      <c r="O12" s="189">
        <f t="shared" si="6"/>
        <v>2.3828927999999996E-2</v>
      </c>
      <c r="P12" s="189">
        <f t="shared" si="7"/>
        <v>0.25246849760000001</v>
      </c>
      <c r="Q12" s="189">
        <f t="shared" si="8"/>
        <v>0.54868489612799987</v>
      </c>
      <c r="R12" s="190">
        <v>1</v>
      </c>
      <c r="S12" s="189">
        <f t="shared" si="9"/>
        <v>0.54868489612799987</v>
      </c>
      <c r="T12" s="189">
        <f t="shared" si="10"/>
        <v>0.25246849760000001</v>
      </c>
      <c r="U12" s="191">
        <f>S12*R12*450</f>
        <v>246.90820325759995</v>
      </c>
      <c r="V12" s="192">
        <f>T12*R12*450</f>
        <v>113.61082392</v>
      </c>
      <c r="W12" s="189">
        <f t="shared" si="13"/>
        <v>2.8026270960000002</v>
      </c>
      <c r="X12" s="193">
        <f>W12*75*2</f>
        <v>420.39406440000005</v>
      </c>
      <c r="Y12" s="189">
        <f t="shared" si="15"/>
        <v>0.64813838999999851</v>
      </c>
      <c r="Z12" s="194">
        <f>Y12*400*1.5</f>
        <v>388.88303399999904</v>
      </c>
      <c r="AA12" s="195">
        <f t="shared" si="17"/>
        <v>1169.796125577599</v>
      </c>
    </row>
    <row r="13" spans="1:27" s="102" customFormat="1" ht="25.8" hidden="1" customHeight="1" x14ac:dyDescent="0.3">
      <c r="A13" s="103" t="s">
        <v>611</v>
      </c>
      <c r="B13" s="97">
        <v>30</v>
      </c>
      <c r="C13" s="97">
        <v>600</v>
      </c>
      <c r="D13" s="137" t="str">
        <f t="shared" si="18"/>
        <v>30 600 CS SS316 FG SS316</v>
      </c>
      <c r="E13" s="140">
        <f t="shared" si="0"/>
        <v>12.699999999999989</v>
      </c>
      <c r="F13" s="141">
        <f t="shared" si="1"/>
        <v>25.400000000000034</v>
      </c>
      <c r="G13" s="97">
        <v>752.6</v>
      </c>
      <c r="H13" s="97">
        <v>778</v>
      </c>
      <c r="I13" s="97">
        <v>828.8</v>
      </c>
      <c r="J13" s="97">
        <v>879.6</v>
      </c>
      <c r="K13" s="189">
        <f t="shared" si="2"/>
        <v>0.8034</v>
      </c>
      <c r="L13" s="190">
        <f t="shared" si="3"/>
        <v>30</v>
      </c>
      <c r="M13" s="190">
        <f t="shared" si="4"/>
        <v>36</v>
      </c>
      <c r="N13" s="189">
        <f t="shared" si="5"/>
        <v>1.38248E-2</v>
      </c>
      <c r="O13" s="189">
        <f t="shared" si="6"/>
        <v>2.3828927999999996E-2</v>
      </c>
      <c r="P13" s="189">
        <f t="shared" si="7"/>
        <v>0.33320532959999999</v>
      </c>
      <c r="Q13" s="189">
        <f t="shared" si="8"/>
        <v>0.68918978718719992</v>
      </c>
      <c r="R13" s="190">
        <v>1</v>
      </c>
      <c r="S13" s="189">
        <f t="shared" si="9"/>
        <v>0.68918978718719992</v>
      </c>
      <c r="T13" s="189">
        <f t="shared" si="10"/>
        <v>0.33320532959999999</v>
      </c>
      <c r="U13" s="191">
        <f t="shared" si="11"/>
        <v>379.05438295295994</v>
      </c>
      <c r="V13" s="192">
        <f t="shared" si="12"/>
        <v>183.26293128</v>
      </c>
      <c r="W13" s="189">
        <f t="shared" si="13"/>
        <v>1.9362332217600027</v>
      </c>
      <c r="X13" s="193">
        <f t="shared" si="14"/>
        <v>387.24664435200054</v>
      </c>
      <c r="Y13" s="189">
        <f t="shared" si="15"/>
        <v>0.85629231839999909</v>
      </c>
      <c r="Z13" s="194">
        <f t="shared" si="16"/>
        <v>770.66308655999921</v>
      </c>
      <c r="AA13" s="195">
        <f t="shared" si="17"/>
        <v>1720.2270451449597</v>
      </c>
    </row>
    <row r="14" spans="1:27" s="102" customFormat="1" hidden="1" x14ac:dyDescent="0.2">
      <c r="A14" s="103" t="s">
        <v>611</v>
      </c>
      <c r="B14" s="97">
        <v>30</v>
      </c>
      <c r="C14" s="97">
        <v>900</v>
      </c>
      <c r="D14" s="137" t="str">
        <f t="shared" si="18"/>
        <v>30 900 CS SS316 FG SS316</v>
      </c>
      <c r="E14" s="140">
        <f t="shared" si="0"/>
        <v>12.700000000000045</v>
      </c>
      <c r="F14" s="141">
        <f t="shared" si="1"/>
        <v>50.800000000000011</v>
      </c>
      <c r="G14" s="97">
        <v>781.05</v>
      </c>
      <c r="H14" s="97">
        <v>806.45</v>
      </c>
      <c r="I14" s="97">
        <v>857.25</v>
      </c>
      <c r="J14" s="97">
        <v>958.85</v>
      </c>
      <c r="K14" s="8">
        <f t="shared" si="2"/>
        <v>0.83184999999999998</v>
      </c>
      <c r="L14" s="9">
        <f t="shared" si="3"/>
        <v>30</v>
      </c>
      <c r="M14" s="9">
        <f t="shared" si="4"/>
        <v>36</v>
      </c>
      <c r="N14" s="8">
        <f t="shared" si="5"/>
        <v>1.38248E-2</v>
      </c>
      <c r="O14" s="8">
        <f t="shared" si="6"/>
        <v>2.3828927999999996E-2</v>
      </c>
      <c r="P14" s="8">
        <f t="shared" si="7"/>
        <v>0.34500479640000004</v>
      </c>
      <c r="Q14" s="8">
        <f t="shared" si="8"/>
        <v>0.71359537524479988</v>
      </c>
      <c r="R14" s="9">
        <v>1</v>
      </c>
      <c r="S14" s="8">
        <f t="shared" si="9"/>
        <v>0.71359537524479988</v>
      </c>
      <c r="T14" s="8">
        <f t="shared" si="10"/>
        <v>0.34500479640000004</v>
      </c>
      <c r="U14" s="10">
        <f t="shared" si="11"/>
        <v>392.47745638463994</v>
      </c>
      <c r="V14" s="11">
        <f t="shared" si="12"/>
        <v>189.75263802000001</v>
      </c>
      <c r="W14" s="8">
        <f t="shared" si="13"/>
        <v>4.2213670411200006</v>
      </c>
      <c r="X14" s="138">
        <f>W14*4*100</f>
        <v>1688.5468164480003</v>
      </c>
      <c r="Y14" s="8">
        <f t="shared" si="15"/>
        <v>0.88760532156000327</v>
      </c>
      <c r="Z14" s="12">
        <f t="shared" si="16"/>
        <v>798.844789404003</v>
      </c>
      <c r="AA14" s="13">
        <f t="shared" si="17"/>
        <v>3069.6217002566436</v>
      </c>
    </row>
    <row r="15" spans="1:27" s="102" customFormat="1" hidden="1" x14ac:dyDescent="0.2">
      <c r="A15" s="103" t="s">
        <v>611</v>
      </c>
      <c r="B15" s="111">
        <v>32</v>
      </c>
      <c r="C15" s="111">
        <v>150</v>
      </c>
      <c r="D15" s="137" t="str">
        <f t="shared" si="18"/>
        <v>32 150 CS SS316 FG SS316</v>
      </c>
      <c r="E15" s="140">
        <f t="shared" si="0"/>
        <v>9.5249999999999773</v>
      </c>
      <c r="F15" s="141">
        <f t="shared" si="1"/>
        <v>15</v>
      </c>
      <c r="G15" s="112">
        <v>806.45</v>
      </c>
      <c r="H15" s="111">
        <v>825.5</v>
      </c>
      <c r="I15" s="111">
        <v>851</v>
      </c>
      <c r="J15" s="112">
        <v>881</v>
      </c>
      <c r="K15" s="8">
        <f t="shared" si="2"/>
        <v>0.83825000000000005</v>
      </c>
      <c r="L15" s="9">
        <f t="shared" si="3"/>
        <v>15</v>
      </c>
      <c r="M15" s="9">
        <f t="shared" si="4"/>
        <v>21</v>
      </c>
      <c r="N15" s="8">
        <f t="shared" si="5"/>
        <v>1.38248E-2</v>
      </c>
      <c r="O15" s="8">
        <f t="shared" si="6"/>
        <v>2.3828927999999996E-2</v>
      </c>
      <c r="P15" s="8">
        <f t="shared" si="7"/>
        <v>0.17382957900000001</v>
      </c>
      <c r="Q15" s="8">
        <f t="shared" si="8"/>
        <v>0.41946657681599997</v>
      </c>
      <c r="R15" s="9">
        <v>1</v>
      </c>
      <c r="S15" s="8">
        <f t="shared" si="9"/>
        <v>0.41946657681599997</v>
      </c>
      <c r="T15" s="8">
        <f t="shared" si="10"/>
        <v>0.17382957900000001</v>
      </c>
      <c r="U15" s="10">
        <f t="shared" si="11"/>
        <v>230.70661724879997</v>
      </c>
      <c r="V15" s="11">
        <f t="shared" si="12"/>
        <v>95.606268450000002</v>
      </c>
      <c r="W15" s="8">
        <f t="shared" si="13"/>
        <v>1.1452647600000001</v>
      </c>
      <c r="X15" s="138">
        <f t="shared" si="14"/>
        <v>229.05295200000003</v>
      </c>
      <c r="Y15" s="8">
        <f t="shared" si="15"/>
        <v>0.68142928229999844</v>
      </c>
      <c r="Z15" s="12">
        <f t="shared" si="16"/>
        <v>613.28635406999865</v>
      </c>
      <c r="AA15" s="13">
        <f t="shared" si="17"/>
        <v>1168.6521917687987</v>
      </c>
    </row>
    <row r="16" spans="1:27" s="102" customFormat="1" hidden="1" x14ac:dyDescent="0.2">
      <c r="A16" s="103" t="s">
        <v>611</v>
      </c>
      <c r="B16" s="111">
        <v>32</v>
      </c>
      <c r="C16" s="111">
        <v>300</v>
      </c>
      <c r="D16" s="137" t="str">
        <f t="shared" si="18"/>
        <v>32 300 CS SS316 FG SS316</v>
      </c>
      <c r="E16" s="140">
        <f t="shared" si="0"/>
        <v>9.7749999999999773</v>
      </c>
      <c r="F16" s="141">
        <f t="shared" si="1"/>
        <v>38</v>
      </c>
      <c r="G16" s="112">
        <v>806.45</v>
      </c>
      <c r="H16" s="111">
        <v>826</v>
      </c>
      <c r="I16" s="111">
        <v>864</v>
      </c>
      <c r="J16" s="112">
        <v>940</v>
      </c>
      <c r="K16" s="8">
        <f t="shared" si="2"/>
        <v>0.84499999999999997</v>
      </c>
      <c r="L16" s="9">
        <f t="shared" si="3"/>
        <v>23</v>
      </c>
      <c r="M16" s="9">
        <f t="shared" si="4"/>
        <v>29</v>
      </c>
      <c r="N16" s="8">
        <f t="shared" si="5"/>
        <v>1.38248E-2</v>
      </c>
      <c r="O16" s="8">
        <f t="shared" si="6"/>
        <v>2.3828927999999996E-2</v>
      </c>
      <c r="P16" s="8">
        <f t="shared" si="7"/>
        <v>0.26868498799999996</v>
      </c>
      <c r="Q16" s="8">
        <f t="shared" si="8"/>
        <v>0.5839278806399999</v>
      </c>
      <c r="R16" s="9">
        <v>1</v>
      </c>
      <c r="S16" s="8">
        <f t="shared" si="9"/>
        <v>0.5839278806399999</v>
      </c>
      <c r="T16" s="8">
        <f t="shared" si="10"/>
        <v>0.26868498799999996</v>
      </c>
      <c r="U16" s="10">
        <f t="shared" si="11"/>
        <v>321.16033435199995</v>
      </c>
      <c r="V16" s="11">
        <f t="shared" si="12"/>
        <v>147.77674339999999</v>
      </c>
      <c r="W16" s="8">
        <f t="shared" si="13"/>
        <v>3.0956380799999996</v>
      </c>
      <c r="X16" s="138">
        <f>W16*2.5*100</f>
        <v>773.90951999999993</v>
      </c>
      <c r="Y16" s="8">
        <f t="shared" si="15"/>
        <v>0.69973813559999831</v>
      </c>
      <c r="Z16" s="12">
        <f t="shared" si="16"/>
        <v>629.76432203999843</v>
      </c>
      <c r="AA16" s="13">
        <f t="shared" si="17"/>
        <v>1872.6109197919982</v>
      </c>
    </row>
    <row r="17" spans="1:27" s="102" customFormat="1" hidden="1" x14ac:dyDescent="0.2">
      <c r="A17" s="103" t="s">
        <v>611</v>
      </c>
      <c r="B17" s="111">
        <v>32</v>
      </c>
      <c r="C17" s="111">
        <v>600</v>
      </c>
      <c r="D17" s="137" t="str">
        <f t="shared" si="18"/>
        <v>32 600 CS SS316 FG SS316</v>
      </c>
      <c r="E17" s="140">
        <f t="shared" si="0"/>
        <v>19.050000000000011</v>
      </c>
      <c r="F17" s="141">
        <f t="shared" si="1"/>
        <v>25.400000000000034</v>
      </c>
      <c r="G17" s="112">
        <v>793.75</v>
      </c>
      <c r="H17" s="111">
        <v>831.85</v>
      </c>
      <c r="I17" s="111">
        <v>882.65</v>
      </c>
      <c r="J17" s="112">
        <v>933.45</v>
      </c>
      <c r="K17" s="8">
        <f t="shared" si="2"/>
        <v>0.85724999999999996</v>
      </c>
      <c r="L17" s="9">
        <f t="shared" si="3"/>
        <v>30</v>
      </c>
      <c r="M17" s="9">
        <f t="shared" si="4"/>
        <v>36</v>
      </c>
      <c r="N17" s="8">
        <f t="shared" si="5"/>
        <v>1.38248E-2</v>
      </c>
      <c r="O17" s="8">
        <f t="shared" si="6"/>
        <v>2.3828927999999996E-2</v>
      </c>
      <c r="P17" s="8">
        <f t="shared" si="7"/>
        <v>0.35553929399999995</v>
      </c>
      <c r="Q17" s="8">
        <f t="shared" si="8"/>
        <v>0.73538454700799982</v>
      </c>
      <c r="R17" s="9">
        <v>1</v>
      </c>
      <c r="S17" s="8">
        <f t="shared" si="9"/>
        <v>0.73538454700799982</v>
      </c>
      <c r="T17" s="8">
        <f t="shared" si="10"/>
        <v>0.35553929399999995</v>
      </c>
      <c r="U17" s="10">
        <f t="shared" si="11"/>
        <v>404.4615008543999</v>
      </c>
      <c r="V17" s="11">
        <f t="shared" si="12"/>
        <v>195.54661169999997</v>
      </c>
      <c r="W17" s="8">
        <f t="shared" si="13"/>
        <v>2.0547713743200027</v>
      </c>
      <c r="X17" s="138">
        <f t="shared" si="14"/>
        <v>410.95427486400052</v>
      </c>
      <c r="Y17" s="8">
        <f t="shared" si="15"/>
        <v>1.3733420920200006</v>
      </c>
      <c r="Z17" s="12">
        <f t="shared" si="16"/>
        <v>1236.0078828180006</v>
      </c>
      <c r="AA17" s="13">
        <f t="shared" si="17"/>
        <v>2246.9702702364011</v>
      </c>
    </row>
    <row r="18" spans="1:27" s="102" customFormat="1" hidden="1" x14ac:dyDescent="0.2">
      <c r="A18" s="103" t="s">
        <v>611</v>
      </c>
      <c r="B18" s="111">
        <v>32</v>
      </c>
      <c r="C18" s="111">
        <v>900</v>
      </c>
      <c r="D18" s="137" t="str">
        <f t="shared" si="18"/>
        <v>32 900 CS SS316 FG SS316</v>
      </c>
      <c r="E18" s="140">
        <f t="shared" si="0"/>
        <v>13</v>
      </c>
      <c r="F18" s="141">
        <f t="shared" si="1"/>
        <v>51</v>
      </c>
      <c r="G18" s="112">
        <v>838</v>
      </c>
      <c r="H18" s="111">
        <v>864</v>
      </c>
      <c r="I18" s="111">
        <v>914</v>
      </c>
      <c r="J18" s="112">
        <v>1016</v>
      </c>
      <c r="K18" s="8">
        <f t="shared" si="2"/>
        <v>0.88900000000000001</v>
      </c>
      <c r="L18" s="9">
        <f t="shared" si="3"/>
        <v>30</v>
      </c>
      <c r="M18" s="9">
        <f t="shared" si="4"/>
        <v>36</v>
      </c>
      <c r="N18" s="8">
        <f t="shared" si="5"/>
        <v>1.38248E-2</v>
      </c>
      <c r="O18" s="8">
        <f t="shared" si="6"/>
        <v>2.3828927999999996E-2</v>
      </c>
      <c r="P18" s="8">
        <f t="shared" si="7"/>
        <v>0.36870741600000001</v>
      </c>
      <c r="Q18" s="8">
        <f t="shared" si="8"/>
        <v>0.76262101171199981</v>
      </c>
      <c r="R18" s="9">
        <v>1</v>
      </c>
      <c r="S18" s="8">
        <f t="shared" si="9"/>
        <v>0.76262101171199981</v>
      </c>
      <c r="T18" s="8">
        <f t="shared" si="10"/>
        <v>0.36870741600000001</v>
      </c>
      <c r="U18" s="10">
        <f t="shared" si="11"/>
        <v>419.44155644159991</v>
      </c>
      <c r="V18" s="11">
        <f t="shared" si="12"/>
        <v>202.7890788</v>
      </c>
      <c r="W18" s="8">
        <f t="shared" si="13"/>
        <v>4.4905818239999995</v>
      </c>
      <c r="X18" s="138">
        <f>W18*4*100</f>
        <v>1796.2327295999999</v>
      </c>
      <c r="Y18" s="8">
        <f t="shared" si="15"/>
        <v>0.97341004800000008</v>
      </c>
      <c r="Z18" s="12">
        <f t="shared" si="16"/>
        <v>876.06904320000012</v>
      </c>
      <c r="AA18" s="13">
        <f t="shared" si="17"/>
        <v>3294.5324080415999</v>
      </c>
    </row>
    <row r="19" spans="1:27" s="102" customFormat="1" hidden="1" x14ac:dyDescent="0.2">
      <c r="A19" s="103" t="s">
        <v>611</v>
      </c>
      <c r="B19" s="111">
        <v>34</v>
      </c>
      <c r="C19" s="111">
        <v>150</v>
      </c>
      <c r="D19" s="137" t="str">
        <f t="shared" si="18"/>
        <v>34 150 CS SS316 FG SS316</v>
      </c>
      <c r="E19" s="140">
        <f t="shared" si="0"/>
        <v>9.5</v>
      </c>
      <c r="F19" s="141">
        <f t="shared" si="1"/>
        <v>13.5</v>
      </c>
      <c r="G19" s="112">
        <v>857.3</v>
      </c>
      <c r="H19" s="111">
        <v>876.3</v>
      </c>
      <c r="I19" s="111">
        <v>908</v>
      </c>
      <c r="J19" s="112">
        <v>935</v>
      </c>
      <c r="K19" s="8">
        <f t="shared" si="2"/>
        <v>0.89215</v>
      </c>
      <c r="L19" s="9">
        <f t="shared" si="3"/>
        <v>19</v>
      </c>
      <c r="M19" s="9">
        <f t="shared" si="4"/>
        <v>25</v>
      </c>
      <c r="N19" s="8">
        <f t="shared" si="5"/>
        <v>1.38248E-2</v>
      </c>
      <c r="O19" s="8">
        <f t="shared" si="6"/>
        <v>2.3828927999999996E-2</v>
      </c>
      <c r="P19" s="8">
        <f t="shared" si="7"/>
        <v>0.23434211108</v>
      </c>
      <c r="Q19" s="8">
        <f t="shared" si="8"/>
        <v>0.53147445287999995</v>
      </c>
      <c r="R19" s="9">
        <v>1</v>
      </c>
      <c r="S19" s="8">
        <f t="shared" si="9"/>
        <v>0.53147445287999995</v>
      </c>
      <c r="T19" s="8">
        <f t="shared" si="10"/>
        <v>0.23434211108</v>
      </c>
      <c r="U19" s="10">
        <f t="shared" si="11"/>
        <v>292.31094908399996</v>
      </c>
      <c r="V19" s="11">
        <f t="shared" si="12"/>
        <v>128.888161094</v>
      </c>
      <c r="W19" s="8">
        <f t="shared" si="13"/>
        <v>1.0939163399999998</v>
      </c>
      <c r="X19" s="138">
        <f t="shared" si="14"/>
        <v>218.78326799999996</v>
      </c>
      <c r="Y19" s="8">
        <f t="shared" si="15"/>
        <v>0.72146480039999994</v>
      </c>
      <c r="Z19" s="12">
        <f t="shared" si="16"/>
        <v>649.31832035999992</v>
      </c>
      <c r="AA19" s="13">
        <f t="shared" si="17"/>
        <v>1289.3006985379998</v>
      </c>
    </row>
    <row r="20" spans="1:27" s="102" customFormat="1" hidden="1" x14ac:dyDescent="0.2">
      <c r="A20" s="103" t="s">
        <v>611</v>
      </c>
      <c r="B20" s="111">
        <v>34</v>
      </c>
      <c r="C20" s="111">
        <v>300</v>
      </c>
      <c r="D20" s="137" t="str">
        <f t="shared" si="18"/>
        <v>34 300 CS SS316 FG SS316</v>
      </c>
      <c r="E20" s="140">
        <f t="shared" si="0"/>
        <v>9.3500000000000227</v>
      </c>
      <c r="F20" s="141">
        <f t="shared" si="1"/>
        <v>40</v>
      </c>
      <c r="G20" s="112">
        <v>857.3</v>
      </c>
      <c r="H20" s="111">
        <v>876</v>
      </c>
      <c r="I20" s="111">
        <v>914</v>
      </c>
      <c r="J20" s="112">
        <v>994</v>
      </c>
      <c r="K20" s="8">
        <f t="shared" si="2"/>
        <v>0.89500000000000002</v>
      </c>
      <c r="L20" s="9">
        <f t="shared" si="3"/>
        <v>23</v>
      </c>
      <c r="M20" s="9">
        <f t="shared" si="4"/>
        <v>29</v>
      </c>
      <c r="N20" s="8">
        <f t="shared" si="5"/>
        <v>1.38248E-2</v>
      </c>
      <c r="O20" s="8">
        <f t="shared" si="6"/>
        <v>2.3828927999999996E-2</v>
      </c>
      <c r="P20" s="8">
        <f t="shared" si="7"/>
        <v>0.28458350799999999</v>
      </c>
      <c r="Q20" s="8">
        <f t="shared" si="8"/>
        <v>0.61847982623999997</v>
      </c>
      <c r="R20" s="9">
        <v>1</v>
      </c>
      <c r="S20" s="8">
        <f t="shared" si="9"/>
        <v>0.61847982623999997</v>
      </c>
      <c r="T20" s="8">
        <f t="shared" si="10"/>
        <v>0.28458350799999999</v>
      </c>
      <c r="U20" s="10">
        <f t="shared" si="11"/>
        <v>340.16390443199998</v>
      </c>
      <c r="V20" s="11">
        <f t="shared" si="12"/>
        <v>156.5209294</v>
      </c>
      <c r="W20" s="8">
        <f t="shared" si="13"/>
        <v>3.44576064</v>
      </c>
      <c r="X20" s="138">
        <f>W20*4*100</f>
        <v>1378.3042560000001</v>
      </c>
      <c r="Y20" s="8">
        <f t="shared" si="15"/>
        <v>0.70983015840000174</v>
      </c>
      <c r="Z20" s="12">
        <f t="shared" si="16"/>
        <v>638.84714256000154</v>
      </c>
      <c r="AA20" s="13">
        <f t="shared" si="17"/>
        <v>2513.8362323920019</v>
      </c>
    </row>
    <row r="21" spans="1:27" s="102" customFormat="1" hidden="1" x14ac:dyDescent="0.2">
      <c r="A21" s="103" t="s">
        <v>611</v>
      </c>
      <c r="B21" s="111">
        <v>34</v>
      </c>
      <c r="C21" s="111">
        <v>600</v>
      </c>
      <c r="D21" s="137" t="str">
        <f t="shared" si="18"/>
        <v>34 600 CS SS316 FG SS316</v>
      </c>
      <c r="E21" s="140">
        <f t="shared" si="0"/>
        <v>19</v>
      </c>
      <c r="F21" s="141">
        <f t="shared" si="1"/>
        <v>28.5</v>
      </c>
      <c r="G21" s="112">
        <v>851</v>
      </c>
      <c r="H21" s="111">
        <v>889</v>
      </c>
      <c r="I21" s="111">
        <v>940</v>
      </c>
      <c r="J21" s="112">
        <v>997</v>
      </c>
      <c r="K21" s="8">
        <f t="shared" si="2"/>
        <v>0.91449999999999998</v>
      </c>
      <c r="L21" s="9">
        <f t="shared" si="3"/>
        <v>31</v>
      </c>
      <c r="M21" s="9">
        <f t="shared" si="4"/>
        <v>37</v>
      </c>
      <c r="N21" s="8">
        <f t="shared" si="5"/>
        <v>1.38248E-2</v>
      </c>
      <c r="O21" s="8">
        <f t="shared" si="6"/>
        <v>2.3828927999999996E-2</v>
      </c>
      <c r="P21" s="8">
        <f t="shared" si="7"/>
        <v>0.39192616759999999</v>
      </c>
      <c r="Q21" s="8">
        <f t="shared" si="8"/>
        <v>0.80628752227199985</v>
      </c>
      <c r="R21" s="9">
        <v>1</v>
      </c>
      <c r="S21" s="8">
        <f t="shared" si="9"/>
        <v>0.80628752227199985</v>
      </c>
      <c r="T21" s="8">
        <f t="shared" si="10"/>
        <v>0.39192616759999999</v>
      </c>
      <c r="U21" s="10">
        <f t="shared" si="11"/>
        <v>443.45813724959993</v>
      </c>
      <c r="V21" s="11">
        <f t="shared" si="12"/>
        <v>215.55939218</v>
      </c>
      <c r="W21" s="8">
        <f t="shared" si="13"/>
        <v>2.4625142280000003</v>
      </c>
      <c r="X21" s="138">
        <f t="shared" si="14"/>
        <v>492.50284560000006</v>
      </c>
      <c r="Y21" s="8">
        <f t="shared" si="15"/>
        <v>1.4638416239999998</v>
      </c>
      <c r="Z21" s="12">
        <f t="shared" si="16"/>
        <v>1317.4574615999998</v>
      </c>
      <c r="AA21" s="13">
        <f t="shared" si="17"/>
        <v>2468.9778366295996</v>
      </c>
    </row>
    <row r="22" spans="1:27" s="102" customFormat="1" hidden="1" x14ac:dyDescent="0.2">
      <c r="A22" s="103" t="s">
        <v>611</v>
      </c>
      <c r="B22" s="111">
        <v>34</v>
      </c>
      <c r="C22" s="111">
        <v>900</v>
      </c>
      <c r="D22" s="137" t="str">
        <f t="shared" si="18"/>
        <v>34 900 CS SS316 FG SS316</v>
      </c>
      <c r="E22" s="140">
        <f t="shared" si="0"/>
        <v>13</v>
      </c>
      <c r="F22" s="141">
        <f t="shared" si="1"/>
        <v>51</v>
      </c>
      <c r="G22" s="112">
        <v>895</v>
      </c>
      <c r="H22" s="111">
        <v>921</v>
      </c>
      <c r="I22" s="111">
        <v>971</v>
      </c>
      <c r="J22" s="112">
        <v>1073</v>
      </c>
      <c r="K22" s="8">
        <f t="shared" si="2"/>
        <v>0.94599999999999995</v>
      </c>
      <c r="L22" s="9">
        <f t="shared" si="3"/>
        <v>30</v>
      </c>
      <c r="M22" s="9">
        <f t="shared" si="4"/>
        <v>36</v>
      </c>
      <c r="N22" s="8">
        <f t="shared" si="5"/>
        <v>1.38248E-2</v>
      </c>
      <c r="O22" s="8">
        <f t="shared" si="6"/>
        <v>2.3828927999999996E-2</v>
      </c>
      <c r="P22" s="8">
        <f t="shared" si="7"/>
        <v>0.39234782400000001</v>
      </c>
      <c r="Q22" s="8">
        <f t="shared" si="8"/>
        <v>0.8115179719679998</v>
      </c>
      <c r="R22" s="9">
        <v>1</v>
      </c>
      <c r="S22" s="8">
        <f t="shared" si="9"/>
        <v>0.8115179719679998</v>
      </c>
      <c r="T22" s="8">
        <f t="shared" si="10"/>
        <v>0.39234782400000001</v>
      </c>
      <c r="U22" s="10">
        <f t="shared" si="11"/>
        <v>446.33488458239987</v>
      </c>
      <c r="V22" s="11">
        <f t="shared" si="12"/>
        <v>215.79130320000002</v>
      </c>
      <c r="W22" s="8">
        <f t="shared" si="13"/>
        <v>4.7425140719999996</v>
      </c>
      <c r="X22" s="138">
        <f>W22*4*100</f>
        <v>1897.0056287999998</v>
      </c>
      <c r="Y22" s="8">
        <f t="shared" si="15"/>
        <v>1.037628072</v>
      </c>
      <c r="Z22" s="12">
        <f t="shared" si="16"/>
        <v>933.86526479999998</v>
      </c>
      <c r="AA22" s="13">
        <f t="shared" si="17"/>
        <v>3492.9970813823998</v>
      </c>
    </row>
    <row r="23" spans="1:27" s="102" customFormat="1" x14ac:dyDescent="0.2">
      <c r="A23" s="103" t="s">
        <v>611</v>
      </c>
      <c r="B23" s="97">
        <v>36</v>
      </c>
      <c r="C23" s="97">
        <v>150</v>
      </c>
      <c r="D23" s="137" t="str">
        <f t="shared" si="18"/>
        <v>36 150 CS SS316 FG SS316</v>
      </c>
      <c r="E23" s="140">
        <f t="shared" si="0"/>
        <v>9.5</v>
      </c>
      <c r="F23" s="141">
        <f t="shared" si="1"/>
        <v>14.349999999999966</v>
      </c>
      <c r="G23" s="97">
        <v>908.1</v>
      </c>
      <c r="H23" s="97">
        <v>927.1</v>
      </c>
      <c r="I23" s="97">
        <v>958.85</v>
      </c>
      <c r="J23" s="97">
        <v>987.55</v>
      </c>
      <c r="K23" s="8">
        <f t="shared" si="2"/>
        <v>0.94297500000000001</v>
      </c>
      <c r="L23" s="9">
        <f t="shared" si="3"/>
        <v>19</v>
      </c>
      <c r="M23" s="9">
        <f t="shared" si="4"/>
        <v>25</v>
      </c>
      <c r="N23" s="8">
        <f t="shared" si="5"/>
        <v>1.38248E-2</v>
      </c>
      <c r="O23" s="8">
        <f t="shared" si="6"/>
        <v>2.3828927999999996E-2</v>
      </c>
      <c r="P23" s="8">
        <f t="shared" si="7"/>
        <v>0.24769237482000001</v>
      </c>
      <c r="Q23" s="8">
        <f t="shared" si="8"/>
        <v>0.56175208451999992</v>
      </c>
      <c r="R23" s="9">
        <v>1</v>
      </c>
      <c r="S23" s="8">
        <f t="shared" si="9"/>
        <v>0.56175208451999992</v>
      </c>
      <c r="T23" s="8">
        <f t="shared" si="10"/>
        <v>0.24769237482000001</v>
      </c>
      <c r="U23" s="10">
        <f t="shared" si="11"/>
        <v>308.96364648599996</v>
      </c>
      <c r="V23" s="11">
        <f t="shared" si="12"/>
        <v>136.230806151</v>
      </c>
      <c r="W23" s="8">
        <f t="shared" si="13"/>
        <v>1.2281452264199968</v>
      </c>
      <c r="X23" s="193">
        <f>W23*2*75</f>
        <v>184.22178396299952</v>
      </c>
      <c r="Y23" s="8">
        <f t="shared" si="15"/>
        <v>0.76328884679999998</v>
      </c>
      <c r="Z23" s="12">
        <f t="shared" si="16"/>
        <v>686.95996212</v>
      </c>
      <c r="AA23" s="13">
        <f t="shared" si="17"/>
        <v>1316.3761987199996</v>
      </c>
    </row>
    <row r="24" spans="1:27" s="102" customFormat="1" hidden="1" x14ac:dyDescent="0.2">
      <c r="A24" s="103" t="s">
        <v>611</v>
      </c>
      <c r="B24" s="97">
        <v>36</v>
      </c>
      <c r="C24" s="97">
        <v>300</v>
      </c>
      <c r="D24" s="137" t="str">
        <f t="shared" si="18"/>
        <v>36 300 CS SS316 FG SS316</v>
      </c>
      <c r="E24" s="140">
        <f t="shared" si="0"/>
        <v>9.5</v>
      </c>
      <c r="F24" s="141">
        <f t="shared" si="1"/>
        <v>41.274999999999977</v>
      </c>
      <c r="G24" s="97">
        <v>908.1</v>
      </c>
      <c r="H24" s="97">
        <v>927.1</v>
      </c>
      <c r="I24" s="97">
        <v>965.2</v>
      </c>
      <c r="J24" s="97">
        <v>1047.75</v>
      </c>
      <c r="K24" s="8">
        <f t="shared" si="2"/>
        <v>0.94615000000000005</v>
      </c>
      <c r="L24" s="9">
        <f t="shared" si="3"/>
        <v>23</v>
      </c>
      <c r="M24" s="9">
        <f t="shared" si="4"/>
        <v>29</v>
      </c>
      <c r="N24" s="8">
        <f t="shared" si="5"/>
        <v>1.38248E-2</v>
      </c>
      <c r="O24" s="8">
        <f t="shared" si="6"/>
        <v>2.3828927999999996E-2</v>
      </c>
      <c r="P24" s="8">
        <f t="shared" si="7"/>
        <v>0.30084769396</v>
      </c>
      <c r="Q24" s="8">
        <f t="shared" si="8"/>
        <v>0.65382646658879984</v>
      </c>
      <c r="R24" s="9">
        <v>1</v>
      </c>
      <c r="S24" s="8">
        <f t="shared" si="9"/>
        <v>0.65382646658879984</v>
      </c>
      <c r="T24" s="8">
        <f t="shared" si="10"/>
        <v>0.30084769396</v>
      </c>
      <c r="U24" s="10">
        <f t="shared" si="11"/>
        <v>359.60455662383993</v>
      </c>
      <c r="V24" s="11">
        <f t="shared" si="12"/>
        <v>165.46623167799999</v>
      </c>
      <c r="W24" s="8">
        <f t="shared" si="13"/>
        <v>3.747861052649998</v>
      </c>
      <c r="X24" s="10">
        <f>W24*400*2</f>
        <v>2998.2888421199982</v>
      </c>
      <c r="Y24" s="8">
        <f t="shared" si="15"/>
        <v>0.76328884679999998</v>
      </c>
      <c r="Z24" s="10">
        <f>Y24*400*1.5</f>
        <v>457.97330808000004</v>
      </c>
      <c r="AA24" s="13">
        <f t="shared" si="17"/>
        <v>3981.3329385018383</v>
      </c>
    </row>
    <row r="25" spans="1:27" s="102" customFormat="1" hidden="1" x14ac:dyDescent="0.2">
      <c r="A25" s="103" t="s">
        <v>611</v>
      </c>
      <c r="B25" s="97">
        <v>36</v>
      </c>
      <c r="C25" s="97">
        <v>600</v>
      </c>
      <c r="D25" s="137" t="str">
        <f t="shared" si="18"/>
        <v>36 600 CS SS316 FG SS316</v>
      </c>
      <c r="E25" s="140">
        <f t="shared" si="0"/>
        <v>19.049999999999955</v>
      </c>
      <c r="F25" s="141">
        <f t="shared" si="1"/>
        <v>28.574999999999989</v>
      </c>
      <c r="G25" s="97">
        <v>901.7</v>
      </c>
      <c r="H25" s="97">
        <v>939.8</v>
      </c>
      <c r="I25" s="97">
        <v>990.6</v>
      </c>
      <c r="J25" s="97">
        <v>1047.75</v>
      </c>
      <c r="K25" s="8">
        <f t="shared" si="2"/>
        <v>0.96520000000000006</v>
      </c>
      <c r="L25" s="9">
        <f t="shared" si="3"/>
        <v>30</v>
      </c>
      <c r="M25" s="9">
        <f t="shared" si="4"/>
        <v>36</v>
      </c>
      <c r="N25" s="8">
        <f t="shared" si="5"/>
        <v>1.38248E-2</v>
      </c>
      <c r="O25" s="8">
        <f t="shared" si="6"/>
        <v>2.3828927999999996E-2</v>
      </c>
      <c r="P25" s="8">
        <f t="shared" si="7"/>
        <v>0.40031090880000003</v>
      </c>
      <c r="Q25" s="8">
        <f t="shared" si="8"/>
        <v>0.82798852700159986</v>
      </c>
      <c r="R25" s="9">
        <v>1</v>
      </c>
      <c r="S25" s="8">
        <f t="shared" si="9"/>
        <v>0.82798852700159986</v>
      </c>
      <c r="T25" s="8">
        <f t="shared" si="10"/>
        <v>0.40031090880000003</v>
      </c>
      <c r="U25" s="10">
        <f t="shared" si="11"/>
        <v>455.39368985087992</v>
      </c>
      <c r="V25" s="11">
        <f t="shared" si="12"/>
        <v>220.17099984000001</v>
      </c>
      <c r="W25" s="8">
        <f t="shared" si="13"/>
        <v>2.5946730364499988</v>
      </c>
      <c r="X25" s="138">
        <f t="shared" si="14"/>
        <v>518.9346072899998</v>
      </c>
      <c r="Y25" s="8">
        <f t="shared" si="15"/>
        <v>1.5515620581599965</v>
      </c>
      <c r="Z25" s="12">
        <f t="shared" si="16"/>
        <v>1396.4058523439969</v>
      </c>
      <c r="AA25" s="13">
        <f t="shared" si="17"/>
        <v>2590.9051493248767</v>
      </c>
    </row>
    <row r="26" spans="1:27" s="102" customFormat="1" hidden="1" x14ac:dyDescent="0.2">
      <c r="A26" s="103" t="s">
        <v>611</v>
      </c>
      <c r="B26" s="97">
        <v>36</v>
      </c>
      <c r="C26" s="97">
        <v>900</v>
      </c>
      <c r="D26" s="137" t="str">
        <f t="shared" si="18"/>
        <v>36 900 CS SS316 FG SS316</v>
      </c>
      <c r="E26" s="140">
        <f t="shared" si="0"/>
        <v>12.625</v>
      </c>
      <c r="F26" s="141">
        <f t="shared" si="1"/>
        <v>63.5</v>
      </c>
      <c r="G26" s="97">
        <v>920.75</v>
      </c>
      <c r="H26" s="97">
        <v>946</v>
      </c>
      <c r="I26" s="97">
        <v>996.95</v>
      </c>
      <c r="J26" s="97">
        <v>1123.95</v>
      </c>
      <c r="K26" s="8">
        <f t="shared" si="2"/>
        <v>0.97147499999999998</v>
      </c>
      <c r="L26" s="9">
        <f t="shared" si="3"/>
        <v>31</v>
      </c>
      <c r="M26" s="9">
        <f t="shared" si="4"/>
        <v>37</v>
      </c>
      <c r="N26" s="8">
        <f t="shared" si="5"/>
        <v>1.38248E-2</v>
      </c>
      <c r="O26" s="8">
        <f t="shared" si="6"/>
        <v>2.3828927999999996E-2</v>
      </c>
      <c r="P26" s="8">
        <f t="shared" si="7"/>
        <v>0.41634387497999997</v>
      </c>
      <c r="Q26" s="8">
        <f t="shared" si="8"/>
        <v>0.85652068966559991</v>
      </c>
      <c r="R26" s="9">
        <v>1</v>
      </c>
      <c r="S26" s="8">
        <f t="shared" si="9"/>
        <v>0.85652068966559991</v>
      </c>
      <c r="T26" s="8">
        <f t="shared" si="10"/>
        <v>0.41634387497999997</v>
      </c>
      <c r="U26" s="10">
        <f t="shared" si="11"/>
        <v>471.08637931607996</v>
      </c>
      <c r="V26" s="11">
        <f t="shared" si="12"/>
        <v>228.98913123899999</v>
      </c>
      <c r="W26" s="8">
        <f t="shared" si="13"/>
        <v>6.1852811778000012</v>
      </c>
      <c r="X26" s="138">
        <f>W26*4*100</f>
        <v>2474.1124711200005</v>
      </c>
      <c r="Y26" s="8">
        <f t="shared" si="15"/>
        <v>1.0350498180000001</v>
      </c>
      <c r="Z26" s="12">
        <f t="shared" si="16"/>
        <v>931.54483620000008</v>
      </c>
      <c r="AA26" s="13">
        <f t="shared" si="17"/>
        <v>4105.7328178750804</v>
      </c>
    </row>
    <row r="27" spans="1:27" s="102" customFormat="1" hidden="1" x14ac:dyDescent="0.2">
      <c r="A27" s="103" t="s">
        <v>611</v>
      </c>
      <c r="B27" s="97">
        <v>38</v>
      </c>
      <c r="C27" s="97">
        <v>150</v>
      </c>
      <c r="D27" s="137" t="str">
        <f t="shared" si="18"/>
        <v>38 150 CS SS316 FG SS316</v>
      </c>
      <c r="E27" s="140">
        <f t="shared" si="0"/>
        <v>8</v>
      </c>
      <c r="F27" s="141">
        <f t="shared" si="1"/>
        <v>17.5</v>
      </c>
      <c r="G27" s="97">
        <v>959</v>
      </c>
      <c r="H27" s="97">
        <v>975</v>
      </c>
      <c r="I27" s="97">
        <v>1010</v>
      </c>
      <c r="J27" s="97">
        <v>1045</v>
      </c>
      <c r="K27" s="8">
        <f t="shared" si="2"/>
        <v>0.99250000000000005</v>
      </c>
      <c r="L27" s="9">
        <f t="shared" si="3"/>
        <v>21</v>
      </c>
      <c r="M27" s="9">
        <f t="shared" si="4"/>
        <v>27</v>
      </c>
      <c r="N27" s="8">
        <f t="shared" si="5"/>
        <v>1.38248E-2</v>
      </c>
      <c r="O27" s="8">
        <f t="shared" si="6"/>
        <v>2.3828927999999996E-2</v>
      </c>
      <c r="P27" s="8">
        <f t="shared" si="7"/>
        <v>0.288143394</v>
      </c>
      <c r="Q27" s="8">
        <f t="shared" si="8"/>
        <v>0.63855569808000001</v>
      </c>
      <c r="R27" s="9">
        <v>1</v>
      </c>
      <c r="S27" s="8">
        <f t="shared" si="9"/>
        <v>0.63855569808000001</v>
      </c>
      <c r="T27" s="8">
        <f t="shared" si="10"/>
        <v>0.288143394</v>
      </c>
      <c r="U27" s="10">
        <f t="shared" si="11"/>
        <v>351.205633944</v>
      </c>
      <c r="V27" s="11">
        <f t="shared" si="12"/>
        <v>158.4788667</v>
      </c>
      <c r="W27" s="8">
        <f t="shared" si="13"/>
        <v>1.5848678999999999</v>
      </c>
      <c r="X27" s="138">
        <f t="shared" si="14"/>
        <v>316.97357999999997</v>
      </c>
      <c r="Y27" s="8">
        <f t="shared" si="15"/>
        <v>0.6759792</v>
      </c>
      <c r="Z27" s="12">
        <f t="shared" si="16"/>
        <v>608.38127999999995</v>
      </c>
      <c r="AA27" s="13">
        <f t="shared" si="17"/>
        <v>1435.039360644</v>
      </c>
    </row>
    <row r="28" spans="1:27" s="102" customFormat="1" hidden="1" x14ac:dyDescent="0.2">
      <c r="A28" s="103" t="s">
        <v>611</v>
      </c>
      <c r="B28" s="97">
        <v>38</v>
      </c>
      <c r="C28" s="97">
        <v>300</v>
      </c>
      <c r="D28" s="137" t="str">
        <f t="shared" si="18"/>
        <v>38 300 CS SS316 FG SS316</v>
      </c>
      <c r="E28" s="140">
        <f t="shared" si="0"/>
        <v>19</v>
      </c>
      <c r="F28" s="141">
        <f t="shared" si="1"/>
        <v>25.5</v>
      </c>
      <c r="G28" s="97">
        <v>972</v>
      </c>
      <c r="H28" s="97">
        <v>1010</v>
      </c>
      <c r="I28" s="97">
        <v>1048</v>
      </c>
      <c r="J28" s="97">
        <v>1099</v>
      </c>
      <c r="K28" s="8">
        <f t="shared" si="2"/>
        <v>1.0289999999999999</v>
      </c>
      <c r="L28" s="9">
        <f t="shared" si="3"/>
        <v>23</v>
      </c>
      <c r="M28" s="9">
        <f t="shared" si="4"/>
        <v>29</v>
      </c>
      <c r="N28" s="8">
        <f t="shared" si="5"/>
        <v>1.38248E-2</v>
      </c>
      <c r="O28" s="8">
        <f t="shared" si="6"/>
        <v>2.3828927999999996E-2</v>
      </c>
      <c r="P28" s="8">
        <f t="shared" si="7"/>
        <v>0.32719154159999997</v>
      </c>
      <c r="Q28" s="8">
        <f t="shared" si="8"/>
        <v>0.71107904044799985</v>
      </c>
      <c r="R28" s="9">
        <v>1</v>
      </c>
      <c r="S28" s="8">
        <f t="shared" si="9"/>
        <v>0.71107904044799985</v>
      </c>
      <c r="T28" s="8">
        <f t="shared" si="10"/>
        <v>0.32719154159999997</v>
      </c>
      <c r="U28" s="10">
        <f t="shared" si="11"/>
        <v>391.09347224639993</v>
      </c>
      <c r="V28" s="11">
        <f t="shared" si="12"/>
        <v>179.95534787999998</v>
      </c>
      <c r="W28" s="8">
        <f t="shared" si="13"/>
        <v>2.4287152679999999</v>
      </c>
      <c r="X28" s="138">
        <f t="shared" si="14"/>
        <v>485.7430536</v>
      </c>
      <c r="Y28" s="8">
        <f t="shared" si="15"/>
        <v>1.6630821600000001</v>
      </c>
      <c r="Z28" s="12">
        <f t="shared" si="16"/>
        <v>1496.773944</v>
      </c>
      <c r="AA28" s="13">
        <f t="shared" si="17"/>
        <v>2553.5658177263999</v>
      </c>
    </row>
    <row r="29" spans="1:27" s="102" customFormat="1" ht="19.8" hidden="1" customHeight="1" x14ac:dyDescent="0.2">
      <c r="A29" s="103" t="s">
        <v>611</v>
      </c>
      <c r="B29" s="97">
        <v>38</v>
      </c>
      <c r="C29" s="97">
        <v>600</v>
      </c>
      <c r="D29" s="137" t="str">
        <f t="shared" si="18"/>
        <v>38 600 CS SS316 FG SS316</v>
      </c>
      <c r="E29" s="140">
        <f t="shared" si="0"/>
        <v>19</v>
      </c>
      <c r="F29" s="141">
        <f t="shared" si="1"/>
        <v>32</v>
      </c>
      <c r="G29" s="97">
        <v>953</v>
      </c>
      <c r="H29" s="97">
        <v>991</v>
      </c>
      <c r="I29" s="97">
        <v>1041</v>
      </c>
      <c r="J29" s="97">
        <v>1105</v>
      </c>
      <c r="K29" s="8">
        <f t="shared" si="2"/>
        <v>1.016</v>
      </c>
      <c r="L29" s="9">
        <f t="shared" si="3"/>
        <v>30</v>
      </c>
      <c r="M29" s="9">
        <f t="shared" si="4"/>
        <v>36</v>
      </c>
      <c r="N29" s="8">
        <f t="shared" si="5"/>
        <v>1.38248E-2</v>
      </c>
      <c r="O29" s="8">
        <f t="shared" si="6"/>
        <v>2.3828927999999996E-2</v>
      </c>
      <c r="P29" s="8">
        <f t="shared" si="7"/>
        <v>0.42137990400000003</v>
      </c>
      <c r="Q29" s="8">
        <f t="shared" si="8"/>
        <v>0.87156687052799986</v>
      </c>
      <c r="R29" s="9">
        <v>1</v>
      </c>
      <c r="S29" s="8">
        <f t="shared" si="9"/>
        <v>0.87156687052799986</v>
      </c>
      <c r="T29" s="8">
        <f t="shared" si="10"/>
        <v>0.42137990400000003</v>
      </c>
      <c r="U29" s="10">
        <f t="shared" si="11"/>
        <v>479.36177879039991</v>
      </c>
      <c r="V29" s="11">
        <f t="shared" si="12"/>
        <v>231.75894720000002</v>
      </c>
      <c r="W29" s="8">
        <f t="shared" si="13"/>
        <v>3.0644390399999999</v>
      </c>
      <c r="X29" s="138">
        <f>W29*2.5*100</f>
        <v>766.10975999999994</v>
      </c>
      <c r="Y29" s="8">
        <f t="shared" si="15"/>
        <v>1.6317964559999998</v>
      </c>
      <c r="Z29" s="12">
        <f t="shared" si="16"/>
        <v>1468.6168103999998</v>
      </c>
      <c r="AA29" s="13">
        <f t="shared" si="17"/>
        <v>2945.8472963903996</v>
      </c>
    </row>
    <row r="30" spans="1:27" s="102" customFormat="1" hidden="1" x14ac:dyDescent="0.2">
      <c r="A30" s="103" t="s">
        <v>611</v>
      </c>
      <c r="B30" s="97">
        <v>38</v>
      </c>
      <c r="C30" s="97">
        <v>900</v>
      </c>
      <c r="D30" s="137" t="str">
        <f t="shared" si="18"/>
        <v>38 900 CS SS316 FG SS316</v>
      </c>
      <c r="E30" s="140">
        <f t="shared" si="0"/>
        <v>12.5</v>
      </c>
      <c r="F30" s="141">
        <f t="shared" si="1"/>
        <v>57</v>
      </c>
      <c r="G30" s="97">
        <v>1010</v>
      </c>
      <c r="H30" s="97">
        <v>1035</v>
      </c>
      <c r="I30" s="97">
        <v>1086</v>
      </c>
      <c r="J30" s="97">
        <v>1200</v>
      </c>
      <c r="K30" s="8">
        <f t="shared" si="2"/>
        <v>1.0605</v>
      </c>
      <c r="L30" s="9">
        <f t="shared" si="3"/>
        <v>31</v>
      </c>
      <c r="M30" s="9">
        <f t="shared" si="4"/>
        <v>37</v>
      </c>
      <c r="N30" s="8">
        <f t="shared" si="5"/>
        <v>1.38248E-2</v>
      </c>
      <c r="O30" s="8">
        <f t="shared" si="6"/>
        <v>2.3828927999999996E-2</v>
      </c>
      <c r="P30" s="8">
        <f t="shared" si="7"/>
        <v>0.45449721240000002</v>
      </c>
      <c r="Q30" s="8">
        <f t="shared" si="8"/>
        <v>0.93501139132799993</v>
      </c>
      <c r="R30" s="9">
        <v>1</v>
      </c>
      <c r="S30" s="8">
        <f t="shared" si="9"/>
        <v>0.93501139132799993</v>
      </c>
      <c r="T30" s="8">
        <f t="shared" si="10"/>
        <v>0.45449721240000002</v>
      </c>
      <c r="U30" s="10">
        <f t="shared" si="11"/>
        <v>514.2562652304</v>
      </c>
      <c r="V30" s="11">
        <f t="shared" si="12"/>
        <v>249.97346682</v>
      </c>
      <c r="W30" s="8">
        <f t="shared" si="13"/>
        <v>5.9278176</v>
      </c>
      <c r="X30" s="138">
        <f>W30*4*100</f>
        <v>2371.1270399999999</v>
      </c>
      <c r="Y30" s="8">
        <f t="shared" si="15"/>
        <v>1.1212154999999997</v>
      </c>
      <c r="Z30" s="12">
        <f t="shared" si="16"/>
        <v>1009.0939499999997</v>
      </c>
      <c r="AA30" s="13">
        <f t="shared" si="17"/>
        <v>4144.4507220504001</v>
      </c>
    </row>
    <row r="31" spans="1:27" s="102" customFormat="1" hidden="1" x14ac:dyDescent="0.2">
      <c r="A31" s="103" t="s">
        <v>611</v>
      </c>
      <c r="B31" s="97">
        <v>40</v>
      </c>
      <c r="C31" s="97">
        <v>150</v>
      </c>
      <c r="D31" s="137" t="str">
        <f t="shared" si="18"/>
        <v>40 150 CS SS316 FG SS316</v>
      </c>
      <c r="E31" s="140">
        <f t="shared" si="0"/>
        <v>6.3249999999999886</v>
      </c>
      <c r="F31" s="141">
        <f t="shared" si="1"/>
        <v>15.875</v>
      </c>
      <c r="G31" s="97">
        <v>1009.7</v>
      </c>
      <c r="H31" s="97">
        <v>1022.35</v>
      </c>
      <c r="I31" s="97">
        <v>1063.75</v>
      </c>
      <c r="J31" s="97">
        <v>1095.5</v>
      </c>
      <c r="K31" s="8">
        <f t="shared" si="2"/>
        <v>1.04305</v>
      </c>
      <c r="L31" s="9">
        <f t="shared" si="3"/>
        <v>25</v>
      </c>
      <c r="M31" s="9">
        <f t="shared" si="4"/>
        <v>31</v>
      </c>
      <c r="N31" s="8">
        <f t="shared" si="5"/>
        <v>1.38248E-2</v>
      </c>
      <c r="O31" s="8">
        <f t="shared" si="6"/>
        <v>2.3828927999999996E-2</v>
      </c>
      <c r="P31" s="8">
        <f t="shared" si="7"/>
        <v>0.36049894100000002</v>
      </c>
      <c r="Q31" s="8">
        <f t="shared" si="8"/>
        <v>0.77049766386239982</v>
      </c>
      <c r="R31" s="9">
        <v>1</v>
      </c>
      <c r="S31" s="8">
        <f t="shared" si="9"/>
        <v>0.77049766386239982</v>
      </c>
      <c r="T31" s="8">
        <f t="shared" si="10"/>
        <v>0.36049894100000002</v>
      </c>
      <c r="U31" s="10">
        <f t="shared" si="11"/>
        <v>423.77371512431989</v>
      </c>
      <c r="V31" s="11">
        <f t="shared" si="12"/>
        <v>198.27441755000001</v>
      </c>
      <c r="W31" s="8">
        <f t="shared" si="13"/>
        <v>1.5071790404999998</v>
      </c>
      <c r="X31" s="138">
        <f t="shared" si="14"/>
        <v>301.43580809999997</v>
      </c>
      <c r="Y31" s="8">
        <f t="shared" si="15"/>
        <v>0.56040094802999907</v>
      </c>
      <c r="Z31" s="12">
        <f t="shared" si="16"/>
        <v>504.36085322699915</v>
      </c>
      <c r="AA31" s="13">
        <f t="shared" si="17"/>
        <v>1427.8447940013189</v>
      </c>
    </row>
    <row r="32" spans="1:27" s="102" customFormat="1" hidden="1" x14ac:dyDescent="0.2">
      <c r="A32" s="103" t="s">
        <v>611</v>
      </c>
      <c r="B32" s="97">
        <v>40</v>
      </c>
      <c r="C32" s="97">
        <v>300</v>
      </c>
      <c r="D32" s="137" t="str">
        <f t="shared" si="18"/>
        <v>40 300 CS SS316 FG SS316</v>
      </c>
      <c r="E32" s="140">
        <f t="shared" si="0"/>
        <v>19.050000000000011</v>
      </c>
      <c r="F32" s="141">
        <f t="shared" si="1"/>
        <v>25.399999999999977</v>
      </c>
      <c r="G32" s="97">
        <v>1022.35</v>
      </c>
      <c r="H32" s="97">
        <v>1060.45</v>
      </c>
      <c r="I32" s="97">
        <v>1098.55</v>
      </c>
      <c r="J32" s="97">
        <v>1149.3499999999999</v>
      </c>
      <c r="K32" s="8">
        <f t="shared" si="2"/>
        <v>1.0794999999999999</v>
      </c>
      <c r="L32" s="9">
        <f t="shared" si="3"/>
        <v>23</v>
      </c>
      <c r="M32" s="9">
        <f t="shared" si="4"/>
        <v>29</v>
      </c>
      <c r="N32" s="8">
        <f t="shared" si="5"/>
        <v>1.38248E-2</v>
      </c>
      <c r="O32" s="8">
        <f t="shared" si="6"/>
        <v>2.3828927999999996E-2</v>
      </c>
      <c r="P32" s="8">
        <f t="shared" si="7"/>
        <v>0.34324904679999996</v>
      </c>
      <c r="Q32" s="8">
        <f t="shared" si="8"/>
        <v>0.74597650550399985</v>
      </c>
      <c r="R32" s="9">
        <v>1</v>
      </c>
      <c r="S32" s="8">
        <f t="shared" si="9"/>
        <v>0.74597650550399985</v>
      </c>
      <c r="T32" s="8">
        <f t="shared" si="10"/>
        <v>0.34324904679999996</v>
      </c>
      <c r="U32" s="10">
        <f t="shared" si="11"/>
        <v>410.28707802719993</v>
      </c>
      <c r="V32" s="11">
        <f t="shared" si="12"/>
        <v>188.78697573999997</v>
      </c>
      <c r="W32" s="8">
        <f t="shared" si="13"/>
        <v>2.5300246173599974</v>
      </c>
      <c r="X32" s="138">
        <f t="shared" si="14"/>
        <v>506.00492347199946</v>
      </c>
      <c r="Y32" s="8">
        <f t="shared" si="15"/>
        <v>1.7507490791400011</v>
      </c>
      <c r="Z32" s="12">
        <f t="shared" si="16"/>
        <v>1575.6741712260009</v>
      </c>
      <c r="AA32" s="13">
        <f t="shared" si="17"/>
        <v>2680.7531484652004</v>
      </c>
    </row>
    <row r="33" spans="1:27" s="102" customFormat="1" hidden="1" x14ac:dyDescent="0.2">
      <c r="A33" s="103" t="s">
        <v>611</v>
      </c>
      <c r="B33" s="97">
        <v>40</v>
      </c>
      <c r="C33" s="97">
        <v>600</v>
      </c>
      <c r="D33" s="137" t="str">
        <f t="shared" si="18"/>
        <v>40 600 CS SS316 FG SS316</v>
      </c>
      <c r="E33" s="140">
        <f t="shared" si="0"/>
        <v>19.050000000000011</v>
      </c>
      <c r="F33" s="141">
        <f t="shared" si="1"/>
        <v>28.575000000000045</v>
      </c>
      <c r="G33" s="97">
        <v>1009.65</v>
      </c>
      <c r="H33" s="97">
        <v>1047.75</v>
      </c>
      <c r="I33" s="97">
        <v>1098.55</v>
      </c>
      <c r="J33" s="97">
        <v>1155.7</v>
      </c>
      <c r="K33" s="8">
        <f t="shared" si="2"/>
        <v>1.07315</v>
      </c>
      <c r="L33" s="9">
        <f t="shared" si="3"/>
        <v>30</v>
      </c>
      <c r="M33" s="9">
        <f t="shared" si="4"/>
        <v>36</v>
      </c>
      <c r="N33" s="8">
        <f t="shared" si="5"/>
        <v>1.38248E-2</v>
      </c>
      <c r="O33" s="8">
        <f t="shared" si="6"/>
        <v>2.3828927999999996E-2</v>
      </c>
      <c r="P33" s="8">
        <f t="shared" si="7"/>
        <v>0.44508252360000006</v>
      </c>
      <c r="Q33" s="8">
        <f t="shared" si="8"/>
        <v>0.9205925069951999</v>
      </c>
      <c r="R33" s="9">
        <v>1</v>
      </c>
      <c r="S33" s="8">
        <f t="shared" si="9"/>
        <v>0.9205925069951999</v>
      </c>
      <c r="T33" s="8">
        <f t="shared" si="10"/>
        <v>0.44508252360000006</v>
      </c>
      <c r="U33" s="10">
        <f t="shared" si="11"/>
        <v>506.32587884735995</v>
      </c>
      <c r="V33" s="11">
        <f t="shared" si="12"/>
        <v>244.79538798000004</v>
      </c>
      <c r="W33" s="8">
        <f t="shared" si="13"/>
        <v>2.8620029856600042</v>
      </c>
      <c r="X33" s="138">
        <f t="shared" si="14"/>
        <v>572.40059713200083</v>
      </c>
      <c r="Y33" s="8">
        <f t="shared" si="15"/>
        <v>1.7297820243000011</v>
      </c>
      <c r="Z33" s="12">
        <f t="shared" si="16"/>
        <v>1556.803821870001</v>
      </c>
      <c r="AA33" s="13">
        <f t="shared" si="17"/>
        <v>2880.3256858293621</v>
      </c>
    </row>
    <row r="34" spans="1:27" s="102" customFormat="1" hidden="1" x14ac:dyDescent="0.2">
      <c r="A34" s="103" t="s">
        <v>611</v>
      </c>
      <c r="B34" s="97">
        <v>40</v>
      </c>
      <c r="C34" s="97">
        <v>900</v>
      </c>
      <c r="D34" s="137" t="str">
        <f t="shared" si="18"/>
        <v>40 900 CS SS316 FG SS316</v>
      </c>
      <c r="E34" s="140">
        <f t="shared" si="0"/>
        <v>19.049999999999955</v>
      </c>
      <c r="F34" s="141">
        <f t="shared" si="1"/>
        <v>50.800000000000068</v>
      </c>
      <c r="G34" s="97">
        <v>1060.45</v>
      </c>
      <c r="H34" s="97">
        <v>1098.55</v>
      </c>
      <c r="I34" s="97">
        <v>1149.3499999999999</v>
      </c>
      <c r="J34" s="97">
        <v>1250.95</v>
      </c>
      <c r="K34" s="8">
        <f t="shared" si="2"/>
        <v>1.1239499999999998</v>
      </c>
      <c r="L34" s="9">
        <f t="shared" ref="L34:L65" si="19">ROUND((I34-H34)/2*1.2,)</f>
        <v>30</v>
      </c>
      <c r="M34" s="9">
        <f t="shared" ref="M34:M65" si="20">L34+6</f>
        <v>36</v>
      </c>
      <c r="N34" s="8">
        <f t="shared" ref="N34:N65" si="21">3.142*(0.0008*0.0055)*1000</f>
        <v>1.38248E-2</v>
      </c>
      <c r="O34" s="8">
        <f t="shared" ref="O34:O65" si="22">3.142*(0.0002*0.0048)*7900</f>
        <v>2.3828927999999996E-2</v>
      </c>
      <c r="P34" s="8">
        <f t="shared" si="7"/>
        <v>0.46615151879999989</v>
      </c>
      <c r="Q34" s="8">
        <f t="shared" si="8"/>
        <v>0.96417085052159968</v>
      </c>
      <c r="R34" s="9">
        <v>1</v>
      </c>
      <c r="S34" s="8">
        <f t="shared" si="9"/>
        <v>0.96417085052159968</v>
      </c>
      <c r="T34" s="8">
        <f t="shared" ref="T34:T65" si="23">(P34*R34)</f>
        <v>0.46615151879999989</v>
      </c>
      <c r="U34" s="10">
        <f t="shared" si="11"/>
        <v>530.29396778687988</v>
      </c>
      <c r="V34" s="11">
        <f t="shared" si="12"/>
        <v>256.38333533999992</v>
      </c>
      <c r="W34" s="8">
        <f t="shared" ref="W34:W65" si="24">((J34/1000)*3.14)*1.15*0.003*((J34-I34)/2/1000)*8000*R34</f>
        <v>5.5073464046400069</v>
      </c>
      <c r="X34" s="138">
        <f>W34*4*100</f>
        <v>2202.9385618560027</v>
      </c>
      <c r="Y34" s="8">
        <f t="shared" ref="Y34:Y65" si="25">((H34/1000)*3.14)*1.15*0.003*((H34-G34)/2/1000)*8000*R34</f>
        <v>1.8136502436599955</v>
      </c>
      <c r="Z34" s="12">
        <f t="shared" si="16"/>
        <v>1632.2852192939959</v>
      </c>
      <c r="AA34" s="13">
        <f t="shared" ref="AA34:AA65" si="26">Z34+X34+V34+U34</f>
        <v>4621.9010842768785</v>
      </c>
    </row>
    <row r="35" spans="1:27" s="102" customFormat="1" hidden="1" x14ac:dyDescent="0.2">
      <c r="A35" s="103" t="s">
        <v>611</v>
      </c>
      <c r="B35" s="97">
        <v>42</v>
      </c>
      <c r="C35" s="97">
        <v>150</v>
      </c>
      <c r="D35" s="137" t="str">
        <f t="shared" si="18"/>
        <v>42 150 CS SS316 FG SS316</v>
      </c>
      <c r="E35" s="140">
        <f t="shared" ref="E35:E68" si="27">(H35-G35)/2</f>
        <v>9.5</v>
      </c>
      <c r="F35" s="141">
        <f t="shared" ref="F35:F68" si="28">(J35-I35)/2</f>
        <v>15.5</v>
      </c>
      <c r="G35" s="97">
        <v>1060.5</v>
      </c>
      <c r="H35" s="97">
        <v>1079.5</v>
      </c>
      <c r="I35" s="97">
        <v>1115</v>
      </c>
      <c r="J35" s="97">
        <v>1146</v>
      </c>
      <c r="K35" s="8">
        <f t="shared" ref="K35:K66" si="29">(I35+H35)/2/1000</f>
        <v>1.0972500000000001</v>
      </c>
      <c r="L35" s="9">
        <f t="shared" si="19"/>
        <v>21</v>
      </c>
      <c r="M35" s="9">
        <f t="shared" si="20"/>
        <v>27</v>
      </c>
      <c r="N35" s="8">
        <f t="shared" si="21"/>
        <v>1.38248E-2</v>
      </c>
      <c r="O35" s="8">
        <f t="shared" si="22"/>
        <v>2.3828927999999996E-2</v>
      </c>
      <c r="P35" s="8">
        <f t="shared" ref="P35:P66" si="30">(K35*L35)*N35</f>
        <v>0.31855449780000006</v>
      </c>
      <c r="Q35" s="8">
        <f t="shared" ref="Q35:Q66" si="31">K35*M35*O35</f>
        <v>0.70594986369599988</v>
      </c>
      <c r="R35" s="9">
        <v>1</v>
      </c>
      <c r="S35" s="8">
        <f t="shared" ref="S35:S66" si="32">(Q35*R35)</f>
        <v>0.70594986369599988</v>
      </c>
      <c r="T35" s="8">
        <f t="shared" si="23"/>
        <v>0.31855449780000006</v>
      </c>
      <c r="U35" s="10">
        <f t="shared" ref="U35:U66" si="33">S35*R35*550</f>
        <v>388.27242503279996</v>
      </c>
      <c r="V35" s="11">
        <f t="shared" ref="V35:V66" si="34">T35*R35*550</f>
        <v>175.20497379000003</v>
      </c>
      <c r="W35" s="8">
        <f t="shared" si="24"/>
        <v>1.5394126319999999</v>
      </c>
      <c r="X35" s="138">
        <f t="shared" si="14"/>
        <v>307.88252639999996</v>
      </c>
      <c r="Y35" s="8">
        <f t="shared" si="25"/>
        <v>0.88876098599999975</v>
      </c>
      <c r="Z35" s="12">
        <f t="shared" si="16"/>
        <v>799.8848873999998</v>
      </c>
      <c r="AA35" s="13">
        <f t="shared" si="26"/>
        <v>1671.2448126227996</v>
      </c>
    </row>
    <row r="36" spans="1:27" s="102" customFormat="1" hidden="1" x14ac:dyDescent="0.2">
      <c r="A36" s="103" t="s">
        <v>611</v>
      </c>
      <c r="B36" s="97">
        <v>42</v>
      </c>
      <c r="C36" s="97">
        <v>300</v>
      </c>
      <c r="D36" s="137" t="str">
        <f t="shared" si="18"/>
        <v>42 300 CS SS316 FG SS316</v>
      </c>
      <c r="E36" s="140">
        <f t="shared" si="27"/>
        <v>12.5</v>
      </c>
      <c r="F36" s="141">
        <f t="shared" si="28"/>
        <v>25.5</v>
      </c>
      <c r="G36" s="97">
        <v>1086</v>
      </c>
      <c r="H36" s="97">
        <v>1111</v>
      </c>
      <c r="I36" s="97">
        <v>1149</v>
      </c>
      <c r="J36" s="97">
        <v>1200</v>
      </c>
      <c r="K36" s="8">
        <f t="shared" si="29"/>
        <v>1.1299999999999999</v>
      </c>
      <c r="L36" s="9">
        <f t="shared" si="19"/>
        <v>23</v>
      </c>
      <c r="M36" s="9">
        <f t="shared" si="20"/>
        <v>29</v>
      </c>
      <c r="N36" s="8">
        <f t="shared" si="21"/>
        <v>1.38248E-2</v>
      </c>
      <c r="O36" s="8">
        <f t="shared" si="22"/>
        <v>2.3828927999999996E-2</v>
      </c>
      <c r="P36" s="8">
        <f t="shared" si="30"/>
        <v>0.359306552</v>
      </c>
      <c r="Q36" s="8">
        <f t="shared" si="31"/>
        <v>0.78087397055999974</v>
      </c>
      <c r="R36" s="9">
        <v>1</v>
      </c>
      <c r="S36" s="8">
        <f t="shared" si="32"/>
        <v>0.78087397055999974</v>
      </c>
      <c r="T36" s="8">
        <f t="shared" si="23"/>
        <v>0.359306552</v>
      </c>
      <c r="U36" s="10">
        <f t="shared" si="33"/>
        <v>429.48068380799987</v>
      </c>
      <c r="V36" s="11">
        <f t="shared" si="34"/>
        <v>197.6186036</v>
      </c>
      <c r="W36" s="8">
        <f t="shared" si="24"/>
        <v>2.6519183999999996</v>
      </c>
      <c r="X36" s="138">
        <f t="shared" si="14"/>
        <v>530.38367999999991</v>
      </c>
      <c r="Y36" s="8">
        <f t="shared" si="25"/>
        <v>1.2035463</v>
      </c>
      <c r="Z36" s="12">
        <f t="shared" si="16"/>
        <v>1083.1916699999999</v>
      </c>
      <c r="AA36" s="13">
        <f t="shared" si="26"/>
        <v>2240.6746374079994</v>
      </c>
    </row>
    <row r="37" spans="1:27" s="102" customFormat="1" hidden="1" x14ac:dyDescent="0.2">
      <c r="A37" s="103" t="s">
        <v>611</v>
      </c>
      <c r="B37" s="97">
        <v>42</v>
      </c>
      <c r="C37" s="97">
        <v>600</v>
      </c>
      <c r="D37" s="137" t="str">
        <f t="shared" si="18"/>
        <v>42 600 CS SS316 FG SS316</v>
      </c>
      <c r="E37" s="140">
        <f t="shared" si="27"/>
        <v>19</v>
      </c>
      <c r="F37" s="141">
        <f t="shared" si="28"/>
        <v>31.75</v>
      </c>
      <c r="G37" s="97">
        <v>1067</v>
      </c>
      <c r="H37" s="97">
        <v>1105</v>
      </c>
      <c r="I37" s="97">
        <v>1155.7</v>
      </c>
      <c r="J37" s="97">
        <v>1219.2</v>
      </c>
      <c r="K37" s="8">
        <f t="shared" si="29"/>
        <v>1.13035</v>
      </c>
      <c r="L37" s="9">
        <f t="shared" si="19"/>
        <v>30</v>
      </c>
      <c r="M37" s="9">
        <f t="shared" si="20"/>
        <v>36</v>
      </c>
      <c r="N37" s="8">
        <f t="shared" si="21"/>
        <v>1.38248E-2</v>
      </c>
      <c r="O37" s="8">
        <f t="shared" si="22"/>
        <v>2.3828927999999996E-2</v>
      </c>
      <c r="P37" s="8">
        <f t="shared" si="30"/>
        <v>0.46880588039999999</v>
      </c>
      <c r="Q37" s="8">
        <f t="shared" si="31"/>
        <v>0.96966103553279981</v>
      </c>
      <c r="R37" s="9">
        <v>1</v>
      </c>
      <c r="S37" s="8">
        <f t="shared" si="32"/>
        <v>0.96966103553279981</v>
      </c>
      <c r="T37" s="8">
        <f t="shared" si="23"/>
        <v>0.46880588039999999</v>
      </c>
      <c r="U37" s="10">
        <f t="shared" si="33"/>
        <v>533.31356954303988</v>
      </c>
      <c r="V37" s="11">
        <f t="shared" si="34"/>
        <v>257.84323422</v>
      </c>
      <c r="W37" s="8">
        <f t="shared" si="24"/>
        <v>3.3547287743999994</v>
      </c>
      <c r="X37" s="138">
        <f>W37*2.5*100</f>
        <v>838.68219359999989</v>
      </c>
      <c r="Y37" s="8">
        <f t="shared" si="25"/>
        <v>1.81951068</v>
      </c>
      <c r="Z37" s="12">
        <f t="shared" si="16"/>
        <v>1637.559612</v>
      </c>
      <c r="AA37" s="13">
        <f t="shared" si="26"/>
        <v>3267.3986093630392</v>
      </c>
    </row>
    <row r="38" spans="1:27" s="102" customFormat="1" hidden="1" x14ac:dyDescent="0.2">
      <c r="A38" s="103" t="s">
        <v>611</v>
      </c>
      <c r="B38" s="97">
        <v>42</v>
      </c>
      <c r="C38" s="97">
        <v>900</v>
      </c>
      <c r="D38" s="137" t="str">
        <f t="shared" si="18"/>
        <v>42 900 CS SS316 FG SS316</v>
      </c>
      <c r="E38" s="140">
        <f t="shared" si="27"/>
        <v>19.049999999999955</v>
      </c>
      <c r="F38" s="141">
        <f t="shared" si="28"/>
        <v>50.924999999999955</v>
      </c>
      <c r="G38" s="97">
        <v>1111.25</v>
      </c>
      <c r="H38" s="97">
        <v>1149.3499999999999</v>
      </c>
      <c r="I38" s="97">
        <v>1200.1500000000001</v>
      </c>
      <c r="J38" s="97">
        <v>1302</v>
      </c>
      <c r="K38" s="8">
        <f t="shared" si="29"/>
        <v>1.17475</v>
      </c>
      <c r="L38" s="9">
        <f t="shared" si="19"/>
        <v>30</v>
      </c>
      <c r="M38" s="9">
        <f t="shared" si="20"/>
        <v>36</v>
      </c>
      <c r="N38" s="8">
        <f t="shared" si="21"/>
        <v>1.38248E-2</v>
      </c>
      <c r="O38" s="8">
        <f t="shared" si="22"/>
        <v>2.3828927999999996E-2</v>
      </c>
      <c r="P38" s="8">
        <f t="shared" si="30"/>
        <v>0.48722051399999999</v>
      </c>
      <c r="Q38" s="8">
        <f t="shared" si="31"/>
        <v>1.0077491940479997</v>
      </c>
      <c r="R38" s="9">
        <v>1</v>
      </c>
      <c r="S38" s="8">
        <f t="shared" si="32"/>
        <v>1.0077491940479997</v>
      </c>
      <c r="T38" s="8">
        <f t="shared" si="23"/>
        <v>0.48722051399999999</v>
      </c>
      <c r="U38" s="10">
        <f t="shared" si="33"/>
        <v>554.26205672639981</v>
      </c>
      <c r="V38" s="11">
        <f t="shared" si="34"/>
        <v>267.97128270000002</v>
      </c>
      <c r="W38" s="8">
        <f t="shared" si="24"/>
        <v>5.7462001883999942</v>
      </c>
      <c r="X38" s="138">
        <f>W38*4*100</f>
        <v>2298.4800753599975</v>
      </c>
      <c r="Y38" s="8">
        <f t="shared" si="25"/>
        <v>1.897518463019995</v>
      </c>
      <c r="Z38" s="12">
        <f t="shared" si="16"/>
        <v>1707.7666167179955</v>
      </c>
      <c r="AA38" s="13">
        <f t="shared" si="26"/>
        <v>4828.4800315043922</v>
      </c>
    </row>
    <row r="39" spans="1:27" s="102" customFormat="1" hidden="1" x14ac:dyDescent="0.2">
      <c r="A39" s="103" t="s">
        <v>611</v>
      </c>
      <c r="B39" s="97">
        <v>44</v>
      </c>
      <c r="C39" s="97">
        <v>150</v>
      </c>
      <c r="D39" s="137" t="str">
        <f t="shared" si="18"/>
        <v>44 150 CS SS316 FG SS316</v>
      </c>
      <c r="E39" s="140">
        <f t="shared" si="27"/>
        <v>6.3500000000000227</v>
      </c>
      <c r="F39" s="141">
        <f t="shared" si="28"/>
        <v>15.875</v>
      </c>
      <c r="G39" s="97">
        <v>1111.25</v>
      </c>
      <c r="H39" s="97">
        <v>1123.95</v>
      </c>
      <c r="I39" s="97">
        <v>1165.3499999999999</v>
      </c>
      <c r="J39" s="97">
        <v>1197.0999999999999</v>
      </c>
      <c r="K39" s="8">
        <f t="shared" si="29"/>
        <v>1.1446500000000002</v>
      </c>
      <c r="L39" s="9">
        <f t="shared" si="19"/>
        <v>25</v>
      </c>
      <c r="M39" s="9">
        <f t="shared" si="20"/>
        <v>31</v>
      </c>
      <c r="N39" s="8">
        <f t="shared" si="21"/>
        <v>1.38248E-2</v>
      </c>
      <c r="O39" s="8">
        <f t="shared" si="22"/>
        <v>2.3828927999999996E-2</v>
      </c>
      <c r="P39" s="8">
        <f t="shared" si="30"/>
        <v>0.39561393300000008</v>
      </c>
      <c r="Q39" s="8">
        <f t="shared" si="31"/>
        <v>0.84554925549119997</v>
      </c>
      <c r="R39" s="9">
        <v>1</v>
      </c>
      <c r="S39" s="8">
        <f t="shared" si="32"/>
        <v>0.84554925549119997</v>
      </c>
      <c r="T39" s="8">
        <f t="shared" si="23"/>
        <v>0.39561393300000008</v>
      </c>
      <c r="U39" s="10">
        <f t="shared" si="33"/>
        <v>465.05209052015999</v>
      </c>
      <c r="V39" s="11">
        <f t="shared" si="34"/>
        <v>217.58766315000005</v>
      </c>
      <c r="W39" s="8">
        <f t="shared" si="24"/>
        <v>1.6469594060999997</v>
      </c>
      <c r="X39" s="138">
        <f t="shared" ref="X39:X41" si="35">W39*2*100</f>
        <v>329.39188121999996</v>
      </c>
      <c r="Y39" s="8">
        <f t="shared" si="25"/>
        <v>0.61852811778000238</v>
      </c>
      <c r="Z39" s="12">
        <f t="shared" si="16"/>
        <v>556.67530600200212</v>
      </c>
      <c r="AA39" s="13">
        <f t="shared" si="26"/>
        <v>1568.706940892162</v>
      </c>
    </row>
    <row r="40" spans="1:27" s="102" customFormat="1" hidden="1" x14ac:dyDescent="0.2">
      <c r="A40" s="103" t="s">
        <v>611</v>
      </c>
      <c r="B40" s="97">
        <v>44</v>
      </c>
      <c r="C40" s="97">
        <v>300</v>
      </c>
      <c r="D40" s="137" t="str">
        <f t="shared" si="18"/>
        <v>44 300 CS SS316 FG SS316</v>
      </c>
      <c r="E40" s="140">
        <f t="shared" si="27"/>
        <v>19</v>
      </c>
      <c r="F40" s="141">
        <f t="shared" si="28"/>
        <v>25.5</v>
      </c>
      <c r="G40" s="97">
        <v>1124</v>
      </c>
      <c r="H40" s="97">
        <v>1162</v>
      </c>
      <c r="I40" s="97">
        <v>1200</v>
      </c>
      <c r="J40" s="97">
        <v>1251</v>
      </c>
      <c r="K40" s="8">
        <f t="shared" si="29"/>
        <v>1.181</v>
      </c>
      <c r="L40" s="9">
        <f t="shared" si="19"/>
        <v>23</v>
      </c>
      <c r="M40" s="9">
        <f t="shared" si="20"/>
        <v>29</v>
      </c>
      <c r="N40" s="8">
        <f t="shared" si="21"/>
        <v>1.38248E-2</v>
      </c>
      <c r="O40" s="8">
        <f t="shared" si="22"/>
        <v>2.3828927999999996E-2</v>
      </c>
      <c r="P40" s="8">
        <f t="shared" si="30"/>
        <v>0.37552304240000001</v>
      </c>
      <c r="Q40" s="8">
        <f t="shared" si="31"/>
        <v>0.81611695507199988</v>
      </c>
      <c r="R40" s="9">
        <v>1</v>
      </c>
      <c r="S40" s="8">
        <f t="shared" si="32"/>
        <v>0.81611695507199988</v>
      </c>
      <c r="T40" s="8">
        <f t="shared" si="23"/>
        <v>0.37552304240000001</v>
      </c>
      <c r="U40" s="10">
        <f t="shared" si="33"/>
        <v>448.86432528959995</v>
      </c>
      <c r="V40" s="11">
        <f t="shared" si="34"/>
        <v>206.53767332000001</v>
      </c>
      <c r="W40" s="8">
        <f t="shared" si="24"/>
        <v>2.7646249319999994</v>
      </c>
      <c r="X40" s="138">
        <f t="shared" si="35"/>
        <v>552.92498639999985</v>
      </c>
      <c r="Y40" s="8">
        <f t="shared" si="25"/>
        <v>1.9133677919999994</v>
      </c>
      <c r="Z40" s="12">
        <f t="shared" si="16"/>
        <v>1722.0310127999994</v>
      </c>
      <c r="AA40" s="13">
        <f t="shared" si="26"/>
        <v>2930.3579978095995</v>
      </c>
    </row>
    <row r="41" spans="1:27" s="102" customFormat="1" hidden="1" x14ac:dyDescent="0.2">
      <c r="A41" s="103" t="s">
        <v>611</v>
      </c>
      <c r="B41" s="97">
        <v>44</v>
      </c>
      <c r="C41" s="97">
        <v>600</v>
      </c>
      <c r="D41" s="137" t="str">
        <f t="shared" si="18"/>
        <v>44 600 CS SS316 FG SS316</v>
      </c>
      <c r="E41" s="140">
        <f t="shared" si="27"/>
        <v>25.5</v>
      </c>
      <c r="F41" s="141">
        <f t="shared" si="28"/>
        <v>28.5</v>
      </c>
      <c r="G41" s="97">
        <v>1111</v>
      </c>
      <c r="H41" s="97">
        <v>1162</v>
      </c>
      <c r="I41" s="97">
        <v>1213</v>
      </c>
      <c r="J41" s="97">
        <v>1270</v>
      </c>
      <c r="K41" s="8">
        <f t="shared" si="29"/>
        <v>1.1875</v>
      </c>
      <c r="L41" s="9">
        <f t="shared" si="19"/>
        <v>31</v>
      </c>
      <c r="M41" s="9">
        <f t="shared" si="20"/>
        <v>37</v>
      </c>
      <c r="N41" s="8">
        <f t="shared" si="21"/>
        <v>1.38248E-2</v>
      </c>
      <c r="O41" s="8">
        <f t="shared" si="22"/>
        <v>2.3828927999999996E-2</v>
      </c>
      <c r="P41" s="8">
        <f t="shared" si="30"/>
        <v>0.50892545</v>
      </c>
      <c r="Q41" s="8">
        <f t="shared" si="31"/>
        <v>1.0469835239999998</v>
      </c>
      <c r="R41" s="9">
        <v>1</v>
      </c>
      <c r="S41" s="8">
        <f t="shared" si="32"/>
        <v>1.0469835239999998</v>
      </c>
      <c r="T41" s="8">
        <f t="shared" si="23"/>
        <v>0.50892545</v>
      </c>
      <c r="U41" s="10">
        <f t="shared" si="33"/>
        <v>575.84093819999987</v>
      </c>
      <c r="V41" s="11">
        <f t="shared" si="34"/>
        <v>279.9089975</v>
      </c>
      <c r="W41" s="8">
        <f t="shared" si="24"/>
        <v>3.1368034799999998</v>
      </c>
      <c r="X41" s="138">
        <f t="shared" si="35"/>
        <v>627.36069599999996</v>
      </c>
      <c r="Y41" s="8">
        <f t="shared" si="25"/>
        <v>2.5679409839999994</v>
      </c>
      <c r="Z41" s="12">
        <f t="shared" ref="Z41:Z42" si="36">Y41*3*450</f>
        <v>3466.7203283999988</v>
      </c>
      <c r="AA41" s="13">
        <f t="shared" si="26"/>
        <v>4949.8309600999983</v>
      </c>
    </row>
    <row r="42" spans="1:27" s="102" customFormat="1" hidden="1" x14ac:dyDescent="0.2">
      <c r="A42" s="103" t="s">
        <v>611</v>
      </c>
      <c r="B42" s="97">
        <v>44</v>
      </c>
      <c r="C42" s="97">
        <v>900</v>
      </c>
      <c r="D42" s="137" t="str">
        <f t="shared" si="18"/>
        <v>44 900 CS SS316 FG SS316</v>
      </c>
      <c r="E42" s="140">
        <f t="shared" si="27"/>
        <v>25.5</v>
      </c>
      <c r="F42" s="141">
        <f t="shared" si="28"/>
        <v>56</v>
      </c>
      <c r="G42" s="97">
        <v>1156</v>
      </c>
      <c r="H42" s="97">
        <v>1207</v>
      </c>
      <c r="I42" s="97">
        <v>1257</v>
      </c>
      <c r="J42" s="97">
        <v>1369</v>
      </c>
      <c r="K42" s="8">
        <f t="shared" si="29"/>
        <v>1.232</v>
      </c>
      <c r="L42" s="9">
        <f t="shared" si="19"/>
        <v>30</v>
      </c>
      <c r="M42" s="9">
        <f t="shared" si="20"/>
        <v>36</v>
      </c>
      <c r="N42" s="8">
        <f t="shared" si="21"/>
        <v>1.38248E-2</v>
      </c>
      <c r="O42" s="8">
        <f t="shared" si="22"/>
        <v>2.3828927999999996E-2</v>
      </c>
      <c r="P42" s="8">
        <f t="shared" si="30"/>
        <v>0.51096460799999999</v>
      </c>
      <c r="Q42" s="8">
        <f t="shared" si="31"/>
        <v>1.0568606146559998</v>
      </c>
      <c r="R42" s="9">
        <v>1</v>
      </c>
      <c r="S42" s="8">
        <f t="shared" si="32"/>
        <v>1.0568606146559998</v>
      </c>
      <c r="T42" s="8">
        <f t="shared" si="23"/>
        <v>0.51096460799999999</v>
      </c>
      <c r="U42" s="10">
        <f t="shared" si="33"/>
        <v>581.27333806079992</v>
      </c>
      <c r="V42" s="11">
        <f t="shared" si="34"/>
        <v>281.03053439999996</v>
      </c>
      <c r="W42" s="8">
        <f t="shared" si="24"/>
        <v>6.6440088960000008</v>
      </c>
      <c r="X42" s="138">
        <f>W42*4*100</f>
        <v>2657.6035584000001</v>
      </c>
      <c r="Y42" s="8">
        <f t="shared" si="25"/>
        <v>2.6673879239999998</v>
      </c>
      <c r="Z42" s="12">
        <f t="shared" si="36"/>
        <v>3600.9736973999998</v>
      </c>
      <c r="AA42" s="13">
        <f t="shared" si="26"/>
        <v>7120.8811282607994</v>
      </c>
    </row>
    <row r="43" spans="1:27" s="102" customFormat="1" hidden="1" x14ac:dyDescent="0.2">
      <c r="A43" s="103" t="s">
        <v>611</v>
      </c>
      <c r="B43" s="97">
        <v>46</v>
      </c>
      <c r="C43" s="97">
        <v>150</v>
      </c>
      <c r="D43" s="137" t="str">
        <f t="shared" si="18"/>
        <v>46 150 CS SS316 FG SS316</v>
      </c>
      <c r="E43" s="140">
        <f t="shared" si="27"/>
        <v>9.5</v>
      </c>
      <c r="F43" s="141">
        <f t="shared" si="28"/>
        <v>16</v>
      </c>
      <c r="G43" s="97">
        <v>1162</v>
      </c>
      <c r="H43" s="97">
        <v>1181</v>
      </c>
      <c r="I43" s="97">
        <v>1224</v>
      </c>
      <c r="J43" s="97">
        <v>1256</v>
      </c>
      <c r="K43" s="8">
        <f t="shared" si="29"/>
        <v>1.2024999999999999</v>
      </c>
      <c r="L43" s="9">
        <f t="shared" si="19"/>
        <v>26</v>
      </c>
      <c r="M43" s="9">
        <f t="shared" si="20"/>
        <v>32</v>
      </c>
      <c r="N43" s="8">
        <f t="shared" si="21"/>
        <v>1.38248E-2</v>
      </c>
      <c r="O43" s="8">
        <f t="shared" si="22"/>
        <v>2.3828927999999996E-2</v>
      </c>
      <c r="P43" s="8">
        <f t="shared" si="30"/>
        <v>0.43223237199999998</v>
      </c>
      <c r="Q43" s="8">
        <f t="shared" si="31"/>
        <v>0.91693714943999971</v>
      </c>
      <c r="R43" s="9">
        <v>1</v>
      </c>
      <c r="S43" s="8">
        <f t="shared" si="32"/>
        <v>0.91693714943999971</v>
      </c>
      <c r="T43" s="8">
        <f t="shared" si="23"/>
        <v>0.43223237199999998</v>
      </c>
      <c r="U43" s="10">
        <f t="shared" si="33"/>
        <v>504.31543219199983</v>
      </c>
      <c r="V43" s="11">
        <f t="shared" si="34"/>
        <v>237.72780459999998</v>
      </c>
      <c r="W43" s="8">
        <f t="shared" si="24"/>
        <v>1.7415997439999999</v>
      </c>
      <c r="X43" s="138">
        <f t="shared" ref="X43" si="37">W43*2*100</f>
        <v>348.31994879999996</v>
      </c>
      <c r="Y43" s="8">
        <f t="shared" si="25"/>
        <v>0.97232674800000007</v>
      </c>
      <c r="Z43" s="12">
        <f t="shared" ref="Z43:Z44" si="38">Y43*2*450</f>
        <v>875.09407320000003</v>
      </c>
      <c r="AA43" s="13">
        <f t="shared" si="26"/>
        <v>1965.4572587919997</v>
      </c>
    </row>
    <row r="44" spans="1:27" s="102" customFormat="1" hidden="1" x14ac:dyDescent="0.2">
      <c r="A44" s="103" t="s">
        <v>611</v>
      </c>
      <c r="B44" s="97">
        <v>46</v>
      </c>
      <c r="C44" s="97">
        <v>300</v>
      </c>
      <c r="D44" s="137" t="str">
        <f t="shared" si="18"/>
        <v>46 300 CS SS316 FG SS316</v>
      </c>
      <c r="E44" s="140">
        <f t="shared" si="27"/>
        <v>19</v>
      </c>
      <c r="F44" s="141">
        <f t="shared" si="28"/>
        <v>32</v>
      </c>
      <c r="G44" s="97">
        <v>1178</v>
      </c>
      <c r="H44" s="97">
        <v>1216</v>
      </c>
      <c r="I44" s="97">
        <v>1254</v>
      </c>
      <c r="J44" s="97">
        <v>1318</v>
      </c>
      <c r="K44" s="8">
        <f t="shared" si="29"/>
        <v>1.2350000000000001</v>
      </c>
      <c r="L44" s="9">
        <f t="shared" si="19"/>
        <v>23</v>
      </c>
      <c r="M44" s="9">
        <f t="shared" si="20"/>
        <v>29</v>
      </c>
      <c r="N44" s="8">
        <f t="shared" si="21"/>
        <v>1.38248E-2</v>
      </c>
      <c r="O44" s="8">
        <f t="shared" si="22"/>
        <v>2.3828927999999996E-2</v>
      </c>
      <c r="P44" s="8">
        <f t="shared" si="30"/>
        <v>0.392693444</v>
      </c>
      <c r="Q44" s="8">
        <f t="shared" si="31"/>
        <v>0.85343305631999999</v>
      </c>
      <c r="R44" s="9">
        <v>1</v>
      </c>
      <c r="S44" s="8">
        <f t="shared" si="32"/>
        <v>0.85343305631999999</v>
      </c>
      <c r="T44" s="8">
        <f t="shared" si="23"/>
        <v>0.392693444</v>
      </c>
      <c r="U44" s="10">
        <f t="shared" si="33"/>
        <v>469.388180976</v>
      </c>
      <c r="V44" s="11">
        <f t="shared" si="34"/>
        <v>215.98139420000001</v>
      </c>
      <c r="W44" s="8">
        <f t="shared" si="24"/>
        <v>3.6551408640000003</v>
      </c>
      <c r="X44" s="138">
        <f>W44*2.5*100</f>
        <v>913.7852160000001</v>
      </c>
      <c r="Y44" s="8">
        <f t="shared" si="25"/>
        <v>2.0022850559999998</v>
      </c>
      <c r="Z44" s="12">
        <f t="shared" si="38"/>
        <v>1802.0565503999999</v>
      </c>
      <c r="AA44" s="13">
        <f t="shared" si="26"/>
        <v>3401.211341576</v>
      </c>
    </row>
    <row r="45" spans="1:27" s="102" customFormat="1" hidden="1" x14ac:dyDescent="0.2">
      <c r="A45" s="103" t="s">
        <v>611</v>
      </c>
      <c r="B45" s="97">
        <v>46</v>
      </c>
      <c r="C45" s="97">
        <v>600</v>
      </c>
      <c r="D45" s="137" t="str">
        <f t="shared" si="18"/>
        <v>46 600 CS SS316 FG SS316</v>
      </c>
      <c r="E45" s="140">
        <f t="shared" si="27"/>
        <v>25.5</v>
      </c>
      <c r="F45" s="141">
        <f t="shared" si="28"/>
        <v>31.5</v>
      </c>
      <c r="G45" s="97">
        <v>1162</v>
      </c>
      <c r="H45" s="97">
        <v>1213</v>
      </c>
      <c r="I45" s="97">
        <v>1264</v>
      </c>
      <c r="J45" s="97">
        <v>1327</v>
      </c>
      <c r="K45" s="8">
        <f t="shared" si="29"/>
        <v>1.2384999999999999</v>
      </c>
      <c r="L45" s="9">
        <f t="shared" si="19"/>
        <v>31</v>
      </c>
      <c r="M45" s="9">
        <f t="shared" si="20"/>
        <v>37</v>
      </c>
      <c r="N45" s="8">
        <f t="shared" si="21"/>
        <v>1.38248E-2</v>
      </c>
      <c r="O45" s="8">
        <f t="shared" si="22"/>
        <v>2.3828927999999996E-2</v>
      </c>
      <c r="P45" s="8">
        <f t="shared" si="30"/>
        <v>0.53078245879999997</v>
      </c>
      <c r="Q45" s="8">
        <f t="shared" si="31"/>
        <v>1.0919487111359998</v>
      </c>
      <c r="R45" s="9">
        <v>1</v>
      </c>
      <c r="S45" s="8">
        <f t="shared" si="32"/>
        <v>1.0919487111359998</v>
      </c>
      <c r="T45" s="8">
        <f t="shared" si="23"/>
        <v>0.53078245879999997</v>
      </c>
      <c r="U45" s="10">
        <f t="shared" si="33"/>
        <v>600.57179112479992</v>
      </c>
      <c r="V45" s="11">
        <f t="shared" si="34"/>
        <v>291.93035233999996</v>
      </c>
      <c r="W45" s="8">
        <f t="shared" si="24"/>
        <v>3.622598532</v>
      </c>
      <c r="X45" s="138">
        <f>W45*2.5*100</f>
        <v>905.64963299999999</v>
      </c>
      <c r="Y45" s="8">
        <f t="shared" si="25"/>
        <v>2.6806475160000001</v>
      </c>
      <c r="Z45" s="12">
        <f t="shared" ref="Z45:Z46" si="39">Y45*3*450</f>
        <v>3618.8741465999997</v>
      </c>
      <c r="AA45" s="13">
        <f t="shared" si="26"/>
        <v>5417.0259230648007</v>
      </c>
    </row>
    <row r="46" spans="1:27" s="102" customFormat="1" hidden="1" x14ac:dyDescent="0.2">
      <c r="A46" s="103" t="s">
        <v>611</v>
      </c>
      <c r="B46" s="97">
        <v>46</v>
      </c>
      <c r="C46" s="97">
        <v>900</v>
      </c>
      <c r="D46" s="137" t="str">
        <f t="shared" si="18"/>
        <v>46 900 CS SS316 FG SS316</v>
      </c>
      <c r="E46" s="140">
        <f t="shared" si="27"/>
        <v>25.5</v>
      </c>
      <c r="F46" s="141">
        <f t="shared" si="28"/>
        <v>57</v>
      </c>
      <c r="G46" s="97">
        <v>1219</v>
      </c>
      <c r="H46" s="97">
        <v>1270</v>
      </c>
      <c r="I46" s="97">
        <v>1321</v>
      </c>
      <c r="J46" s="97">
        <v>1435</v>
      </c>
      <c r="K46" s="8">
        <f t="shared" si="29"/>
        <v>1.2955000000000001</v>
      </c>
      <c r="L46" s="9">
        <f t="shared" si="19"/>
        <v>31</v>
      </c>
      <c r="M46" s="9">
        <f t="shared" si="20"/>
        <v>37</v>
      </c>
      <c r="N46" s="8">
        <f t="shared" si="21"/>
        <v>1.38248E-2</v>
      </c>
      <c r="O46" s="8">
        <f t="shared" si="22"/>
        <v>2.3828927999999996E-2</v>
      </c>
      <c r="P46" s="8">
        <f t="shared" si="30"/>
        <v>0.55521088040000011</v>
      </c>
      <c r="Q46" s="8">
        <f t="shared" si="31"/>
        <v>1.1422039202879999</v>
      </c>
      <c r="R46" s="9">
        <v>1</v>
      </c>
      <c r="S46" s="8">
        <f t="shared" si="32"/>
        <v>1.1422039202879999</v>
      </c>
      <c r="T46" s="8">
        <f t="shared" si="23"/>
        <v>0.55521088040000011</v>
      </c>
      <c r="U46" s="10">
        <f t="shared" si="33"/>
        <v>628.21215615839992</v>
      </c>
      <c r="V46" s="11">
        <f t="shared" si="34"/>
        <v>305.36598422000009</v>
      </c>
      <c r="W46" s="8">
        <f t="shared" si="24"/>
        <v>7.0886818800000011</v>
      </c>
      <c r="X46" s="138">
        <f>W46*4*100</f>
        <v>2835.4727520000006</v>
      </c>
      <c r="Y46" s="8">
        <f t="shared" si="25"/>
        <v>2.8066136400000001</v>
      </c>
      <c r="Z46" s="12">
        <f t="shared" si="39"/>
        <v>3788.928414</v>
      </c>
      <c r="AA46" s="13">
        <f t="shared" si="26"/>
        <v>7557.9793063784009</v>
      </c>
    </row>
    <row r="47" spans="1:27" s="102" customFormat="1" hidden="1" x14ac:dyDescent="0.2">
      <c r="A47" s="103" t="s">
        <v>611</v>
      </c>
      <c r="B47" s="97">
        <v>48</v>
      </c>
      <c r="C47" s="97">
        <v>150</v>
      </c>
      <c r="D47" s="137" t="str">
        <f t="shared" si="18"/>
        <v>48 150 CS SS316 FG SS316</v>
      </c>
      <c r="E47" s="140">
        <f t="shared" si="27"/>
        <v>9.5</v>
      </c>
      <c r="F47" s="141">
        <f t="shared" si="28"/>
        <v>18.284999999999968</v>
      </c>
      <c r="G47" s="116">
        <v>1212.9000000000001</v>
      </c>
      <c r="H47" s="97">
        <v>1231.9000000000001</v>
      </c>
      <c r="I47" s="97">
        <v>1270</v>
      </c>
      <c r="J47" s="97">
        <v>1306.57</v>
      </c>
      <c r="K47" s="8">
        <f t="shared" si="29"/>
        <v>1.25095</v>
      </c>
      <c r="L47" s="9">
        <f t="shared" si="19"/>
        <v>23</v>
      </c>
      <c r="M47" s="9">
        <f t="shared" si="20"/>
        <v>29</v>
      </c>
      <c r="N47" s="8">
        <f t="shared" si="21"/>
        <v>1.38248E-2</v>
      </c>
      <c r="O47" s="8">
        <f t="shared" si="22"/>
        <v>2.3828927999999996E-2</v>
      </c>
      <c r="P47" s="8">
        <f t="shared" si="30"/>
        <v>0.39776507187999999</v>
      </c>
      <c r="Q47" s="8">
        <f t="shared" si="31"/>
        <v>0.86445512696639981</v>
      </c>
      <c r="R47" s="9">
        <v>1</v>
      </c>
      <c r="S47" s="8">
        <f t="shared" si="32"/>
        <v>0.86445512696639981</v>
      </c>
      <c r="T47" s="8">
        <f t="shared" si="23"/>
        <v>0.39776507187999999</v>
      </c>
      <c r="U47" s="10">
        <f t="shared" si="33"/>
        <v>475.45031983151989</v>
      </c>
      <c r="V47" s="11">
        <f t="shared" si="34"/>
        <v>218.77078953399999</v>
      </c>
      <c r="W47" s="8">
        <f t="shared" si="24"/>
        <v>2.0704577706467964</v>
      </c>
      <c r="X47" s="138">
        <f t="shared" ref="X47:X48" si="40">W47*2*100</f>
        <v>414.09155412935928</v>
      </c>
      <c r="Y47" s="8">
        <f t="shared" si="25"/>
        <v>1.0142331251999999</v>
      </c>
      <c r="Z47" s="12">
        <f t="shared" ref="Z47:Z48" si="41">Y47*2*450</f>
        <v>912.80981267999982</v>
      </c>
      <c r="AA47" s="13">
        <f t="shared" si="26"/>
        <v>2021.122476174879</v>
      </c>
    </row>
    <row r="48" spans="1:27" s="102" customFormat="1" hidden="1" x14ac:dyDescent="0.2">
      <c r="A48" s="103" t="s">
        <v>611</v>
      </c>
      <c r="B48" s="97">
        <v>48</v>
      </c>
      <c r="C48" s="97">
        <v>300</v>
      </c>
      <c r="D48" s="137" t="str">
        <f t="shared" si="18"/>
        <v>48 300 CS SS316 FG SS316</v>
      </c>
      <c r="E48" s="140">
        <f t="shared" si="27"/>
        <v>16</v>
      </c>
      <c r="F48" s="141">
        <f t="shared" si="28"/>
        <v>29</v>
      </c>
      <c r="G48" s="116">
        <v>1232</v>
      </c>
      <c r="H48" s="97">
        <v>1264</v>
      </c>
      <c r="I48" s="97">
        <v>1311</v>
      </c>
      <c r="J48" s="97">
        <v>1369</v>
      </c>
      <c r="K48" s="8">
        <f t="shared" si="29"/>
        <v>1.2875000000000001</v>
      </c>
      <c r="L48" s="9">
        <f t="shared" si="19"/>
        <v>28</v>
      </c>
      <c r="M48" s="9">
        <f t="shared" si="20"/>
        <v>34</v>
      </c>
      <c r="N48" s="8">
        <f t="shared" si="21"/>
        <v>1.38248E-2</v>
      </c>
      <c r="O48" s="8">
        <f t="shared" si="22"/>
        <v>2.3828927999999996E-2</v>
      </c>
      <c r="P48" s="8">
        <f t="shared" si="30"/>
        <v>0.49838404000000008</v>
      </c>
      <c r="Q48" s="8">
        <f t="shared" si="31"/>
        <v>1.0431113232</v>
      </c>
      <c r="R48" s="9">
        <v>1</v>
      </c>
      <c r="S48" s="8">
        <f t="shared" si="32"/>
        <v>1.0431113232</v>
      </c>
      <c r="T48" s="8">
        <f t="shared" si="23"/>
        <v>0.49838404000000008</v>
      </c>
      <c r="U48" s="10">
        <f t="shared" si="33"/>
        <v>573.71122776000004</v>
      </c>
      <c r="V48" s="11">
        <f t="shared" si="34"/>
        <v>274.11122200000005</v>
      </c>
      <c r="W48" s="8">
        <f t="shared" si="24"/>
        <v>3.440647464</v>
      </c>
      <c r="X48" s="138">
        <f t="shared" si="40"/>
        <v>688.12949279999998</v>
      </c>
      <c r="Y48" s="8">
        <f t="shared" si="25"/>
        <v>1.752692736</v>
      </c>
      <c r="Z48" s="12">
        <f t="shared" si="41"/>
        <v>1577.4234624000001</v>
      </c>
      <c r="AA48" s="13">
        <f t="shared" si="26"/>
        <v>3113.3754049599997</v>
      </c>
    </row>
    <row r="49" spans="1:27" s="102" customFormat="1" hidden="1" x14ac:dyDescent="0.2">
      <c r="A49" s="103" t="s">
        <v>611</v>
      </c>
      <c r="B49" s="97">
        <v>48</v>
      </c>
      <c r="C49" s="97">
        <v>600</v>
      </c>
      <c r="D49" s="137" t="str">
        <f t="shared" si="18"/>
        <v>48 600 CS SS316 FG SS316</v>
      </c>
      <c r="E49" s="140">
        <f t="shared" si="27"/>
        <v>25.5</v>
      </c>
      <c r="F49" s="141">
        <f t="shared" si="28"/>
        <v>35</v>
      </c>
      <c r="G49" s="116">
        <v>1219</v>
      </c>
      <c r="H49" s="97">
        <v>1270</v>
      </c>
      <c r="I49" s="97">
        <v>1321</v>
      </c>
      <c r="J49" s="97">
        <v>1391</v>
      </c>
      <c r="K49" s="8">
        <f t="shared" si="29"/>
        <v>1.2955000000000001</v>
      </c>
      <c r="L49" s="9">
        <f t="shared" si="19"/>
        <v>31</v>
      </c>
      <c r="M49" s="9">
        <f t="shared" si="20"/>
        <v>37</v>
      </c>
      <c r="N49" s="8">
        <f t="shared" si="21"/>
        <v>1.38248E-2</v>
      </c>
      <c r="O49" s="8">
        <f t="shared" si="22"/>
        <v>2.3828927999999996E-2</v>
      </c>
      <c r="P49" s="8">
        <f t="shared" si="30"/>
        <v>0.55521088040000011</v>
      </c>
      <c r="Q49" s="8">
        <f t="shared" si="31"/>
        <v>1.1422039202879999</v>
      </c>
      <c r="R49" s="9">
        <v>1</v>
      </c>
      <c r="S49" s="8">
        <f t="shared" si="32"/>
        <v>1.1422039202879999</v>
      </c>
      <c r="T49" s="8">
        <f t="shared" si="23"/>
        <v>0.55521088040000011</v>
      </c>
      <c r="U49" s="10">
        <f t="shared" si="33"/>
        <v>628.21215615839992</v>
      </c>
      <c r="V49" s="11">
        <f t="shared" si="34"/>
        <v>305.36598422000009</v>
      </c>
      <c r="W49" s="8">
        <f t="shared" si="24"/>
        <v>4.2192368400000007</v>
      </c>
      <c r="X49" s="138">
        <f>W49*2.5*100</f>
        <v>1054.8092100000001</v>
      </c>
      <c r="Y49" s="8">
        <f t="shared" si="25"/>
        <v>2.8066136400000001</v>
      </c>
      <c r="Z49" s="12">
        <f t="shared" ref="Z49:Z50" si="42">Y49*3*450</f>
        <v>3788.928414</v>
      </c>
      <c r="AA49" s="13">
        <f t="shared" si="26"/>
        <v>5777.3157643784007</v>
      </c>
    </row>
    <row r="50" spans="1:27" s="102" customFormat="1" hidden="1" x14ac:dyDescent="0.2">
      <c r="A50" s="103" t="s">
        <v>611</v>
      </c>
      <c r="B50" s="97">
        <v>48</v>
      </c>
      <c r="C50" s="97">
        <v>900</v>
      </c>
      <c r="D50" s="137" t="str">
        <f t="shared" si="18"/>
        <v>48 900 CS SS316 FG SS316</v>
      </c>
      <c r="E50" s="140">
        <f t="shared" si="27"/>
        <v>25.5</v>
      </c>
      <c r="F50" s="141">
        <f t="shared" si="28"/>
        <v>57</v>
      </c>
      <c r="G50" s="116">
        <v>1270</v>
      </c>
      <c r="H50" s="97">
        <v>1321</v>
      </c>
      <c r="I50" s="97">
        <v>1372</v>
      </c>
      <c r="J50" s="97">
        <v>1486</v>
      </c>
      <c r="K50" s="8">
        <f t="shared" si="29"/>
        <v>1.3465</v>
      </c>
      <c r="L50" s="9">
        <f t="shared" si="19"/>
        <v>31</v>
      </c>
      <c r="M50" s="9">
        <f t="shared" si="20"/>
        <v>37</v>
      </c>
      <c r="N50" s="8">
        <f t="shared" si="21"/>
        <v>1.38248E-2</v>
      </c>
      <c r="O50" s="8">
        <f t="shared" si="22"/>
        <v>2.3828927999999996E-2</v>
      </c>
      <c r="P50" s="8">
        <f t="shared" si="30"/>
        <v>0.57706788920000007</v>
      </c>
      <c r="Q50" s="8">
        <f t="shared" si="31"/>
        <v>1.1871691074239998</v>
      </c>
      <c r="R50" s="9">
        <v>1</v>
      </c>
      <c r="S50" s="8">
        <f t="shared" si="32"/>
        <v>1.1871691074239998</v>
      </c>
      <c r="T50" s="8">
        <f t="shared" si="23"/>
        <v>0.57706788920000007</v>
      </c>
      <c r="U50" s="10">
        <f t="shared" si="33"/>
        <v>652.94300908319985</v>
      </c>
      <c r="V50" s="11">
        <f t="shared" si="34"/>
        <v>317.38733906000004</v>
      </c>
      <c r="W50" s="8">
        <f t="shared" si="24"/>
        <v>7.3406141279999986</v>
      </c>
      <c r="X50" s="138">
        <f>W50*4*100</f>
        <v>2936.2456511999994</v>
      </c>
      <c r="Y50" s="8">
        <f t="shared" si="25"/>
        <v>2.9193201720000004</v>
      </c>
      <c r="Z50" s="12">
        <f t="shared" si="42"/>
        <v>3941.0822322000004</v>
      </c>
      <c r="AA50" s="13">
        <f t="shared" si="26"/>
        <v>7847.6582315431997</v>
      </c>
    </row>
    <row r="51" spans="1:27" s="102" customFormat="1" hidden="1" x14ac:dyDescent="0.2">
      <c r="A51" s="103" t="s">
        <v>611</v>
      </c>
      <c r="B51" s="97">
        <v>50</v>
      </c>
      <c r="C51" s="97">
        <v>150</v>
      </c>
      <c r="D51" s="137" t="str">
        <f t="shared" si="18"/>
        <v>50 150 CS SS316 FG SS316</v>
      </c>
      <c r="E51" s="140">
        <f t="shared" si="27"/>
        <v>9.5</v>
      </c>
      <c r="F51" s="141">
        <f t="shared" si="28"/>
        <v>15.5</v>
      </c>
      <c r="G51" s="97">
        <v>1264</v>
      </c>
      <c r="H51" s="97">
        <v>1283</v>
      </c>
      <c r="I51" s="97">
        <v>1326</v>
      </c>
      <c r="J51" s="97">
        <v>1357</v>
      </c>
      <c r="K51" s="8">
        <f t="shared" si="29"/>
        <v>1.3045</v>
      </c>
      <c r="L51" s="9">
        <f t="shared" si="19"/>
        <v>26</v>
      </c>
      <c r="M51" s="9">
        <f t="shared" si="20"/>
        <v>32</v>
      </c>
      <c r="N51" s="8">
        <f t="shared" si="21"/>
        <v>1.38248E-2</v>
      </c>
      <c r="O51" s="8">
        <f t="shared" si="22"/>
        <v>2.3828927999999996E-2</v>
      </c>
      <c r="P51" s="8">
        <f t="shared" si="30"/>
        <v>0.46889574160000003</v>
      </c>
      <c r="Q51" s="8">
        <f t="shared" si="31"/>
        <v>0.99471477043199985</v>
      </c>
      <c r="R51" s="9">
        <v>1</v>
      </c>
      <c r="S51" s="8">
        <f t="shared" si="32"/>
        <v>0.99471477043199985</v>
      </c>
      <c r="T51" s="8">
        <f t="shared" si="23"/>
        <v>0.46889574160000003</v>
      </c>
      <c r="U51" s="10">
        <f t="shared" si="33"/>
        <v>547.09312373759997</v>
      </c>
      <c r="V51" s="11">
        <f t="shared" si="34"/>
        <v>257.89265788</v>
      </c>
      <c r="W51" s="8">
        <f t="shared" si="24"/>
        <v>1.8228472439999996</v>
      </c>
      <c r="X51" s="138">
        <f t="shared" ref="X51" si="43">W51*2*100</f>
        <v>364.56944879999992</v>
      </c>
      <c r="Y51" s="8">
        <f t="shared" si="25"/>
        <v>1.0563041639999999</v>
      </c>
      <c r="Z51" s="12">
        <f t="shared" ref="Z51" si="44">Y51*2*450</f>
        <v>950.67374759999996</v>
      </c>
      <c r="AA51" s="13">
        <f t="shared" si="26"/>
        <v>2120.2289780175997</v>
      </c>
    </row>
    <row r="52" spans="1:27" s="102" customFormat="1" hidden="1" x14ac:dyDescent="0.2">
      <c r="A52" s="103" t="s">
        <v>611</v>
      </c>
      <c r="B52" s="97">
        <v>50</v>
      </c>
      <c r="C52" s="97">
        <v>300</v>
      </c>
      <c r="D52" s="137" t="str">
        <f t="shared" si="18"/>
        <v>50 300 CS SS316 FG SS316</v>
      </c>
      <c r="E52" s="140">
        <f t="shared" si="27"/>
        <v>25.5</v>
      </c>
      <c r="F52" s="141">
        <f t="shared" si="28"/>
        <v>31.5</v>
      </c>
      <c r="G52" s="97">
        <v>1267</v>
      </c>
      <c r="H52" s="97">
        <v>1318</v>
      </c>
      <c r="I52" s="97">
        <v>1356</v>
      </c>
      <c r="J52" s="97">
        <v>1419</v>
      </c>
      <c r="K52" s="8">
        <f t="shared" si="29"/>
        <v>1.337</v>
      </c>
      <c r="L52" s="9">
        <f t="shared" si="19"/>
        <v>23</v>
      </c>
      <c r="M52" s="9">
        <f t="shared" si="20"/>
        <v>29</v>
      </c>
      <c r="N52" s="8">
        <f t="shared" si="21"/>
        <v>1.38248E-2</v>
      </c>
      <c r="O52" s="8">
        <f t="shared" si="22"/>
        <v>2.3828927999999996E-2</v>
      </c>
      <c r="P52" s="8">
        <f t="shared" si="30"/>
        <v>0.42512642479999996</v>
      </c>
      <c r="Q52" s="8">
        <f t="shared" si="31"/>
        <v>0.92391902534399972</v>
      </c>
      <c r="R52" s="9">
        <v>1</v>
      </c>
      <c r="S52" s="8">
        <f t="shared" si="32"/>
        <v>0.92391902534399972</v>
      </c>
      <c r="T52" s="8">
        <f t="shared" si="23"/>
        <v>0.42512642479999996</v>
      </c>
      <c r="U52" s="10">
        <f t="shared" si="33"/>
        <v>508.15546393919982</v>
      </c>
      <c r="V52" s="11">
        <f t="shared" si="34"/>
        <v>233.81953363999997</v>
      </c>
      <c r="W52" s="8">
        <f t="shared" si="24"/>
        <v>3.8737508039999993</v>
      </c>
      <c r="X52" s="138">
        <f>W52*2.5*100</f>
        <v>968.43770099999983</v>
      </c>
      <c r="Y52" s="8">
        <f t="shared" si="25"/>
        <v>2.912690376</v>
      </c>
      <c r="Z52" s="12">
        <f t="shared" ref="Z52:Z53" si="45">Y52*3*450</f>
        <v>3932.1320075999997</v>
      </c>
      <c r="AA52" s="13">
        <f t="shared" si="26"/>
        <v>5642.5447061792001</v>
      </c>
    </row>
    <row r="53" spans="1:27" s="102" customFormat="1" hidden="1" x14ac:dyDescent="0.2">
      <c r="A53" s="103" t="s">
        <v>611</v>
      </c>
      <c r="B53" s="97">
        <v>50</v>
      </c>
      <c r="C53" s="97">
        <v>600</v>
      </c>
      <c r="D53" s="137" t="str">
        <f t="shared" si="18"/>
        <v>50 600 CS SS316 FG SS316</v>
      </c>
      <c r="E53" s="140">
        <f t="shared" si="27"/>
        <v>25.5</v>
      </c>
      <c r="F53" s="141">
        <f t="shared" si="28"/>
        <v>38</v>
      </c>
      <c r="G53" s="97">
        <v>1270</v>
      </c>
      <c r="H53" s="97">
        <v>1321</v>
      </c>
      <c r="I53" s="97">
        <v>1372</v>
      </c>
      <c r="J53" s="97">
        <v>1448</v>
      </c>
      <c r="K53" s="8">
        <f t="shared" si="29"/>
        <v>1.3465</v>
      </c>
      <c r="L53" s="9">
        <f t="shared" si="19"/>
        <v>31</v>
      </c>
      <c r="M53" s="9">
        <f t="shared" si="20"/>
        <v>37</v>
      </c>
      <c r="N53" s="8">
        <f t="shared" si="21"/>
        <v>1.38248E-2</v>
      </c>
      <c r="O53" s="8">
        <f t="shared" si="22"/>
        <v>2.3828927999999996E-2</v>
      </c>
      <c r="P53" s="8">
        <f t="shared" si="30"/>
        <v>0.57706788920000007</v>
      </c>
      <c r="Q53" s="8">
        <f t="shared" si="31"/>
        <v>1.1871691074239998</v>
      </c>
      <c r="R53" s="9">
        <v>1</v>
      </c>
      <c r="S53" s="8">
        <f t="shared" si="32"/>
        <v>1.1871691074239998</v>
      </c>
      <c r="T53" s="8">
        <f t="shared" si="23"/>
        <v>0.57706788920000007</v>
      </c>
      <c r="U53" s="10">
        <f t="shared" si="33"/>
        <v>652.94300908319985</v>
      </c>
      <c r="V53" s="11">
        <f t="shared" si="34"/>
        <v>317.38733906000004</v>
      </c>
      <c r="W53" s="8">
        <f t="shared" si="24"/>
        <v>4.7685999360000002</v>
      </c>
      <c r="X53" s="138">
        <f>W53*2.5*100</f>
        <v>1192.1499840000001</v>
      </c>
      <c r="Y53" s="8">
        <f t="shared" si="25"/>
        <v>2.9193201720000004</v>
      </c>
      <c r="Z53" s="12">
        <f t="shared" si="45"/>
        <v>3941.0822322000004</v>
      </c>
      <c r="AA53" s="13">
        <f t="shared" si="26"/>
        <v>6103.5625643432004</v>
      </c>
    </row>
    <row r="54" spans="1:27" s="102" customFormat="1" hidden="1" x14ac:dyDescent="0.2">
      <c r="A54" s="103" t="s">
        <v>611</v>
      </c>
      <c r="B54" s="97">
        <v>52</v>
      </c>
      <c r="C54" s="97">
        <v>150</v>
      </c>
      <c r="D54" s="137" t="str">
        <f t="shared" si="18"/>
        <v>52 150 CS SS316 FG SS316</v>
      </c>
      <c r="E54" s="140">
        <f t="shared" si="27"/>
        <v>9.5</v>
      </c>
      <c r="F54" s="141">
        <f t="shared" si="28"/>
        <v>16.085000000000036</v>
      </c>
      <c r="G54" s="97">
        <v>1314.5</v>
      </c>
      <c r="H54" s="97">
        <v>1333.5</v>
      </c>
      <c r="I54" s="97">
        <v>1376</v>
      </c>
      <c r="J54" s="97">
        <v>1408.17</v>
      </c>
      <c r="K54" s="8">
        <f t="shared" si="29"/>
        <v>1.3547499999999999</v>
      </c>
      <c r="L54" s="9">
        <f t="shared" si="19"/>
        <v>26</v>
      </c>
      <c r="M54" s="9">
        <f t="shared" si="20"/>
        <v>32</v>
      </c>
      <c r="N54" s="8">
        <f t="shared" si="21"/>
        <v>1.38248E-2</v>
      </c>
      <c r="O54" s="8">
        <f t="shared" si="22"/>
        <v>2.3828927999999996E-2</v>
      </c>
      <c r="P54" s="8">
        <f t="shared" si="30"/>
        <v>0.48695784279999993</v>
      </c>
      <c r="Q54" s="8">
        <f t="shared" si="31"/>
        <v>1.0330316866559996</v>
      </c>
      <c r="R54" s="9">
        <v>1</v>
      </c>
      <c r="S54" s="8">
        <f t="shared" si="32"/>
        <v>1.0330316866559996</v>
      </c>
      <c r="T54" s="8">
        <f t="shared" si="23"/>
        <v>0.48695784279999993</v>
      </c>
      <c r="U54" s="10">
        <f t="shared" si="33"/>
        <v>568.16742766079983</v>
      </c>
      <c r="V54" s="11">
        <f t="shared" si="34"/>
        <v>267.82681353999999</v>
      </c>
      <c r="W54" s="8">
        <f t="shared" si="24"/>
        <v>1.9629755178948047</v>
      </c>
      <c r="X54" s="138">
        <f t="shared" ref="X54" si="46">W54*2*100</f>
        <v>392.59510357896096</v>
      </c>
      <c r="Y54" s="8">
        <f t="shared" si="25"/>
        <v>1.0978812179999999</v>
      </c>
      <c r="Z54" s="12">
        <f t="shared" ref="Z54" si="47">Y54*2*450</f>
        <v>988.09309619999999</v>
      </c>
      <c r="AA54" s="13">
        <f t="shared" si="26"/>
        <v>2216.6824409797609</v>
      </c>
    </row>
    <row r="55" spans="1:27" s="102" customFormat="1" hidden="1" x14ac:dyDescent="0.2">
      <c r="A55" s="103" t="s">
        <v>611</v>
      </c>
      <c r="B55" s="97">
        <v>52</v>
      </c>
      <c r="C55" s="97">
        <v>300</v>
      </c>
      <c r="D55" s="137" t="str">
        <f t="shared" si="18"/>
        <v>52 300 CS SS316 FG SS316</v>
      </c>
      <c r="E55" s="140">
        <f t="shared" si="27"/>
        <v>25.5</v>
      </c>
      <c r="F55" s="141">
        <f t="shared" si="28"/>
        <v>31.5</v>
      </c>
      <c r="G55" s="97">
        <v>1318</v>
      </c>
      <c r="H55" s="97">
        <v>1369</v>
      </c>
      <c r="I55" s="97">
        <v>1407</v>
      </c>
      <c r="J55" s="97">
        <v>1470</v>
      </c>
      <c r="K55" s="8">
        <f t="shared" si="29"/>
        <v>1.3879999999999999</v>
      </c>
      <c r="L55" s="9">
        <f t="shared" si="19"/>
        <v>23</v>
      </c>
      <c r="M55" s="9">
        <f t="shared" si="20"/>
        <v>29</v>
      </c>
      <c r="N55" s="8">
        <f t="shared" si="21"/>
        <v>1.38248E-2</v>
      </c>
      <c r="O55" s="8">
        <f t="shared" si="22"/>
        <v>2.3828927999999996E-2</v>
      </c>
      <c r="P55" s="8">
        <f t="shared" si="30"/>
        <v>0.44134291519999996</v>
      </c>
      <c r="Q55" s="8">
        <f t="shared" si="31"/>
        <v>0.95916200985599975</v>
      </c>
      <c r="R55" s="9">
        <v>1</v>
      </c>
      <c r="S55" s="8">
        <f t="shared" si="32"/>
        <v>0.95916200985599975</v>
      </c>
      <c r="T55" s="8">
        <f t="shared" si="23"/>
        <v>0.44134291519999996</v>
      </c>
      <c r="U55" s="10">
        <f t="shared" si="33"/>
        <v>527.53910542079984</v>
      </c>
      <c r="V55" s="11">
        <f t="shared" si="34"/>
        <v>242.73860335999998</v>
      </c>
      <c r="W55" s="8">
        <f t="shared" si="24"/>
        <v>4.0129765200000005</v>
      </c>
      <c r="X55" s="138">
        <f>W55*2.5*100</f>
        <v>1003.2441300000003</v>
      </c>
      <c r="Y55" s="8">
        <f t="shared" si="25"/>
        <v>3.0253969079999998</v>
      </c>
      <c r="Z55" s="12">
        <f t="shared" ref="Z55:Z56" si="48">Y55*3*450</f>
        <v>4084.2858258000001</v>
      </c>
      <c r="AA55" s="13">
        <f t="shared" si="26"/>
        <v>5857.8076645807996</v>
      </c>
    </row>
    <row r="56" spans="1:27" s="102" customFormat="1" hidden="1" x14ac:dyDescent="0.2">
      <c r="A56" s="103" t="s">
        <v>611</v>
      </c>
      <c r="B56" s="97">
        <v>52</v>
      </c>
      <c r="C56" s="97">
        <v>600</v>
      </c>
      <c r="D56" s="137" t="str">
        <f t="shared" si="18"/>
        <v>52 600 CS SS316 FG SS316</v>
      </c>
      <c r="E56" s="140">
        <f t="shared" si="27"/>
        <v>25.5</v>
      </c>
      <c r="F56" s="141">
        <f t="shared" si="28"/>
        <v>38.5</v>
      </c>
      <c r="G56" s="97">
        <v>1321</v>
      </c>
      <c r="H56" s="97">
        <v>1372</v>
      </c>
      <c r="I56" s="97">
        <v>1422</v>
      </c>
      <c r="J56" s="97">
        <v>1499</v>
      </c>
      <c r="K56" s="8">
        <f t="shared" si="29"/>
        <v>1.397</v>
      </c>
      <c r="L56" s="9">
        <f t="shared" si="19"/>
        <v>30</v>
      </c>
      <c r="M56" s="9">
        <f t="shared" si="20"/>
        <v>36</v>
      </c>
      <c r="N56" s="8">
        <f t="shared" si="21"/>
        <v>1.38248E-2</v>
      </c>
      <c r="O56" s="8">
        <f t="shared" si="22"/>
        <v>2.3828927999999996E-2</v>
      </c>
      <c r="P56" s="8">
        <f t="shared" si="30"/>
        <v>0.57939736800000008</v>
      </c>
      <c r="Q56" s="8">
        <f t="shared" si="31"/>
        <v>1.1984044469759998</v>
      </c>
      <c r="R56" s="9">
        <v>1</v>
      </c>
      <c r="S56" s="8">
        <f t="shared" si="32"/>
        <v>1.1984044469759998</v>
      </c>
      <c r="T56" s="8">
        <f t="shared" si="23"/>
        <v>0.57939736800000008</v>
      </c>
      <c r="U56" s="10">
        <f t="shared" si="33"/>
        <v>659.1224458367999</v>
      </c>
      <c r="V56" s="11">
        <f t="shared" si="34"/>
        <v>318.66855240000007</v>
      </c>
      <c r="W56" s="8">
        <f t="shared" si="24"/>
        <v>5.0015094360000001</v>
      </c>
      <c r="X56" s="138">
        <f>W56*2.5*100</f>
        <v>1250.3773590000001</v>
      </c>
      <c r="Y56" s="8">
        <f t="shared" si="25"/>
        <v>3.0320267039999997</v>
      </c>
      <c r="Z56" s="12">
        <f t="shared" si="48"/>
        <v>4093.2360503999998</v>
      </c>
      <c r="AA56" s="13">
        <f t="shared" si="26"/>
        <v>6321.4044076368</v>
      </c>
    </row>
    <row r="57" spans="1:27" s="102" customFormat="1" hidden="1" x14ac:dyDescent="0.2">
      <c r="A57" s="103" t="s">
        <v>611</v>
      </c>
      <c r="B57" s="97">
        <v>54</v>
      </c>
      <c r="C57" s="97">
        <v>150</v>
      </c>
      <c r="D57" s="137" t="str">
        <f t="shared" si="18"/>
        <v>54 150 CS SS316 FG SS316</v>
      </c>
      <c r="E57" s="140">
        <f t="shared" si="27"/>
        <v>9.5</v>
      </c>
      <c r="F57" s="141">
        <f t="shared" si="28"/>
        <v>21</v>
      </c>
      <c r="G57" s="97">
        <v>1365</v>
      </c>
      <c r="H57" s="97">
        <v>1384</v>
      </c>
      <c r="I57" s="97">
        <v>1422</v>
      </c>
      <c r="J57" s="97">
        <v>1464</v>
      </c>
      <c r="K57" s="8">
        <f t="shared" si="29"/>
        <v>1.403</v>
      </c>
      <c r="L57" s="9">
        <f t="shared" si="19"/>
        <v>23</v>
      </c>
      <c r="M57" s="9">
        <f t="shared" si="20"/>
        <v>29</v>
      </c>
      <c r="N57" s="8">
        <f t="shared" si="21"/>
        <v>1.38248E-2</v>
      </c>
      <c r="O57" s="8">
        <f t="shared" si="22"/>
        <v>2.3828927999999996E-2</v>
      </c>
      <c r="P57" s="8">
        <f t="shared" si="30"/>
        <v>0.44611247119999997</v>
      </c>
      <c r="Q57" s="8">
        <f t="shared" si="31"/>
        <v>0.96952759353599982</v>
      </c>
      <c r="R57" s="9">
        <v>1</v>
      </c>
      <c r="S57" s="8">
        <f t="shared" si="32"/>
        <v>0.96952759353599982</v>
      </c>
      <c r="T57" s="8">
        <f t="shared" si="23"/>
        <v>0.44611247119999997</v>
      </c>
      <c r="U57" s="10">
        <f t="shared" si="33"/>
        <v>533.24017644479989</v>
      </c>
      <c r="V57" s="11">
        <f t="shared" si="34"/>
        <v>245.36185915999999</v>
      </c>
      <c r="W57" s="8">
        <f t="shared" si="24"/>
        <v>2.6643980160000003</v>
      </c>
      <c r="X57" s="138">
        <f t="shared" ref="X57" si="49">W57*2*100</f>
        <v>532.87960320000002</v>
      </c>
      <c r="Y57" s="8">
        <f t="shared" si="25"/>
        <v>1.1394582720000002</v>
      </c>
      <c r="Z57" s="12">
        <f t="shared" ref="Z57:Z58" si="50">Y57*2*450</f>
        <v>1025.5124448000001</v>
      </c>
      <c r="AA57" s="13">
        <f t="shared" si="26"/>
        <v>2336.9940836047999</v>
      </c>
    </row>
    <row r="58" spans="1:27" s="102" customFormat="1" hidden="1" x14ac:dyDescent="0.2">
      <c r="A58" s="103" t="s">
        <v>611</v>
      </c>
      <c r="B58" s="97">
        <v>54</v>
      </c>
      <c r="C58" s="97">
        <v>300</v>
      </c>
      <c r="D58" s="137" t="str">
        <f t="shared" si="18"/>
        <v>54 300 CS SS316 FG SS316</v>
      </c>
      <c r="E58" s="140">
        <f t="shared" si="27"/>
        <v>19</v>
      </c>
      <c r="F58" s="141">
        <f t="shared" si="28"/>
        <v>38</v>
      </c>
      <c r="G58" s="97">
        <v>1365</v>
      </c>
      <c r="H58" s="97">
        <v>1403</v>
      </c>
      <c r="I58" s="97">
        <v>1454</v>
      </c>
      <c r="J58" s="97">
        <v>1530</v>
      </c>
      <c r="K58" s="8">
        <f t="shared" si="29"/>
        <v>1.4285000000000001</v>
      </c>
      <c r="L58" s="9">
        <f t="shared" si="19"/>
        <v>31</v>
      </c>
      <c r="M58" s="9">
        <f t="shared" si="20"/>
        <v>37</v>
      </c>
      <c r="N58" s="8">
        <f t="shared" si="21"/>
        <v>1.38248E-2</v>
      </c>
      <c r="O58" s="8">
        <f t="shared" si="22"/>
        <v>2.3828927999999996E-2</v>
      </c>
      <c r="P58" s="8">
        <f t="shared" si="30"/>
        <v>0.6122105308000001</v>
      </c>
      <c r="Q58" s="8">
        <f t="shared" si="31"/>
        <v>1.2594660749759998</v>
      </c>
      <c r="R58" s="9">
        <v>1</v>
      </c>
      <c r="S58" s="8">
        <f t="shared" si="32"/>
        <v>1.2594660749759998</v>
      </c>
      <c r="T58" s="8">
        <f t="shared" si="23"/>
        <v>0.6122105308000001</v>
      </c>
      <c r="U58" s="10">
        <f t="shared" si="33"/>
        <v>692.70634123679986</v>
      </c>
      <c r="V58" s="11">
        <f t="shared" si="34"/>
        <v>336.71579194000003</v>
      </c>
      <c r="W58" s="8">
        <f t="shared" si="24"/>
        <v>5.0386449600000001</v>
      </c>
      <c r="X58" s="138">
        <f>W58*2.5*100</f>
        <v>1259.6612399999999</v>
      </c>
      <c r="Y58" s="8">
        <f t="shared" si="25"/>
        <v>2.3102022480000004</v>
      </c>
      <c r="Z58" s="12">
        <f t="shared" si="50"/>
        <v>2079.1820232000005</v>
      </c>
      <c r="AA58" s="13">
        <f t="shared" si="26"/>
        <v>4368.2653963768007</v>
      </c>
    </row>
    <row r="59" spans="1:27" s="102" customFormat="1" hidden="1" x14ac:dyDescent="0.2">
      <c r="A59" s="103" t="s">
        <v>611</v>
      </c>
      <c r="B59" s="97">
        <v>54</v>
      </c>
      <c r="C59" s="97">
        <v>600</v>
      </c>
      <c r="D59" s="137" t="str">
        <f t="shared" si="18"/>
        <v>54 600 CS SS316 FG SS316</v>
      </c>
      <c r="E59" s="140">
        <f t="shared" si="27"/>
        <v>25.5</v>
      </c>
      <c r="F59" s="141">
        <f t="shared" si="28"/>
        <v>38</v>
      </c>
      <c r="G59" s="97">
        <v>1378</v>
      </c>
      <c r="H59" s="97">
        <v>1429</v>
      </c>
      <c r="I59" s="97">
        <v>1480</v>
      </c>
      <c r="J59" s="97">
        <v>1556</v>
      </c>
      <c r="K59" s="8">
        <f t="shared" si="29"/>
        <v>1.4544999999999999</v>
      </c>
      <c r="L59" s="9">
        <f t="shared" si="19"/>
        <v>31</v>
      </c>
      <c r="M59" s="9">
        <f t="shared" si="20"/>
        <v>37</v>
      </c>
      <c r="N59" s="8">
        <f t="shared" si="21"/>
        <v>1.38248E-2</v>
      </c>
      <c r="O59" s="8">
        <f t="shared" si="22"/>
        <v>2.3828927999999996E-2</v>
      </c>
      <c r="P59" s="8">
        <f t="shared" si="30"/>
        <v>0.62335331959999996</v>
      </c>
      <c r="Q59" s="8">
        <f t="shared" si="31"/>
        <v>1.2823895037119997</v>
      </c>
      <c r="R59" s="9">
        <v>1</v>
      </c>
      <c r="S59" s="8">
        <f t="shared" si="32"/>
        <v>1.2823895037119997</v>
      </c>
      <c r="T59" s="8">
        <f t="shared" si="23"/>
        <v>0.62335331959999996</v>
      </c>
      <c r="U59" s="10">
        <f t="shared" si="33"/>
        <v>705.31422704159979</v>
      </c>
      <c r="V59" s="11">
        <f t="shared" si="34"/>
        <v>342.84432577999996</v>
      </c>
      <c r="W59" s="8">
        <f t="shared" si="24"/>
        <v>5.1242689919999993</v>
      </c>
      <c r="X59" s="138">
        <f>W59*2.5*100</f>
        <v>1281.0672479999998</v>
      </c>
      <c r="Y59" s="8">
        <f t="shared" si="25"/>
        <v>3.1579928279999998</v>
      </c>
      <c r="Z59" s="12">
        <f t="shared" ref="Z59" si="51">Y59*3*450</f>
        <v>4263.2903177999997</v>
      </c>
      <c r="AA59" s="13">
        <f t="shared" si="26"/>
        <v>6592.5161186215992</v>
      </c>
    </row>
    <row r="60" spans="1:27" s="102" customFormat="1" hidden="1" x14ac:dyDescent="0.2">
      <c r="A60" s="103" t="s">
        <v>611</v>
      </c>
      <c r="B60" s="97">
        <v>56</v>
      </c>
      <c r="C60" s="97">
        <v>150</v>
      </c>
      <c r="D60" s="137" t="str">
        <f t="shared" si="18"/>
        <v>56 150 CS SS316 FG SS316</v>
      </c>
      <c r="E60" s="140">
        <f t="shared" si="27"/>
        <v>11.5</v>
      </c>
      <c r="F60" s="141">
        <f t="shared" si="28"/>
        <v>18.5</v>
      </c>
      <c r="G60" s="97">
        <v>1422</v>
      </c>
      <c r="H60" s="97">
        <v>1445</v>
      </c>
      <c r="I60" s="97">
        <v>1478</v>
      </c>
      <c r="J60" s="97">
        <v>1515</v>
      </c>
      <c r="K60" s="8">
        <f t="shared" si="29"/>
        <v>1.4615</v>
      </c>
      <c r="L60" s="9">
        <f t="shared" si="19"/>
        <v>20</v>
      </c>
      <c r="M60" s="9">
        <f t="shared" si="20"/>
        <v>26</v>
      </c>
      <c r="N60" s="8">
        <f t="shared" si="21"/>
        <v>1.38248E-2</v>
      </c>
      <c r="O60" s="8">
        <f t="shared" si="22"/>
        <v>2.3828927999999996E-2</v>
      </c>
      <c r="P60" s="8">
        <f t="shared" si="30"/>
        <v>0.40409890399999998</v>
      </c>
      <c r="Q60" s="8">
        <f t="shared" si="31"/>
        <v>0.9054754350719999</v>
      </c>
      <c r="R60" s="9">
        <v>1</v>
      </c>
      <c r="S60" s="8">
        <f t="shared" si="32"/>
        <v>0.9054754350719999</v>
      </c>
      <c r="T60" s="8">
        <f t="shared" si="23"/>
        <v>0.40409890399999998</v>
      </c>
      <c r="U60" s="10">
        <f t="shared" si="33"/>
        <v>498.01148928959992</v>
      </c>
      <c r="V60" s="11">
        <f t="shared" si="34"/>
        <v>222.2543972</v>
      </c>
      <c r="W60" s="8">
        <f t="shared" si="24"/>
        <v>2.4289752599999992</v>
      </c>
      <c r="X60" s="138">
        <f t="shared" ref="X60" si="52">W60*2*100</f>
        <v>485.79505199999983</v>
      </c>
      <c r="Y60" s="8">
        <f t="shared" si="25"/>
        <v>1.4401390199999999</v>
      </c>
      <c r="Z60" s="12">
        <f t="shared" ref="Z60" si="53">Y60*2*450</f>
        <v>1296.1251179999999</v>
      </c>
      <c r="AA60" s="13">
        <f t="shared" si="26"/>
        <v>2502.1860564895997</v>
      </c>
    </row>
    <row r="61" spans="1:27" s="102" customFormat="1" hidden="1" x14ac:dyDescent="0.2">
      <c r="A61" s="103" t="s">
        <v>611</v>
      </c>
      <c r="B61" s="97">
        <v>56</v>
      </c>
      <c r="C61" s="97">
        <v>300</v>
      </c>
      <c r="D61" s="137" t="str">
        <f t="shared" si="18"/>
        <v>56 300 CS SS316 FG SS316</v>
      </c>
      <c r="E61" s="140">
        <f t="shared" si="27"/>
        <v>25.5</v>
      </c>
      <c r="F61" s="141">
        <f t="shared" si="28"/>
        <v>35</v>
      </c>
      <c r="G61" s="97">
        <v>1429</v>
      </c>
      <c r="H61" s="97">
        <v>1480</v>
      </c>
      <c r="I61" s="97">
        <v>1524</v>
      </c>
      <c r="J61" s="97">
        <v>1594</v>
      </c>
      <c r="K61" s="8">
        <f t="shared" si="29"/>
        <v>1.502</v>
      </c>
      <c r="L61" s="9">
        <f t="shared" si="19"/>
        <v>26</v>
      </c>
      <c r="M61" s="9">
        <f t="shared" si="20"/>
        <v>32</v>
      </c>
      <c r="N61" s="8">
        <f t="shared" si="21"/>
        <v>1.38248E-2</v>
      </c>
      <c r="O61" s="8">
        <f t="shared" si="22"/>
        <v>2.3828927999999996E-2</v>
      </c>
      <c r="P61" s="8">
        <f t="shared" si="30"/>
        <v>0.53988608959999995</v>
      </c>
      <c r="Q61" s="8">
        <f t="shared" si="31"/>
        <v>1.1453135953919997</v>
      </c>
      <c r="R61" s="9">
        <v>1</v>
      </c>
      <c r="S61" s="8">
        <f t="shared" si="32"/>
        <v>1.1453135953919997</v>
      </c>
      <c r="T61" s="8">
        <f t="shared" si="23"/>
        <v>0.53988608959999995</v>
      </c>
      <c r="U61" s="10">
        <f t="shared" si="33"/>
        <v>629.92247746559985</v>
      </c>
      <c r="V61" s="11">
        <f t="shared" si="34"/>
        <v>296.93734927999998</v>
      </c>
      <c r="W61" s="8">
        <f t="shared" si="24"/>
        <v>4.8349845599999997</v>
      </c>
      <c r="X61" s="138">
        <f>W61*2.5*100</f>
        <v>1208.74614</v>
      </c>
      <c r="Y61" s="8">
        <f t="shared" si="25"/>
        <v>3.2706993599999996</v>
      </c>
      <c r="Z61" s="12">
        <f t="shared" ref="Z61:Z62" si="54">Y61*3*450</f>
        <v>4415.4441359999992</v>
      </c>
      <c r="AA61" s="13">
        <f t="shared" si="26"/>
        <v>6551.0501027455985</v>
      </c>
    </row>
    <row r="62" spans="1:27" s="102" customFormat="1" hidden="1" x14ac:dyDescent="0.2">
      <c r="A62" s="103" t="s">
        <v>611</v>
      </c>
      <c r="B62" s="97">
        <v>56</v>
      </c>
      <c r="C62" s="97">
        <v>600</v>
      </c>
      <c r="D62" s="137" t="str">
        <f t="shared" si="18"/>
        <v>56 600 CS SS316 FG SS316</v>
      </c>
      <c r="E62" s="140">
        <f t="shared" si="27"/>
        <v>25.5</v>
      </c>
      <c r="F62" s="141">
        <f t="shared" si="28"/>
        <v>41.5</v>
      </c>
      <c r="G62" s="97">
        <v>1429</v>
      </c>
      <c r="H62" s="97">
        <v>1480</v>
      </c>
      <c r="I62" s="97">
        <v>1530</v>
      </c>
      <c r="J62" s="97">
        <v>1613</v>
      </c>
      <c r="K62" s="8">
        <f t="shared" si="29"/>
        <v>1.5049999999999999</v>
      </c>
      <c r="L62" s="9">
        <f t="shared" si="19"/>
        <v>30</v>
      </c>
      <c r="M62" s="9">
        <f t="shared" si="20"/>
        <v>36</v>
      </c>
      <c r="N62" s="8">
        <f t="shared" si="21"/>
        <v>1.38248E-2</v>
      </c>
      <c r="O62" s="8">
        <f t="shared" si="22"/>
        <v>2.3828927999999996E-2</v>
      </c>
      <c r="P62" s="8">
        <f t="shared" si="30"/>
        <v>0.62418971999999995</v>
      </c>
      <c r="Q62" s="8">
        <f t="shared" si="31"/>
        <v>1.2910513190399997</v>
      </c>
      <c r="R62" s="9">
        <v>1</v>
      </c>
      <c r="S62" s="8">
        <f t="shared" si="32"/>
        <v>1.2910513190399997</v>
      </c>
      <c r="T62" s="8">
        <f t="shared" si="23"/>
        <v>0.62418971999999995</v>
      </c>
      <c r="U62" s="10">
        <f t="shared" si="33"/>
        <v>710.07822547199987</v>
      </c>
      <c r="V62" s="11">
        <f t="shared" si="34"/>
        <v>343.30434599999995</v>
      </c>
      <c r="W62" s="8">
        <f t="shared" si="24"/>
        <v>5.8012448279999997</v>
      </c>
      <c r="X62" s="138">
        <f>W62*4*100</f>
        <v>2320.4979312</v>
      </c>
      <c r="Y62" s="8">
        <f t="shared" si="25"/>
        <v>3.2706993599999996</v>
      </c>
      <c r="Z62" s="12">
        <f t="shared" si="54"/>
        <v>4415.4441359999992</v>
      </c>
      <c r="AA62" s="13">
        <f t="shared" si="26"/>
        <v>7789.3246386719993</v>
      </c>
    </row>
    <row r="63" spans="1:27" s="102" customFormat="1" hidden="1" x14ac:dyDescent="0.2">
      <c r="A63" s="103" t="s">
        <v>611</v>
      </c>
      <c r="B63" s="97">
        <v>58</v>
      </c>
      <c r="C63" s="97">
        <v>150</v>
      </c>
      <c r="D63" s="137" t="str">
        <f t="shared" si="18"/>
        <v>58 150 CS SS316 FG SS316</v>
      </c>
      <c r="E63" s="140">
        <f t="shared" si="27"/>
        <v>11</v>
      </c>
      <c r="F63" s="141">
        <f t="shared" si="28"/>
        <v>25.5</v>
      </c>
      <c r="G63" s="97">
        <v>1478</v>
      </c>
      <c r="H63" s="97">
        <v>1500</v>
      </c>
      <c r="I63" s="97">
        <v>1529</v>
      </c>
      <c r="J63" s="97">
        <v>1580</v>
      </c>
      <c r="K63" s="8">
        <f t="shared" si="29"/>
        <v>1.5145</v>
      </c>
      <c r="L63" s="9">
        <f t="shared" si="19"/>
        <v>17</v>
      </c>
      <c r="M63" s="9">
        <f t="shared" si="20"/>
        <v>23</v>
      </c>
      <c r="N63" s="8">
        <f t="shared" si="21"/>
        <v>1.38248E-2</v>
      </c>
      <c r="O63" s="8">
        <f t="shared" si="22"/>
        <v>2.3828927999999996E-2</v>
      </c>
      <c r="P63" s="8">
        <f t="shared" si="30"/>
        <v>0.35594021319999997</v>
      </c>
      <c r="Q63" s="8">
        <f t="shared" si="31"/>
        <v>0.83004496348799983</v>
      </c>
      <c r="R63" s="9">
        <v>1</v>
      </c>
      <c r="S63" s="8">
        <f t="shared" si="32"/>
        <v>0.83004496348799983</v>
      </c>
      <c r="T63" s="8">
        <f t="shared" si="23"/>
        <v>0.35594021319999997</v>
      </c>
      <c r="U63" s="10">
        <f t="shared" si="33"/>
        <v>456.52472991839988</v>
      </c>
      <c r="V63" s="11">
        <f t="shared" si="34"/>
        <v>195.76711725999999</v>
      </c>
      <c r="W63" s="8">
        <f t="shared" si="24"/>
        <v>3.4916925600000002</v>
      </c>
      <c r="X63" s="138">
        <f t="shared" ref="X63" si="55">W63*2*100</f>
        <v>698.33851200000004</v>
      </c>
      <c r="Y63" s="8">
        <f t="shared" si="25"/>
        <v>1.4299559999999996</v>
      </c>
      <c r="Z63" s="12">
        <f t="shared" ref="Z63" si="56">Y63*2*450</f>
        <v>1286.9603999999997</v>
      </c>
      <c r="AA63" s="13">
        <f t="shared" si="26"/>
        <v>2637.5907591783994</v>
      </c>
    </row>
    <row r="64" spans="1:27" s="102" customFormat="1" hidden="1" x14ac:dyDescent="0.2">
      <c r="A64" s="103" t="s">
        <v>611</v>
      </c>
      <c r="B64" s="97">
        <v>58</v>
      </c>
      <c r="C64" s="97">
        <v>300</v>
      </c>
      <c r="D64" s="137" t="str">
        <f t="shared" si="18"/>
        <v>58 300 CS SS316 FG SS316</v>
      </c>
      <c r="E64" s="140">
        <f t="shared" si="27"/>
        <v>25.5</v>
      </c>
      <c r="F64" s="141">
        <f t="shared" si="28"/>
        <v>41.5</v>
      </c>
      <c r="G64" s="97">
        <v>1484</v>
      </c>
      <c r="H64" s="97">
        <v>1535</v>
      </c>
      <c r="I64" s="97">
        <v>1573</v>
      </c>
      <c r="J64" s="97">
        <v>1656</v>
      </c>
      <c r="K64" s="8">
        <f t="shared" si="29"/>
        <v>1.554</v>
      </c>
      <c r="L64" s="9">
        <f t="shared" si="19"/>
        <v>23</v>
      </c>
      <c r="M64" s="9">
        <f t="shared" si="20"/>
        <v>29</v>
      </c>
      <c r="N64" s="8">
        <f t="shared" si="21"/>
        <v>1.38248E-2</v>
      </c>
      <c r="O64" s="8">
        <f t="shared" si="22"/>
        <v>2.3828927999999996E-2</v>
      </c>
      <c r="P64" s="8">
        <f t="shared" si="30"/>
        <v>0.49412600160000009</v>
      </c>
      <c r="Q64" s="8">
        <f t="shared" si="31"/>
        <v>1.0738744692479998</v>
      </c>
      <c r="R64" s="9">
        <v>1</v>
      </c>
      <c r="S64" s="8">
        <f t="shared" si="32"/>
        <v>1.0738744692479998</v>
      </c>
      <c r="T64" s="8">
        <f t="shared" si="23"/>
        <v>0.49412600160000009</v>
      </c>
      <c r="U64" s="10">
        <f t="shared" si="33"/>
        <v>590.63095808639991</v>
      </c>
      <c r="V64" s="11">
        <f t="shared" si="34"/>
        <v>271.76930088000006</v>
      </c>
      <c r="W64" s="8">
        <f t="shared" si="24"/>
        <v>5.9558967359999997</v>
      </c>
      <c r="X64" s="138">
        <f>W64*4*100</f>
        <v>2382.3586943999999</v>
      </c>
      <c r="Y64" s="8">
        <f t="shared" si="25"/>
        <v>3.3922456199999997</v>
      </c>
      <c r="Z64" s="12">
        <f t="shared" ref="Z64:Z65" si="57">Y64*3*450</f>
        <v>4579.5315869999995</v>
      </c>
      <c r="AA64" s="13">
        <f t="shared" si="26"/>
        <v>7824.290540366399</v>
      </c>
    </row>
    <row r="65" spans="1:27" s="102" customFormat="1" hidden="1" x14ac:dyDescent="0.2">
      <c r="A65" s="103" t="s">
        <v>611</v>
      </c>
      <c r="B65" s="97">
        <v>58</v>
      </c>
      <c r="C65" s="97">
        <v>600</v>
      </c>
      <c r="D65" s="137" t="str">
        <f t="shared" si="18"/>
        <v>58 600 CS SS316 FG SS316</v>
      </c>
      <c r="E65" s="140">
        <f t="shared" si="27"/>
        <v>32</v>
      </c>
      <c r="F65" s="141">
        <f t="shared" si="28"/>
        <v>38</v>
      </c>
      <c r="G65" s="97">
        <v>1473</v>
      </c>
      <c r="H65" s="97">
        <v>1537</v>
      </c>
      <c r="I65" s="97">
        <v>1588</v>
      </c>
      <c r="J65" s="97">
        <v>1664</v>
      </c>
      <c r="K65" s="8">
        <f t="shared" si="29"/>
        <v>1.5625</v>
      </c>
      <c r="L65" s="9">
        <f t="shared" si="19"/>
        <v>31</v>
      </c>
      <c r="M65" s="9">
        <f t="shared" si="20"/>
        <v>37</v>
      </c>
      <c r="N65" s="8">
        <f t="shared" si="21"/>
        <v>1.38248E-2</v>
      </c>
      <c r="O65" s="8">
        <f t="shared" si="22"/>
        <v>2.3828927999999996E-2</v>
      </c>
      <c r="P65" s="8">
        <f t="shared" si="30"/>
        <v>0.66963874999999995</v>
      </c>
      <c r="Q65" s="8">
        <f t="shared" si="31"/>
        <v>1.3776098999999997</v>
      </c>
      <c r="R65" s="9">
        <v>1</v>
      </c>
      <c r="S65" s="8">
        <f t="shared" si="32"/>
        <v>1.3776098999999997</v>
      </c>
      <c r="T65" s="8">
        <f t="shared" si="23"/>
        <v>0.66963874999999995</v>
      </c>
      <c r="U65" s="10">
        <f t="shared" si="33"/>
        <v>757.68544499999985</v>
      </c>
      <c r="V65" s="11">
        <f t="shared" si="34"/>
        <v>368.30131249999999</v>
      </c>
      <c r="W65" s="8">
        <f t="shared" si="24"/>
        <v>5.4799380480000002</v>
      </c>
      <c r="X65" s="138">
        <f>W65*4*100</f>
        <v>2191.9752192000001</v>
      </c>
      <c r="Y65" s="8">
        <f t="shared" si="25"/>
        <v>4.2624821759999998</v>
      </c>
      <c r="Z65" s="12">
        <f t="shared" si="57"/>
        <v>5754.3509376000002</v>
      </c>
      <c r="AA65" s="13">
        <f t="shared" si="26"/>
        <v>9072.3129142999987</v>
      </c>
    </row>
    <row r="66" spans="1:27" s="102" customFormat="1" hidden="1" x14ac:dyDescent="0.2">
      <c r="A66" s="103" t="s">
        <v>611</v>
      </c>
      <c r="B66" s="97">
        <v>60</v>
      </c>
      <c r="C66" s="97">
        <v>150</v>
      </c>
      <c r="D66" s="137" t="str">
        <f t="shared" si="18"/>
        <v>60 150 CS SS316 FG SS316</v>
      </c>
      <c r="E66" s="140">
        <f t="shared" si="27"/>
        <v>11</v>
      </c>
      <c r="F66" s="141">
        <f t="shared" si="28"/>
        <v>22</v>
      </c>
      <c r="G66" s="97">
        <v>1535</v>
      </c>
      <c r="H66" s="97">
        <v>1557</v>
      </c>
      <c r="I66" s="97">
        <v>1586</v>
      </c>
      <c r="J66" s="97">
        <v>1630</v>
      </c>
      <c r="K66" s="8">
        <f t="shared" si="29"/>
        <v>1.5714999999999999</v>
      </c>
      <c r="L66" s="9">
        <f t="shared" ref="L66:L68" si="58">ROUND((I66-H66)/2*1.2,)</f>
        <v>17</v>
      </c>
      <c r="M66" s="9">
        <f t="shared" ref="M66:M68" si="59">L66+6</f>
        <v>23</v>
      </c>
      <c r="N66" s="8">
        <f t="shared" ref="N66:N68" si="60">3.142*(0.0008*0.0055)*1000</f>
        <v>1.38248E-2</v>
      </c>
      <c r="O66" s="8">
        <f t="shared" ref="O66:O68" si="61">3.142*(0.0002*0.0048)*7900</f>
        <v>2.3828927999999996E-2</v>
      </c>
      <c r="P66" s="8">
        <f t="shared" si="30"/>
        <v>0.36933644439999996</v>
      </c>
      <c r="Q66" s="8">
        <f t="shared" si="31"/>
        <v>0.8612846880959999</v>
      </c>
      <c r="R66" s="9">
        <v>1</v>
      </c>
      <c r="S66" s="8">
        <f t="shared" si="32"/>
        <v>0.8612846880959999</v>
      </c>
      <c r="T66" s="8">
        <f t="shared" ref="T66:T68" si="62">(P66*R66)</f>
        <v>0.36933644439999996</v>
      </c>
      <c r="U66" s="10">
        <f t="shared" si="33"/>
        <v>473.70657845279993</v>
      </c>
      <c r="V66" s="11">
        <f t="shared" si="34"/>
        <v>203.13504441999999</v>
      </c>
      <c r="W66" s="8">
        <f t="shared" ref="W66:W68" si="63">((J66/1000)*3.14)*1.15*0.003*((J66-I66)/2/1000)*8000*R66</f>
        <v>3.1077710399999998</v>
      </c>
      <c r="X66" s="138">
        <f t="shared" ref="X66" si="64">W66*2*100</f>
        <v>621.55420800000002</v>
      </c>
      <c r="Y66" s="8">
        <f t="shared" ref="Y66:Y68" si="65">((H66/1000)*3.14)*1.15*0.003*((H66-G66)/2/1000)*8000*R66</f>
        <v>1.4842943279999998</v>
      </c>
      <c r="Z66" s="12">
        <f t="shared" ref="Z66:Z67" si="66">Y66*2*450</f>
        <v>1335.8648951999999</v>
      </c>
      <c r="AA66" s="13">
        <f t="shared" ref="AA66:AA68" si="67">Z66+X66+V66+U66</f>
        <v>2634.2607260727996</v>
      </c>
    </row>
    <row r="67" spans="1:27" s="102" customFormat="1" hidden="1" x14ac:dyDescent="0.2">
      <c r="A67" s="103" t="s">
        <v>611</v>
      </c>
      <c r="B67" s="97">
        <v>60</v>
      </c>
      <c r="C67" s="97">
        <v>300</v>
      </c>
      <c r="D67" s="137" t="str">
        <f t="shared" si="18"/>
        <v>60 300 CS SS316 FG SS316</v>
      </c>
      <c r="E67" s="140">
        <f t="shared" si="27"/>
        <v>16</v>
      </c>
      <c r="F67" s="141">
        <f t="shared" si="28"/>
        <v>38.5</v>
      </c>
      <c r="G67" s="97">
        <v>1557</v>
      </c>
      <c r="H67" s="97">
        <v>1589</v>
      </c>
      <c r="I67" s="97">
        <v>1630</v>
      </c>
      <c r="J67" s="97">
        <v>1707</v>
      </c>
      <c r="K67" s="8">
        <f t="shared" ref="K67:K68" si="68">(I67+H67)/2/1000</f>
        <v>1.6094999999999999</v>
      </c>
      <c r="L67" s="9">
        <f t="shared" si="58"/>
        <v>25</v>
      </c>
      <c r="M67" s="9">
        <f t="shared" si="59"/>
        <v>31</v>
      </c>
      <c r="N67" s="8">
        <f t="shared" si="60"/>
        <v>1.38248E-2</v>
      </c>
      <c r="O67" s="8">
        <f t="shared" si="61"/>
        <v>2.3828927999999996E-2</v>
      </c>
      <c r="P67" s="8">
        <f t="shared" ref="P67:P68" si="69">(K67*L67)*N67</f>
        <v>0.55627538999999993</v>
      </c>
      <c r="Q67" s="8">
        <f t="shared" ref="Q67:Q68" si="70">K67*M67*O67</f>
        <v>1.1889324480959997</v>
      </c>
      <c r="R67" s="9">
        <v>1</v>
      </c>
      <c r="S67" s="8">
        <f t="shared" ref="S67:S68" si="71">(Q67*R67)</f>
        <v>1.1889324480959997</v>
      </c>
      <c r="T67" s="8">
        <f t="shared" si="62"/>
        <v>0.55627538999999993</v>
      </c>
      <c r="U67" s="10">
        <f t="shared" ref="U67:U68" si="72">S67*R67*550</f>
        <v>653.91284645279984</v>
      </c>
      <c r="V67" s="11">
        <f t="shared" ref="V67:V68" si="73">T67*R67*550</f>
        <v>305.95146449999999</v>
      </c>
      <c r="W67" s="8">
        <f t="shared" si="63"/>
        <v>5.6955147479999999</v>
      </c>
      <c r="X67" s="138">
        <f>W67*4*100</f>
        <v>2278.2058991999997</v>
      </c>
      <c r="Y67" s="8">
        <f t="shared" si="65"/>
        <v>2.203345536</v>
      </c>
      <c r="Z67" s="12">
        <f t="shared" si="66"/>
        <v>1983.0109824000001</v>
      </c>
      <c r="AA67" s="13">
        <f t="shared" si="67"/>
        <v>5221.0811925527996</v>
      </c>
    </row>
    <row r="68" spans="1:27" s="118" customFormat="1" hidden="1" x14ac:dyDescent="0.2">
      <c r="A68" s="103" t="s">
        <v>611</v>
      </c>
      <c r="B68" s="97">
        <v>60</v>
      </c>
      <c r="C68" s="97">
        <v>600</v>
      </c>
      <c r="D68" s="137" t="str">
        <f t="shared" ref="D68" si="74">CONCATENATE(B68," ",C68," ",A68)</f>
        <v>60 600 CS SS316 FG SS316</v>
      </c>
      <c r="E68" s="140">
        <f t="shared" si="27"/>
        <v>32</v>
      </c>
      <c r="F68" s="141">
        <f t="shared" si="28"/>
        <v>44.5</v>
      </c>
      <c r="G68" s="116">
        <v>1530</v>
      </c>
      <c r="H68" s="116">
        <v>1594</v>
      </c>
      <c r="I68" s="116">
        <v>1645</v>
      </c>
      <c r="J68" s="116">
        <v>1734</v>
      </c>
      <c r="K68" s="8">
        <f t="shared" si="68"/>
        <v>1.6194999999999999</v>
      </c>
      <c r="L68" s="9">
        <f t="shared" si="58"/>
        <v>31</v>
      </c>
      <c r="M68" s="9">
        <f t="shared" si="59"/>
        <v>37</v>
      </c>
      <c r="N68" s="8">
        <f t="shared" si="60"/>
        <v>1.38248E-2</v>
      </c>
      <c r="O68" s="8">
        <f t="shared" si="61"/>
        <v>2.3828927999999996E-2</v>
      </c>
      <c r="P68" s="8">
        <f t="shared" si="69"/>
        <v>0.69406717159999998</v>
      </c>
      <c r="Q68" s="8">
        <f t="shared" si="70"/>
        <v>1.4278651091519996</v>
      </c>
      <c r="R68" s="9">
        <v>1</v>
      </c>
      <c r="S68" s="8">
        <f t="shared" si="71"/>
        <v>1.4278651091519996</v>
      </c>
      <c r="T68" s="8">
        <f t="shared" si="62"/>
        <v>0.69406717159999998</v>
      </c>
      <c r="U68" s="10">
        <f t="shared" si="72"/>
        <v>785.32581003359974</v>
      </c>
      <c r="V68" s="11">
        <f t="shared" si="73"/>
        <v>381.73694438000001</v>
      </c>
      <c r="W68" s="8">
        <f t="shared" si="63"/>
        <v>6.687254231999999</v>
      </c>
      <c r="X68" s="138">
        <f t="shared" ref="X68:X131" si="75">W68*4*100</f>
        <v>2674.9016927999996</v>
      </c>
      <c r="Y68" s="8">
        <f t="shared" si="65"/>
        <v>4.4205573119999997</v>
      </c>
      <c r="Z68" s="12">
        <f t="shared" ref="Z68" si="76">Y68*3*450</f>
        <v>5967.7523711999993</v>
      </c>
      <c r="AA68" s="13">
        <f t="shared" si="67"/>
        <v>9809.716818413599</v>
      </c>
    </row>
    <row r="69" spans="1:27" hidden="1" x14ac:dyDescent="0.25">
      <c r="E69" s="142"/>
      <c r="F69" s="142"/>
      <c r="X69" s="138">
        <f t="shared" si="75"/>
        <v>0</v>
      </c>
    </row>
    <row r="70" spans="1:27" s="102" customFormat="1" hidden="1" x14ac:dyDescent="0.2">
      <c r="A70" s="103" t="s">
        <v>612</v>
      </c>
      <c r="B70" s="97">
        <v>26</v>
      </c>
      <c r="C70" s="97">
        <v>150</v>
      </c>
      <c r="D70" s="137" t="str">
        <f>CONCATENATE(B70," ",C70," ",A70)</f>
        <v>26 150 CS SS304 FG SS304</v>
      </c>
      <c r="E70" s="140">
        <f t="shared" ref="E70:E101" si="77">(H70-G70)/2</f>
        <v>9.5</v>
      </c>
      <c r="F70" s="141">
        <f t="shared" ref="F70:F101" si="78">(J70-I70)/2</f>
        <v>13.45999999999998</v>
      </c>
      <c r="G70" s="97">
        <v>654.1</v>
      </c>
      <c r="H70" s="97">
        <v>673.1</v>
      </c>
      <c r="I70" s="97">
        <v>698.5</v>
      </c>
      <c r="J70" s="97">
        <v>725.42</v>
      </c>
      <c r="K70" s="8">
        <f t="shared" ref="K70:K133" si="79">(I70+H70)/2/1000</f>
        <v>0.68579999999999997</v>
      </c>
      <c r="L70" s="9">
        <f t="shared" ref="L70:L133" si="80">ROUND((I70-H70)/2*1.2,)</f>
        <v>15</v>
      </c>
      <c r="M70" s="9">
        <f t="shared" ref="M70:M133" si="81">L70+6</f>
        <v>21</v>
      </c>
      <c r="N70" s="8">
        <f t="shared" ref="N70:N133" si="82">3.142*(0.0008*0.0055)*1000</f>
        <v>1.38248E-2</v>
      </c>
      <c r="O70" s="8">
        <f t="shared" ref="O70:O133" si="83">3.142*(0.0002*0.0048)*7900</f>
        <v>2.3828927999999996E-2</v>
      </c>
      <c r="P70" s="8">
        <f t="shared" ref="P70:P133" si="84">(K70*L70)*N70</f>
        <v>0.14221571759999999</v>
      </c>
      <c r="Q70" s="8">
        <f t="shared" ref="Q70:Q133" si="85">K70*M70*O70</f>
        <v>0.34317945527039995</v>
      </c>
      <c r="R70" s="9">
        <v>1</v>
      </c>
      <c r="S70" s="8">
        <f t="shared" ref="S70:S133" si="86">(Q70*R70)</f>
        <v>0.34317945527039995</v>
      </c>
      <c r="T70" s="8">
        <f t="shared" ref="T70:T133" si="87">(P70*R70)</f>
        <v>0.14221571759999999</v>
      </c>
      <c r="U70" s="22">
        <f>S70*R70*450</f>
        <v>154.43075487167997</v>
      </c>
      <c r="V70" s="11">
        <f t="shared" ref="V70:V133" si="88">T70*R70*550</f>
        <v>78.218644679999997</v>
      </c>
      <c r="W70" s="8">
        <f t="shared" ref="W70:W133" si="89">((J70/1000)*3.14)*1.15*0.003*((J70-I70)/2/1000)*8000*R70</f>
        <v>0.84620057292479856</v>
      </c>
      <c r="X70" s="138">
        <f t="shared" ref="X70" si="90">W70*2*100</f>
        <v>169.24011458495971</v>
      </c>
      <c r="Y70" s="8">
        <f t="shared" ref="Y70:Y133" si="91">((H70/1000)*3.14)*1.15*0.003*((H70-G70)/2/1000)*8000*R70</f>
        <v>0.5541686147999999</v>
      </c>
      <c r="Z70" s="139">
        <f>Y70*2*350</f>
        <v>387.91803035999993</v>
      </c>
      <c r="AA70" s="13">
        <f t="shared" ref="AA70:AA133" si="92">Z70+X70+V70+U70</f>
        <v>789.80754449663959</v>
      </c>
    </row>
    <row r="71" spans="1:27" s="102" customFormat="1" hidden="1" x14ac:dyDescent="0.2">
      <c r="A71" s="103" t="s">
        <v>612</v>
      </c>
      <c r="B71" s="97">
        <v>26</v>
      </c>
      <c r="C71" s="97">
        <v>300</v>
      </c>
      <c r="D71" s="137" t="str">
        <f t="shared" ref="D71:D134" si="93">CONCATENATE(B71," ",C71," ",A71)</f>
        <v>26 300 CS SS304 FG SS304</v>
      </c>
      <c r="E71" s="140">
        <f t="shared" si="77"/>
        <v>9.5</v>
      </c>
      <c r="F71" s="141">
        <f t="shared" si="78"/>
        <v>30.5</v>
      </c>
      <c r="G71" s="97">
        <v>654</v>
      </c>
      <c r="H71" s="97">
        <v>673</v>
      </c>
      <c r="I71" s="97">
        <v>711</v>
      </c>
      <c r="J71" s="97">
        <v>772</v>
      </c>
      <c r="K71" s="8">
        <f t="shared" si="79"/>
        <v>0.69199999999999995</v>
      </c>
      <c r="L71" s="9">
        <f t="shared" si="80"/>
        <v>23</v>
      </c>
      <c r="M71" s="9">
        <f t="shared" si="81"/>
        <v>29</v>
      </c>
      <c r="N71" s="8">
        <f t="shared" si="82"/>
        <v>1.38248E-2</v>
      </c>
      <c r="O71" s="8">
        <f t="shared" si="83"/>
        <v>2.3828927999999996E-2</v>
      </c>
      <c r="P71" s="8">
        <f t="shared" si="84"/>
        <v>0.22003551679999997</v>
      </c>
      <c r="Q71" s="8">
        <f t="shared" si="85"/>
        <v>0.47819892710399986</v>
      </c>
      <c r="R71" s="9">
        <v>1</v>
      </c>
      <c r="S71" s="8">
        <f t="shared" si="86"/>
        <v>0.47819892710399986</v>
      </c>
      <c r="T71" s="8">
        <f t="shared" si="87"/>
        <v>0.22003551679999997</v>
      </c>
      <c r="U71" s="22">
        <f t="shared" ref="U71:U134" si="94">S71*R71*450</f>
        <v>215.18951719679993</v>
      </c>
      <c r="V71" s="11">
        <f t="shared" si="88"/>
        <v>121.01953423999998</v>
      </c>
      <c r="W71" s="8">
        <f t="shared" si="89"/>
        <v>2.0405905440000001</v>
      </c>
      <c r="X71" s="138">
        <f>W71*2.5*100</f>
        <v>510.14763600000003</v>
      </c>
      <c r="Y71" s="8">
        <f t="shared" si="91"/>
        <v>0.55408628400000004</v>
      </c>
      <c r="Z71" s="139">
        <f t="shared" ref="Z71:Z107" si="95">Y71*2*350</f>
        <v>387.86039880000004</v>
      </c>
      <c r="AA71" s="13">
        <f t="shared" si="92"/>
        <v>1234.2170862368</v>
      </c>
    </row>
    <row r="72" spans="1:27" s="102" customFormat="1" hidden="1" x14ac:dyDescent="0.2">
      <c r="A72" s="103" t="s">
        <v>612</v>
      </c>
      <c r="B72" s="97">
        <v>26</v>
      </c>
      <c r="C72" s="97">
        <v>600</v>
      </c>
      <c r="D72" s="137" t="str">
        <f t="shared" si="93"/>
        <v>26 600 CS SS304 FG SS304</v>
      </c>
      <c r="E72" s="140">
        <f t="shared" si="77"/>
        <v>9.5</v>
      </c>
      <c r="F72" s="141">
        <f t="shared" si="78"/>
        <v>25</v>
      </c>
      <c r="G72" s="97">
        <v>645</v>
      </c>
      <c r="H72" s="97">
        <v>664</v>
      </c>
      <c r="I72" s="97">
        <v>715</v>
      </c>
      <c r="J72" s="97">
        <v>765</v>
      </c>
      <c r="K72" s="8">
        <f t="shared" si="79"/>
        <v>0.6895</v>
      </c>
      <c r="L72" s="9">
        <f t="shared" si="80"/>
        <v>31</v>
      </c>
      <c r="M72" s="9">
        <f t="shared" si="81"/>
        <v>37</v>
      </c>
      <c r="N72" s="8">
        <f t="shared" si="82"/>
        <v>1.38248E-2</v>
      </c>
      <c r="O72" s="8">
        <f t="shared" si="83"/>
        <v>2.3828927999999996E-2</v>
      </c>
      <c r="P72" s="8">
        <f t="shared" si="84"/>
        <v>0.29549818760000002</v>
      </c>
      <c r="Q72" s="8">
        <f t="shared" si="85"/>
        <v>0.60791169667199996</v>
      </c>
      <c r="R72" s="9">
        <v>1</v>
      </c>
      <c r="S72" s="8">
        <f t="shared" si="86"/>
        <v>0.60791169667199996</v>
      </c>
      <c r="T72" s="8">
        <f t="shared" si="87"/>
        <v>0.29549818760000002</v>
      </c>
      <c r="U72" s="22">
        <f t="shared" si="94"/>
        <v>273.56026350240001</v>
      </c>
      <c r="V72" s="11">
        <f t="shared" si="88"/>
        <v>162.52400318000002</v>
      </c>
      <c r="W72" s="8">
        <f t="shared" si="89"/>
        <v>1.6574490000000002</v>
      </c>
      <c r="X72" s="138">
        <f t="shared" ref="X72" si="96">W72*2*100</f>
        <v>331.48980000000006</v>
      </c>
      <c r="Y72" s="8">
        <f t="shared" si="91"/>
        <v>0.54667651200000011</v>
      </c>
      <c r="Z72" s="139">
        <f t="shared" si="95"/>
        <v>382.6735584000001</v>
      </c>
      <c r="AA72" s="13">
        <f t="shared" si="92"/>
        <v>1150.2476250824002</v>
      </c>
    </row>
    <row r="73" spans="1:27" s="102" customFormat="1" hidden="1" x14ac:dyDescent="0.2">
      <c r="A73" s="103" t="s">
        <v>612</v>
      </c>
      <c r="B73" s="97">
        <v>26</v>
      </c>
      <c r="C73" s="97">
        <v>900</v>
      </c>
      <c r="D73" s="137" t="str">
        <f t="shared" si="93"/>
        <v>26 900 CS SS304 FG SS304</v>
      </c>
      <c r="E73" s="140">
        <f t="shared" si="77"/>
        <v>19</v>
      </c>
      <c r="F73" s="141">
        <f t="shared" si="78"/>
        <v>44.5</v>
      </c>
      <c r="G73" s="97">
        <v>667</v>
      </c>
      <c r="H73" s="97">
        <v>705</v>
      </c>
      <c r="I73" s="97">
        <v>749</v>
      </c>
      <c r="J73" s="97">
        <v>838</v>
      </c>
      <c r="K73" s="8">
        <f t="shared" si="79"/>
        <v>0.72699999999999998</v>
      </c>
      <c r="L73" s="9">
        <f t="shared" si="80"/>
        <v>26</v>
      </c>
      <c r="M73" s="9">
        <f t="shared" si="81"/>
        <v>32</v>
      </c>
      <c r="N73" s="8">
        <f t="shared" si="82"/>
        <v>1.38248E-2</v>
      </c>
      <c r="O73" s="8">
        <f t="shared" si="83"/>
        <v>2.3828927999999996E-2</v>
      </c>
      <c r="P73" s="8">
        <f t="shared" si="84"/>
        <v>0.26131636959999999</v>
      </c>
      <c r="Q73" s="8">
        <f t="shared" si="85"/>
        <v>0.5543561809919999</v>
      </c>
      <c r="R73" s="9">
        <v>1</v>
      </c>
      <c r="S73" s="8">
        <f t="shared" si="86"/>
        <v>0.5543561809919999</v>
      </c>
      <c r="T73" s="8">
        <f t="shared" si="87"/>
        <v>0.26131636959999999</v>
      </c>
      <c r="U73" s="22">
        <f t="shared" si="94"/>
        <v>249.46028144639996</v>
      </c>
      <c r="V73" s="11">
        <f t="shared" si="88"/>
        <v>143.72400328000001</v>
      </c>
      <c r="W73" s="8">
        <f t="shared" si="89"/>
        <v>3.2317872239999996</v>
      </c>
      <c r="X73" s="138">
        <f t="shared" si="75"/>
        <v>1292.7148895999999</v>
      </c>
      <c r="Y73" s="8">
        <f t="shared" si="91"/>
        <v>1.16086428</v>
      </c>
      <c r="Z73" s="139">
        <f t="shared" si="95"/>
        <v>812.60499600000003</v>
      </c>
      <c r="AA73" s="13">
        <f t="shared" si="92"/>
        <v>2498.5041703264001</v>
      </c>
    </row>
    <row r="74" spans="1:27" s="102" customFormat="1" hidden="1" x14ac:dyDescent="0.2">
      <c r="A74" s="103" t="s">
        <v>612</v>
      </c>
      <c r="B74" s="97">
        <v>28</v>
      </c>
      <c r="C74" s="97">
        <v>150</v>
      </c>
      <c r="D74" s="137" t="str">
        <f t="shared" si="93"/>
        <v>28 150 CS SS304 FG SS304</v>
      </c>
      <c r="E74" s="140">
        <f t="shared" si="77"/>
        <v>9.5</v>
      </c>
      <c r="F74" s="141">
        <f t="shared" si="78"/>
        <v>13.460000000000036</v>
      </c>
      <c r="G74" s="97">
        <v>704.9</v>
      </c>
      <c r="H74" s="97">
        <v>723.9</v>
      </c>
      <c r="I74" s="97">
        <v>749.3</v>
      </c>
      <c r="J74" s="97">
        <v>776.22</v>
      </c>
      <c r="K74" s="8">
        <f t="shared" si="79"/>
        <v>0.73659999999999992</v>
      </c>
      <c r="L74" s="9">
        <f t="shared" si="80"/>
        <v>15</v>
      </c>
      <c r="M74" s="9">
        <f t="shared" si="81"/>
        <v>21</v>
      </c>
      <c r="N74" s="8">
        <f t="shared" si="82"/>
        <v>1.38248E-2</v>
      </c>
      <c r="O74" s="8">
        <f t="shared" si="83"/>
        <v>2.3828927999999996E-2</v>
      </c>
      <c r="P74" s="8">
        <f t="shared" si="84"/>
        <v>0.15275021519999998</v>
      </c>
      <c r="Q74" s="8">
        <f t="shared" si="85"/>
        <v>0.3686001556607999</v>
      </c>
      <c r="R74" s="9">
        <v>1</v>
      </c>
      <c r="S74" s="8">
        <f t="shared" si="86"/>
        <v>0.3686001556607999</v>
      </c>
      <c r="T74" s="8">
        <f t="shared" si="87"/>
        <v>0.15275021519999998</v>
      </c>
      <c r="U74" s="22">
        <f t="shared" si="94"/>
        <v>165.87007004735995</v>
      </c>
      <c r="V74" s="11">
        <f t="shared" si="88"/>
        <v>84.012618359999991</v>
      </c>
      <c r="W74" s="8">
        <f t="shared" si="89"/>
        <v>0.90545864287680244</v>
      </c>
      <c r="X74" s="138">
        <f t="shared" ref="X74" si="97">W74*2*100</f>
        <v>181.09172857536049</v>
      </c>
      <c r="Y74" s="8">
        <f t="shared" si="91"/>
        <v>0.59599266119999983</v>
      </c>
      <c r="Z74" s="139">
        <f t="shared" si="95"/>
        <v>417.19486283999987</v>
      </c>
      <c r="AA74" s="13">
        <f t="shared" si="92"/>
        <v>848.16927982272034</v>
      </c>
    </row>
    <row r="75" spans="1:27" s="102" customFormat="1" hidden="1" x14ac:dyDescent="0.2">
      <c r="A75" s="103" t="s">
        <v>612</v>
      </c>
      <c r="B75" s="97">
        <v>28</v>
      </c>
      <c r="C75" s="97">
        <v>300</v>
      </c>
      <c r="D75" s="137" t="str">
        <f t="shared" si="93"/>
        <v>28 300 CS SS304 FG SS304</v>
      </c>
      <c r="E75" s="140">
        <f t="shared" si="77"/>
        <v>9.5500000000000114</v>
      </c>
      <c r="F75" s="141">
        <f t="shared" si="78"/>
        <v>32</v>
      </c>
      <c r="G75" s="97">
        <v>704.9</v>
      </c>
      <c r="H75" s="97">
        <v>724</v>
      </c>
      <c r="I75" s="97">
        <v>762</v>
      </c>
      <c r="J75" s="97">
        <v>826</v>
      </c>
      <c r="K75" s="8">
        <f t="shared" si="79"/>
        <v>0.74299999999999999</v>
      </c>
      <c r="L75" s="9">
        <f t="shared" si="80"/>
        <v>23</v>
      </c>
      <c r="M75" s="9">
        <f t="shared" si="81"/>
        <v>29</v>
      </c>
      <c r="N75" s="8">
        <f t="shared" si="82"/>
        <v>1.38248E-2</v>
      </c>
      <c r="O75" s="8">
        <f t="shared" si="83"/>
        <v>2.3828927999999996E-2</v>
      </c>
      <c r="P75" s="8">
        <f t="shared" si="84"/>
        <v>0.23625200719999997</v>
      </c>
      <c r="Q75" s="8">
        <f t="shared" si="85"/>
        <v>0.51344191161599995</v>
      </c>
      <c r="R75" s="9">
        <v>1</v>
      </c>
      <c r="S75" s="8">
        <f t="shared" si="86"/>
        <v>0.51344191161599995</v>
      </c>
      <c r="T75" s="8">
        <f t="shared" si="87"/>
        <v>0.23625200719999997</v>
      </c>
      <c r="U75" s="22">
        <f t="shared" si="94"/>
        <v>231.04886022719998</v>
      </c>
      <c r="V75" s="11">
        <f t="shared" si="88"/>
        <v>129.93860395999999</v>
      </c>
      <c r="W75" s="8">
        <f t="shared" si="89"/>
        <v>2.290702848</v>
      </c>
      <c r="X75" s="138">
        <f>W75*2.5*100</f>
        <v>572.67571199999998</v>
      </c>
      <c r="Y75" s="8">
        <f t="shared" si="91"/>
        <v>0.59921222880000069</v>
      </c>
      <c r="Z75" s="139">
        <f t="shared" si="95"/>
        <v>419.44856016000051</v>
      </c>
      <c r="AA75" s="13">
        <f t="shared" si="92"/>
        <v>1353.1117363472006</v>
      </c>
    </row>
    <row r="76" spans="1:27" s="102" customFormat="1" ht="29.4" hidden="1" customHeight="1" x14ac:dyDescent="0.2">
      <c r="A76" s="103" t="s">
        <v>612</v>
      </c>
      <c r="B76" s="97">
        <v>28</v>
      </c>
      <c r="C76" s="97">
        <v>600</v>
      </c>
      <c r="D76" s="137" t="str">
        <f t="shared" si="93"/>
        <v>28 600 CS SS304 FG SS304</v>
      </c>
      <c r="E76" s="140">
        <f t="shared" si="77"/>
        <v>9.5500000000000114</v>
      </c>
      <c r="F76" s="141">
        <f t="shared" si="78"/>
        <v>31.75</v>
      </c>
      <c r="G76" s="97">
        <v>685.8</v>
      </c>
      <c r="H76" s="97">
        <v>704.9</v>
      </c>
      <c r="I76" s="97">
        <v>755.65</v>
      </c>
      <c r="J76" s="97">
        <v>819.15</v>
      </c>
      <c r="K76" s="8">
        <f t="shared" si="79"/>
        <v>0.73027500000000001</v>
      </c>
      <c r="L76" s="9">
        <f t="shared" si="80"/>
        <v>30</v>
      </c>
      <c r="M76" s="9">
        <f t="shared" si="81"/>
        <v>36</v>
      </c>
      <c r="N76" s="8">
        <f t="shared" si="82"/>
        <v>1.38248E-2</v>
      </c>
      <c r="O76" s="8">
        <f t="shared" si="83"/>
        <v>2.3828927999999996E-2</v>
      </c>
      <c r="P76" s="8">
        <f t="shared" si="84"/>
        <v>0.30287717459999997</v>
      </c>
      <c r="Q76" s="8">
        <f t="shared" si="85"/>
        <v>0.62646013422719993</v>
      </c>
      <c r="R76" s="9">
        <v>1</v>
      </c>
      <c r="S76" s="8">
        <f t="shared" si="86"/>
        <v>0.62646013422719993</v>
      </c>
      <c r="T76" s="8">
        <f t="shared" si="87"/>
        <v>0.30287717459999997</v>
      </c>
      <c r="U76" s="22">
        <f t="shared" si="94"/>
        <v>281.90706040223995</v>
      </c>
      <c r="V76" s="11">
        <f t="shared" si="88"/>
        <v>166.58244602999997</v>
      </c>
      <c r="W76" s="8">
        <f t="shared" si="89"/>
        <v>2.2539583952999998</v>
      </c>
      <c r="X76" s="138">
        <f>W76*2.5*100</f>
        <v>563.48959882499992</v>
      </c>
      <c r="Y76" s="8">
        <f t="shared" si="91"/>
        <v>0.58340428188000071</v>
      </c>
      <c r="Z76" s="139">
        <f t="shared" si="95"/>
        <v>408.38299731600051</v>
      </c>
      <c r="AA76" s="13">
        <f t="shared" si="92"/>
        <v>1420.3621025732405</v>
      </c>
    </row>
    <row r="77" spans="1:27" s="102" customFormat="1" hidden="1" x14ac:dyDescent="0.2">
      <c r="A77" s="103" t="s">
        <v>612</v>
      </c>
      <c r="B77" s="97">
        <v>28</v>
      </c>
      <c r="C77" s="97">
        <v>900</v>
      </c>
      <c r="D77" s="137" t="str">
        <f t="shared" si="93"/>
        <v>28 900 CS SS304 FG SS304</v>
      </c>
      <c r="E77" s="140">
        <f t="shared" si="77"/>
        <v>12.700000000000045</v>
      </c>
      <c r="F77" s="141">
        <f t="shared" si="78"/>
        <v>50.800000000000011</v>
      </c>
      <c r="G77" s="97">
        <v>717.55</v>
      </c>
      <c r="H77" s="97">
        <v>742.95</v>
      </c>
      <c r="I77" s="97">
        <v>800.1</v>
      </c>
      <c r="J77" s="97">
        <v>901.7</v>
      </c>
      <c r="K77" s="8">
        <f t="shared" si="79"/>
        <v>0.77152500000000013</v>
      </c>
      <c r="L77" s="9">
        <f t="shared" si="80"/>
        <v>34</v>
      </c>
      <c r="M77" s="9">
        <f t="shared" si="81"/>
        <v>40</v>
      </c>
      <c r="N77" s="8">
        <f t="shared" si="82"/>
        <v>1.38248E-2</v>
      </c>
      <c r="O77" s="8">
        <f t="shared" si="83"/>
        <v>2.3828927999999996E-2</v>
      </c>
      <c r="P77" s="8">
        <f t="shared" si="84"/>
        <v>0.36265007988000009</v>
      </c>
      <c r="Q77" s="8">
        <f t="shared" si="85"/>
        <v>0.73538454700799993</v>
      </c>
      <c r="R77" s="9">
        <v>1</v>
      </c>
      <c r="S77" s="8">
        <f t="shared" si="86"/>
        <v>0.73538454700799993</v>
      </c>
      <c r="T77" s="8">
        <f t="shared" si="87"/>
        <v>0.36265007988000009</v>
      </c>
      <c r="U77" s="22">
        <f t="shared" si="94"/>
        <v>330.92304615359996</v>
      </c>
      <c r="V77" s="11">
        <f t="shared" si="88"/>
        <v>199.45754393400006</v>
      </c>
      <c r="W77" s="8">
        <f t="shared" si="89"/>
        <v>3.9697623830400008</v>
      </c>
      <c r="X77" s="138">
        <f t="shared" si="75"/>
        <v>1587.9049532160004</v>
      </c>
      <c r="Y77" s="8">
        <f t="shared" si="91"/>
        <v>0.8177151387600029</v>
      </c>
      <c r="Z77" s="139">
        <f t="shared" si="95"/>
        <v>572.40059713200208</v>
      </c>
      <c r="AA77" s="13">
        <f t="shared" si="92"/>
        <v>2690.6861404356027</v>
      </c>
    </row>
    <row r="78" spans="1:27" s="102" customFormat="1" ht="31.2" customHeight="1" x14ac:dyDescent="0.3">
      <c r="A78" s="103" t="s">
        <v>612</v>
      </c>
      <c r="B78" s="97">
        <v>30</v>
      </c>
      <c r="C78" s="97">
        <v>150</v>
      </c>
      <c r="D78" s="137" t="str">
        <f t="shared" si="93"/>
        <v>30 150 CS SS304 FG SS304</v>
      </c>
      <c r="E78" s="140">
        <f t="shared" si="77"/>
        <v>9.5250000000000341</v>
      </c>
      <c r="F78" s="141">
        <f t="shared" si="78"/>
        <v>13.45999999999998</v>
      </c>
      <c r="G78" s="97">
        <v>755.65</v>
      </c>
      <c r="H78" s="97">
        <v>774.7</v>
      </c>
      <c r="I78" s="97">
        <v>800.1</v>
      </c>
      <c r="J78" s="97">
        <v>827.02</v>
      </c>
      <c r="K78" s="189">
        <f t="shared" si="79"/>
        <v>0.7874000000000001</v>
      </c>
      <c r="L78" s="190">
        <f t="shared" si="80"/>
        <v>15</v>
      </c>
      <c r="M78" s="190">
        <f t="shared" si="81"/>
        <v>21</v>
      </c>
      <c r="N78" s="189">
        <f t="shared" si="82"/>
        <v>1.38248E-2</v>
      </c>
      <c r="O78" s="189">
        <f t="shared" si="83"/>
        <v>2.3828927999999996E-2</v>
      </c>
      <c r="P78" s="189">
        <f t="shared" si="84"/>
        <v>0.16328471280000001</v>
      </c>
      <c r="Q78" s="189">
        <f t="shared" si="85"/>
        <v>0.39402085605120002</v>
      </c>
      <c r="R78" s="190">
        <v>1</v>
      </c>
      <c r="S78" s="189">
        <f t="shared" si="86"/>
        <v>0.39402085605120002</v>
      </c>
      <c r="T78" s="189">
        <f t="shared" si="87"/>
        <v>0.16328471280000001</v>
      </c>
      <c r="U78" s="196">
        <f t="shared" si="94"/>
        <v>177.30938522304001</v>
      </c>
      <c r="V78" s="192">
        <f t="shared" si="88"/>
        <v>89.806592039999998</v>
      </c>
      <c r="W78" s="189">
        <f t="shared" si="89"/>
        <v>0.96471671282879845</v>
      </c>
      <c r="X78" s="193">
        <f t="shared" ref="X78" si="98">W78*2*100</f>
        <v>192.94334256575968</v>
      </c>
      <c r="Y78" s="189">
        <f t="shared" si="91"/>
        <v>0.63949517262000233</v>
      </c>
      <c r="Z78" s="197">
        <f t="shared" si="95"/>
        <v>447.64662083400162</v>
      </c>
      <c r="AA78" s="195">
        <f t="shared" si="92"/>
        <v>907.70594066280114</v>
      </c>
    </row>
    <row r="79" spans="1:27" s="102" customFormat="1" ht="26.4" hidden="1" customHeight="1" x14ac:dyDescent="0.3">
      <c r="A79" s="103" t="s">
        <v>612</v>
      </c>
      <c r="B79" s="97">
        <v>30</v>
      </c>
      <c r="C79" s="97">
        <v>300</v>
      </c>
      <c r="D79" s="137" t="str">
        <f t="shared" si="93"/>
        <v>30 300 CS SS304 FG SS304</v>
      </c>
      <c r="E79" s="140">
        <f t="shared" si="77"/>
        <v>9.6499999999999773</v>
      </c>
      <c r="F79" s="141">
        <f t="shared" si="78"/>
        <v>36.5</v>
      </c>
      <c r="G79" s="97">
        <v>755.7</v>
      </c>
      <c r="H79" s="97">
        <v>775</v>
      </c>
      <c r="I79" s="97">
        <v>813</v>
      </c>
      <c r="J79" s="97">
        <v>886</v>
      </c>
      <c r="K79" s="189">
        <f t="shared" si="79"/>
        <v>0.79400000000000004</v>
      </c>
      <c r="L79" s="190">
        <f t="shared" si="80"/>
        <v>23</v>
      </c>
      <c r="M79" s="190">
        <f t="shared" si="81"/>
        <v>29</v>
      </c>
      <c r="N79" s="189">
        <f t="shared" si="82"/>
        <v>1.38248E-2</v>
      </c>
      <c r="O79" s="189">
        <f t="shared" si="83"/>
        <v>2.3828927999999996E-2</v>
      </c>
      <c r="P79" s="189">
        <f t="shared" si="84"/>
        <v>0.25246849760000001</v>
      </c>
      <c r="Q79" s="189">
        <f t="shared" si="85"/>
        <v>0.54868489612799987</v>
      </c>
      <c r="R79" s="190">
        <v>1</v>
      </c>
      <c r="S79" s="189">
        <f t="shared" si="86"/>
        <v>0.54868489612799987</v>
      </c>
      <c r="T79" s="189">
        <f t="shared" si="87"/>
        <v>0.25246849760000001</v>
      </c>
      <c r="U79" s="196">
        <f t="shared" si="94"/>
        <v>246.90820325759995</v>
      </c>
      <c r="V79" s="192">
        <f t="shared" si="88"/>
        <v>138.85767368</v>
      </c>
      <c r="W79" s="189">
        <f t="shared" si="89"/>
        <v>2.8026270960000002</v>
      </c>
      <c r="X79" s="193">
        <f>W79*2.5*100</f>
        <v>700.65677400000004</v>
      </c>
      <c r="Y79" s="189">
        <f t="shared" si="91"/>
        <v>0.64813838999999851</v>
      </c>
      <c r="Z79" s="197">
        <f t="shared" si="95"/>
        <v>453.69687299999896</v>
      </c>
      <c r="AA79" s="195">
        <f t="shared" si="92"/>
        <v>1540.1195239375991</v>
      </c>
    </row>
    <row r="80" spans="1:27" s="102" customFormat="1" ht="25.8" hidden="1" customHeight="1" x14ac:dyDescent="0.3">
      <c r="A80" s="103" t="s">
        <v>612</v>
      </c>
      <c r="B80" s="97">
        <v>30</v>
      </c>
      <c r="C80" s="97">
        <v>600</v>
      </c>
      <c r="D80" s="137" t="str">
        <f t="shared" si="93"/>
        <v>30 600 CS SS304 FG SS304</v>
      </c>
      <c r="E80" s="140">
        <f t="shared" si="77"/>
        <v>12.699999999999989</v>
      </c>
      <c r="F80" s="141">
        <f t="shared" si="78"/>
        <v>25.400000000000034</v>
      </c>
      <c r="G80" s="97">
        <v>752.6</v>
      </c>
      <c r="H80" s="97">
        <v>778</v>
      </c>
      <c r="I80" s="97">
        <v>828.8</v>
      </c>
      <c r="J80" s="97">
        <v>879.6</v>
      </c>
      <c r="K80" s="189">
        <f t="shared" si="79"/>
        <v>0.8034</v>
      </c>
      <c r="L80" s="190">
        <f t="shared" si="80"/>
        <v>30</v>
      </c>
      <c r="M80" s="190">
        <f t="shared" si="81"/>
        <v>36</v>
      </c>
      <c r="N80" s="189">
        <f t="shared" si="82"/>
        <v>1.38248E-2</v>
      </c>
      <c r="O80" s="189">
        <f t="shared" si="83"/>
        <v>2.3828927999999996E-2</v>
      </c>
      <c r="P80" s="189">
        <f t="shared" si="84"/>
        <v>0.33320532959999999</v>
      </c>
      <c r="Q80" s="189">
        <f t="shared" si="85"/>
        <v>0.68918978718719992</v>
      </c>
      <c r="R80" s="190">
        <v>1</v>
      </c>
      <c r="S80" s="189">
        <f t="shared" si="86"/>
        <v>0.68918978718719992</v>
      </c>
      <c r="T80" s="189">
        <f t="shared" si="87"/>
        <v>0.33320532959999999</v>
      </c>
      <c r="U80" s="196">
        <f t="shared" si="94"/>
        <v>310.13540423423996</v>
      </c>
      <c r="V80" s="192">
        <f t="shared" si="88"/>
        <v>183.26293128</v>
      </c>
      <c r="W80" s="189">
        <f t="shared" si="89"/>
        <v>1.9362332217600027</v>
      </c>
      <c r="X80" s="193">
        <f t="shared" ref="X80" si="99">W80*2*100</f>
        <v>387.24664435200054</v>
      </c>
      <c r="Y80" s="189">
        <f t="shared" si="91"/>
        <v>0.85629231839999909</v>
      </c>
      <c r="Z80" s="197">
        <f t="shared" si="95"/>
        <v>599.40462287999935</v>
      </c>
      <c r="AA80" s="195">
        <f t="shared" si="92"/>
        <v>1480.04960274624</v>
      </c>
    </row>
    <row r="81" spans="1:27" s="102" customFormat="1" hidden="1" x14ac:dyDescent="0.2">
      <c r="A81" s="103" t="s">
        <v>612</v>
      </c>
      <c r="B81" s="97">
        <v>30</v>
      </c>
      <c r="C81" s="97">
        <v>900</v>
      </c>
      <c r="D81" s="137" t="str">
        <f t="shared" si="93"/>
        <v>30 900 CS SS304 FG SS304</v>
      </c>
      <c r="E81" s="140">
        <f t="shared" si="77"/>
        <v>12.700000000000045</v>
      </c>
      <c r="F81" s="141">
        <f t="shared" si="78"/>
        <v>50.800000000000011</v>
      </c>
      <c r="G81" s="97">
        <v>781.05</v>
      </c>
      <c r="H81" s="97">
        <v>806.45</v>
      </c>
      <c r="I81" s="97">
        <v>857.25</v>
      </c>
      <c r="J81" s="97">
        <v>958.85</v>
      </c>
      <c r="K81" s="8">
        <f t="shared" si="79"/>
        <v>0.83184999999999998</v>
      </c>
      <c r="L81" s="9">
        <f t="shared" si="80"/>
        <v>30</v>
      </c>
      <c r="M81" s="9">
        <f t="shared" si="81"/>
        <v>36</v>
      </c>
      <c r="N81" s="8">
        <f t="shared" si="82"/>
        <v>1.38248E-2</v>
      </c>
      <c r="O81" s="8">
        <f t="shared" si="83"/>
        <v>2.3828927999999996E-2</v>
      </c>
      <c r="P81" s="8">
        <f t="shared" si="84"/>
        <v>0.34500479640000004</v>
      </c>
      <c r="Q81" s="8">
        <f t="shared" si="85"/>
        <v>0.71359537524479988</v>
      </c>
      <c r="R81" s="9">
        <v>1</v>
      </c>
      <c r="S81" s="8">
        <f t="shared" si="86"/>
        <v>0.71359537524479988</v>
      </c>
      <c r="T81" s="8">
        <f t="shared" si="87"/>
        <v>0.34500479640000004</v>
      </c>
      <c r="U81" s="22">
        <f t="shared" si="94"/>
        <v>321.11791886015993</v>
      </c>
      <c r="V81" s="11">
        <f t="shared" si="88"/>
        <v>189.75263802000001</v>
      </c>
      <c r="W81" s="8">
        <f t="shared" si="89"/>
        <v>4.2213670411200006</v>
      </c>
      <c r="X81" s="138">
        <f t="shared" si="75"/>
        <v>1688.5468164480003</v>
      </c>
      <c r="Y81" s="8">
        <f t="shared" si="91"/>
        <v>0.88760532156000327</v>
      </c>
      <c r="Z81" s="139">
        <f t="shared" si="95"/>
        <v>621.32372509200229</v>
      </c>
      <c r="AA81" s="13">
        <f t="shared" si="92"/>
        <v>2820.7410984201629</v>
      </c>
    </row>
    <row r="82" spans="1:27" s="102" customFormat="1" hidden="1" x14ac:dyDescent="0.2">
      <c r="A82" s="103" t="s">
        <v>612</v>
      </c>
      <c r="B82" s="111">
        <v>32</v>
      </c>
      <c r="C82" s="111">
        <v>150</v>
      </c>
      <c r="D82" s="137" t="str">
        <f t="shared" si="93"/>
        <v>32 150 CS SS304 FG SS304</v>
      </c>
      <c r="E82" s="140">
        <f t="shared" si="77"/>
        <v>9.5249999999999773</v>
      </c>
      <c r="F82" s="141">
        <f t="shared" si="78"/>
        <v>15</v>
      </c>
      <c r="G82" s="112">
        <v>806.45</v>
      </c>
      <c r="H82" s="111">
        <v>825.5</v>
      </c>
      <c r="I82" s="111">
        <v>851</v>
      </c>
      <c r="J82" s="112">
        <v>881</v>
      </c>
      <c r="K82" s="8">
        <f t="shared" si="79"/>
        <v>0.83825000000000005</v>
      </c>
      <c r="L82" s="9">
        <f t="shared" si="80"/>
        <v>15</v>
      </c>
      <c r="M82" s="9">
        <f t="shared" si="81"/>
        <v>21</v>
      </c>
      <c r="N82" s="8">
        <f t="shared" si="82"/>
        <v>1.38248E-2</v>
      </c>
      <c r="O82" s="8">
        <f t="shared" si="83"/>
        <v>2.3828927999999996E-2</v>
      </c>
      <c r="P82" s="8">
        <f t="shared" si="84"/>
        <v>0.17382957900000001</v>
      </c>
      <c r="Q82" s="8">
        <f t="shared" si="85"/>
        <v>0.41946657681599997</v>
      </c>
      <c r="R82" s="9">
        <v>1</v>
      </c>
      <c r="S82" s="8">
        <f t="shared" si="86"/>
        <v>0.41946657681599997</v>
      </c>
      <c r="T82" s="8">
        <f t="shared" si="87"/>
        <v>0.17382957900000001</v>
      </c>
      <c r="U82" s="22">
        <f t="shared" si="94"/>
        <v>188.75995956719999</v>
      </c>
      <c r="V82" s="11">
        <f t="shared" si="88"/>
        <v>95.606268450000002</v>
      </c>
      <c r="W82" s="8">
        <f t="shared" si="89"/>
        <v>1.1452647600000001</v>
      </c>
      <c r="X82" s="138">
        <f t="shared" ref="X82" si="100">W82*2*100</f>
        <v>229.05295200000003</v>
      </c>
      <c r="Y82" s="8">
        <f t="shared" si="91"/>
        <v>0.68142928229999844</v>
      </c>
      <c r="Z82" s="139">
        <f t="shared" si="95"/>
        <v>477.00049760999889</v>
      </c>
      <c r="AA82" s="13">
        <f t="shared" si="92"/>
        <v>990.41967762719889</v>
      </c>
    </row>
    <row r="83" spans="1:27" s="102" customFormat="1" hidden="1" x14ac:dyDescent="0.2">
      <c r="A83" s="103" t="s">
        <v>612</v>
      </c>
      <c r="B83" s="111">
        <v>32</v>
      </c>
      <c r="C83" s="111">
        <v>300</v>
      </c>
      <c r="D83" s="137" t="str">
        <f t="shared" si="93"/>
        <v>32 300 CS SS304 FG SS304</v>
      </c>
      <c r="E83" s="140">
        <f t="shared" si="77"/>
        <v>9.7749999999999773</v>
      </c>
      <c r="F83" s="141">
        <f t="shared" si="78"/>
        <v>38</v>
      </c>
      <c r="G83" s="112">
        <v>806.45</v>
      </c>
      <c r="H83" s="111">
        <v>826</v>
      </c>
      <c r="I83" s="111">
        <v>864</v>
      </c>
      <c r="J83" s="112">
        <v>940</v>
      </c>
      <c r="K83" s="8">
        <f t="shared" si="79"/>
        <v>0.84499999999999997</v>
      </c>
      <c r="L83" s="9">
        <f t="shared" si="80"/>
        <v>23</v>
      </c>
      <c r="M83" s="9">
        <f t="shared" si="81"/>
        <v>29</v>
      </c>
      <c r="N83" s="8">
        <f t="shared" si="82"/>
        <v>1.38248E-2</v>
      </c>
      <c r="O83" s="8">
        <f t="shared" si="83"/>
        <v>2.3828927999999996E-2</v>
      </c>
      <c r="P83" s="8">
        <f t="shared" si="84"/>
        <v>0.26868498799999996</v>
      </c>
      <c r="Q83" s="8">
        <f t="shared" si="85"/>
        <v>0.5839278806399999</v>
      </c>
      <c r="R83" s="9">
        <v>1</v>
      </c>
      <c r="S83" s="8">
        <f t="shared" si="86"/>
        <v>0.5839278806399999</v>
      </c>
      <c r="T83" s="8">
        <f t="shared" si="87"/>
        <v>0.26868498799999996</v>
      </c>
      <c r="U83" s="22">
        <f t="shared" si="94"/>
        <v>262.76754628799995</v>
      </c>
      <c r="V83" s="11">
        <f t="shared" si="88"/>
        <v>147.77674339999999</v>
      </c>
      <c r="W83" s="8">
        <f t="shared" si="89"/>
        <v>3.0956380799999996</v>
      </c>
      <c r="X83" s="138">
        <f>W83*2.5*100</f>
        <v>773.90951999999993</v>
      </c>
      <c r="Y83" s="8">
        <f t="shared" si="91"/>
        <v>0.69973813559999831</v>
      </c>
      <c r="Z83" s="139">
        <f t="shared" si="95"/>
        <v>489.81669491999884</v>
      </c>
      <c r="AA83" s="13">
        <f t="shared" si="92"/>
        <v>1674.2705046079986</v>
      </c>
    </row>
    <row r="84" spans="1:27" s="102" customFormat="1" hidden="1" x14ac:dyDescent="0.2">
      <c r="A84" s="103" t="s">
        <v>612</v>
      </c>
      <c r="B84" s="111">
        <v>32</v>
      </c>
      <c r="C84" s="111">
        <v>600</v>
      </c>
      <c r="D84" s="137" t="str">
        <f t="shared" si="93"/>
        <v>32 600 CS SS304 FG SS304</v>
      </c>
      <c r="E84" s="140">
        <f t="shared" si="77"/>
        <v>19.050000000000011</v>
      </c>
      <c r="F84" s="141">
        <f t="shared" si="78"/>
        <v>25.400000000000034</v>
      </c>
      <c r="G84" s="112">
        <v>793.75</v>
      </c>
      <c r="H84" s="111">
        <v>831.85</v>
      </c>
      <c r="I84" s="111">
        <v>882.65</v>
      </c>
      <c r="J84" s="112">
        <v>933.45</v>
      </c>
      <c r="K84" s="8">
        <f t="shared" si="79"/>
        <v>0.85724999999999996</v>
      </c>
      <c r="L84" s="9">
        <f t="shared" si="80"/>
        <v>30</v>
      </c>
      <c r="M84" s="9">
        <f t="shared" si="81"/>
        <v>36</v>
      </c>
      <c r="N84" s="8">
        <f t="shared" si="82"/>
        <v>1.38248E-2</v>
      </c>
      <c r="O84" s="8">
        <f t="shared" si="83"/>
        <v>2.3828927999999996E-2</v>
      </c>
      <c r="P84" s="8">
        <f t="shared" si="84"/>
        <v>0.35553929399999995</v>
      </c>
      <c r="Q84" s="8">
        <f t="shared" si="85"/>
        <v>0.73538454700799982</v>
      </c>
      <c r="R84" s="9">
        <v>1</v>
      </c>
      <c r="S84" s="8">
        <f t="shared" si="86"/>
        <v>0.73538454700799982</v>
      </c>
      <c r="T84" s="8">
        <f t="shared" si="87"/>
        <v>0.35553929399999995</v>
      </c>
      <c r="U84" s="22">
        <f t="shared" si="94"/>
        <v>330.9230461535999</v>
      </c>
      <c r="V84" s="11">
        <f t="shared" si="88"/>
        <v>195.54661169999997</v>
      </c>
      <c r="W84" s="8">
        <f t="shared" si="89"/>
        <v>2.0547713743200027</v>
      </c>
      <c r="X84" s="138">
        <f t="shared" ref="X84" si="101">W84*2*100</f>
        <v>410.95427486400052</v>
      </c>
      <c r="Y84" s="8">
        <f t="shared" si="91"/>
        <v>1.3733420920200006</v>
      </c>
      <c r="Z84" s="139">
        <f t="shared" si="95"/>
        <v>961.33946441400042</v>
      </c>
      <c r="AA84" s="13">
        <f t="shared" si="92"/>
        <v>1898.7633971316009</v>
      </c>
    </row>
    <row r="85" spans="1:27" s="102" customFormat="1" hidden="1" x14ac:dyDescent="0.2">
      <c r="A85" s="103" t="s">
        <v>612</v>
      </c>
      <c r="B85" s="111">
        <v>32</v>
      </c>
      <c r="C85" s="111">
        <v>900</v>
      </c>
      <c r="D85" s="137" t="str">
        <f t="shared" si="93"/>
        <v>32 900 CS SS304 FG SS304</v>
      </c>
      <c r="E85" s="140">
        <f t="shared" si="77"/>
        <v>13</v>
      </c>
      <c r="F85" s="141">
        <f t="shared" si="78"/>
        <v>51</v>
      </c>
      <c r="G85" s="112">
        <v>838</v>
      </c>
      <c r="H85" s="111">
        <v>864</v>
      </c>
      <c r="I85" s="111">
        <v>914</v>
      </c>
      <c r="J85" s="112">
        <v>1016</v>
      </c>
      <c r="K85" s="8">
        <f t="shared" si="79"/>
        <v>0.88900000000000001</v>
      </c>
      <c r="L85" s="9">
        <f t="shared" si="80"/>
        <v>30</v>
      </c>
      <c r="M85" s="9">
        <f t="shared" si="81"/>
        <v>36</v>
      </c>
      <c r="N85" s="8">
        <f t="shared" si="82"/>
        <v>1.38248E-2</v>
      </c>
      <c r="O85" s="8">
        <f t="shared" si="83"/>
        <v>2.3828927999999996E-2</v>
      </c>
      <c r="P85" s="8">
        <f t="shared" si="84"/>
        <v>0.36870741600000001</v>
      </c>
      <c r="Q85" s="8">
        <f t="shared" si="85"/>
        <v>0.76262101171199981</v>
      </c>
      <c r="R85" s="9">
        <v>1</v>
      </c>
      <c r="S85" s="8">
        <f t="shared" si="86"/>
        <v>0.76262101171199981</v>
      </c>
      <c r="T85" s="8">
        <f t="shared" si="87"/>
        <v>0.36870741600000001</v>
      </c>
      <c r="U85" s="22">
        <f t="shared" si="94"/>
        <v>343.1794552703999</v>
      </c>
      <c r="V85" s="11">
        <f t="shared" si="88"/>
        <v>202.7890788</v>
      </c>
      <c r="W85" s="8">
        <f t="shared" si="89"/>
        <v>4.4905818239999995</v>
      </c>
      <c r="X85" s="138">
        <f t="shared" si="75"/>
        <v>1796.2327295999999</v>
      </c>
      <c r="Y85" s="8">
        <f t="shared" si="91"/>
        <v>0.97341004800000008</v>
      </c>
      <c r="Z85" s="139">
        <f t="shared" si="95"/>
        <v>681.38703360000011</v>
      </c>
      <c r="AA85" s="13">
        <f t="shared" si="92"/>
        <v>3023.5882972703998</v>
      </c>
    </row>
    <row r="86" spans="1:27" s="102" customFormat="1" hidden="1" x14ac:dyDescent="0.2">
      <c r="A86" s="103" t="s">
        <v>612</v>
      </c>
      <c r="B86" s="111">
        <v>34</v>
      </c>
      <c r="C86" s="111">
        <v>150</v>
      </c>
      <c r="D86" s="137" t="str">
        <f t="shared" si="93"/>
        <v>34 150 CS SS304 FG SS304</v>
      </c>
      <c r="E86" s="140">
        <f t="shared" si="77"/>
        <v>9.5</v>
      </c>
      <c r="F86" s="141">
        <f t="shared" si="78"/>
        <v>13.5</v>
      </c>
      <c r="G86" s="112">
        <v>857.3</v>
      </c>
      <c r="H86" s="111">
        <v>876.3</v>
      </c>
      <c r="I86" s="111">
        <v>908</v>
      </c>
      <c r="J86" s="112">
        <v>935</v>
      </c>
      <c r="K86" s="8">
        <f t="shared" si="79"/>
        <v>0.89215</v>
      </c>
      <c r="L86" s="9">
        <f t="shared" si="80"/>
        <v>19</v>
      </c>
      <c r="M86" s="9">
        <f t="shared" si="81"/>
        <v>25</v>
      </c>
      <c r="N86" s="8">
        <f t="shared" si="82"/>
        <v>1.38248E-2</v>
      </c>
      <c r="O86" s="8">
        <f t="shared" si="83"/>
        <v>2.3828927999999996E-2</v>
      </c>
      <c r="P86" s="8">
        <f t="shared" si="84"/>
        <v>0.23434211108</v>
      </c>
      <c r="Q86" s="8">
        <f t="shared" si="85"/>
        <v>0.53147445287999995</v>
      </c>
      <c r="R86" s="9">
        <v>1</v>
      </c>
      <c r="S86" s="8">
        <f t="shared" si="86"/>
        <v>0.53147445287999995</v>
      </c>
      <c r="T86" s="8">
        <f t="shared" si="87"/>
        <v>0.23434211108</v>
      </c>
      <c r="U86" s="22">
        <f t="shared" si="94"/>
        <v>239.16350379599999</v>
      </c>
      <c r="V86" s="11">
        <f t="shared" si="88"/>
        <v>128.888161094</v>
      </c>
      <c r="W86" s="8">
        <f t="shared" si="89"/>
        <v>1.0939163399999998</v>
      </c>
      <c r="X86" s="138">
        <f t="shared" ref="X86" si="102">W86*2*100</f>
        <v>218.78326799999996</v>
      </c>
      <c r="Y86" s="8">
        <f t="shared" si="91"/>
        <v>0.72146480039999994</v>
      </c>
      <c r="Z86" s="139">
        <f t="shared" si="95"/>
        <v>505.02536027999997</v>
      </c>
      <c r="AA86" s="13">
        <f t="shared" si="92"/>
        <v>1091.86029317</v>
      </c>
    </row>
    <row r="87" spans="1:27" s="102" customFormat="1" hidden="1" x14ac:dyDescent="0.2">
      <c r="A87" s="103" t="s">
        <v>612</v>
      </c>
      <c r="B87" s="111">
        <v>34</v>
      </c>
      <c r="C87" s="111">
        <v>300</v>
      </c>
      <c r="D87" s="137" t="str">
        <f t="shared" si="93"/>
        <v>34 300 CS SS304 FG SS304</v>
      </c>
      <c r="E87" s="140">
        <f t="shared" si="77"/>
        <v>9.3500000000000227</v>
      </c>
      <c r="F87" s="141">
        <f t="shared" si="78"/>
        <v>40</v>
      </c>
      <c r="G87" s="112">
        <v>857.3</v>
      </c>
      <c r="H87" s="111">
        <v>876</v>
      </c>
      <c r="I87" s="111">
        <v>914</v>
      </c>
      <c r="J87" s="112">
        <v>994</v>
      </c>
      <c r="K87" s="8">
        <f t="shared" si="79"/>
        <v>0.89500000000000002</v>
      </c>
      <c r="L87" s="9">
        <f t="shared" si="80"/>
        <v>23</v>
      </c>
      <c r="M87" s="9">
        <f t="shared" si="81"/>
        <v>29</v>
      </c>
      <c r="N87" s="8">
        <f t="shared" si="82"/>
        <v>1.38248E-2</v>
      </c>
      <c r="O87" s="8">
        <f t="shared" si="83"/>
        <v>2.3828927999999996E-2</v>
      </c>
      <c r="P87" s="8">
        <f t="shared" si="84"/>
        <v>0.28458350799999999</v>
      </c>
      <c r="Q87" s="8">
        <f t="shared" si="85"/>
        <v>0.61847982623999997</v>
      </c>
      <c r="R87" s="9">
        <v>1</v>
      </c>
      <c r="S87" s="8">
        <f t="shared" si="86"/>
        <v>0.61847982623999997</v>
      </c>
      <c r="T87" s="8">
        <f t="shared" si="87"/>
        <v>0.28458350799999999</v>
      </c>
      <c r="U87" s="22">
        <f t="shared" si="94"/>
        <v>278.31592180799998</v>
      </c>
      <c r="V87" s="11">
        <f t="shared" si="88"/>
        <v>156.5209294</v>
      </c>
      <c r="W87" s="8">
        <f t="shared" si="89"/>
        <v>3.44576064</v>
      </c>
      <c r="X87" s="138">
        <f t="shared" si="75"/>
        <v>1378.3042560000001</v>
      </c>
      <c r="Y87" s="8">
        <f t="shared" si="91"/>
        <v>0.70983015840000174</v>
      </c>
      <c r="Z87" s="139">
        <f t="shared" si="95"/>
        <v>496.88111088000124</v>
      </c>
      <c r="AA87" s="13">
        <f t="shared" si="92"/>
        <v>2310.0222180880014</v>
      </c>
    </row>
    <row r="88" spans="1:27" s="102" customFormat="1" hidden="1" x14ac:dyDescent="0.2">
      <c r="A88" s="103" t="s">
        <v>612</v>
      </c>
      <c r="B88" s="111">
        <v>34</v>
      </c>
      <c r="C88" s="111">
        <v>600</v>
      </c>
      <c r="D88" s="137" t="str">
        <f t="shared" si="93"/>
        <v>34 600 CS SS304 FG SS304</v>
      </c>
      <c r="E88" s="140">
        <f t="shared" si="77"/>
        <v>19</v>
      </c>
      <c r="F88" s="141">
        <f t="shared" si="78"/>
        <v>28.5</v>
      </c>
      <c r="G88" s="112">
        <v>851</v>
      </c>
      <c r="H88" s="111">
        <v>889</v>
      </c>
      <c r="I88" s="111">
        <v>940</v>
      </c>
      <c r="J88" s="112">
        <v>997</v>
      </c>
      <c r="K88" s="8">
        <f t="shared" si="79"/>
        <v>0.91449999999999998</v>
      </c>
      <c r="L88" s="9">
        <f t="shared" si="80"/>
        <v>31</v>
      </c>
      <c r="M88" s="9">
        <f t="shared" si="81"/>
        <v>37</v>
      </c>
      <c r="N88" s="8">
        <f t="shared" si="82"/>
        <v>1.38248E-2</v>
      </c>
      <c r="O88" s="8">
        <f t="shared" si="83"/>
        <v>2.3828927999999996E-2</v>
      </c>
      <c r="P88" s="8">
        <f t="shared" si="84"/>
        <v>0.39192616759999999</v>
      </c>
      <c r="Q88" s="8">
        <f t="shared" si="85"/>
        <v>0.80628752227199985</v>
      </c>
      <c r="R88" s="9">
        <v>1</v>
      </c>
      <c r="S88" s="8">
        <f t="shared" si="86"/>
        <v>0.80628752227199985</v>
      </c>
      <c r="T88" s="8">
        <f t="shared" si="87"/>
        <v>0.39192616759999999</v>
      </c>
      <c r="U88" s="22">
        <f t="shared" si="94"/>
        <v>362.82938502239995</v>
      </c>
      <c r="V88" s="11">
        <f t="shared" si="88"/>
        <v>215.55939218</v>
      </c>
      <c r="W88" s="8">
        <f t="shared" si="89"/>
        <v>2.4625142280000003</v>
      </c>
      <c r="X88" s="138">
        <f t="shared" ref="X88" si="103">W88*2*100</f>
        <v>492.50284560000006</v>
      </c>
      <c r="Y88" s="8">
        <f t="shared" si="91"/>
        <v>1.4638416239999998</v>
      </c>
      <c r="Z88" s="139">
        <f t="shared" si="95"/>
        <v>1024.6891367999999</v>
      </c>
      <c r="AA88" s="13">
        <f t="shared" si="92"/>
        <v>2095.5807596023997</v>
      </c>
    </row>
    <row r="89" spans="1:27" s="102" customFormat="1" hidden="1" x14ac:dyDescent="0.2">
      <c r="A89" s="103" t="s">
        <v>612</v>
      </c>
      <c r="B89" s="111">
        <v>34</v>
      </c>
      <c r="C89" s="111">
        <v>900</v>
      </c>
      <c r="D89" s="137" t="str">
        <f t="shared" si="93"/>
        <v>34 900 CS SS304 FG SS304</v>
      </c>
      <c r="E89" s="140">
        <f t="shared" si="77"/>
        <v>13</v>
      </c>
      <c r="F89" s="141">
        <f t="shared" si="78"/>
        <v>51</v>
      </c>
      <c r="G89" s="112">
        <v>895</v>
      </c>
      <c r="H89" s="111">
        <v>921</v>
      </c>
      <c r="I89" s="111">
        <v>971</v>
      </c>
      <c r="J89" s="112">
        <v>1073</v>
      </c>
      <c r="K89" s="8">
        <f t="shared" si="79"/>
        <v>0.94599999999999995</v>
      </c>
      <c r="L89" s="9">
        <f t="shared" si="80"/>
        <v>30</v>
      </c>
      <c r="M89" s="9">
        <f t="shared" si="81"/>
        <v>36</v>
      </c>
      <c r="N89" s="8">
        <f t="shared" si="82"/>
        <v>1.38248E-2</v>
      </c>
      <c r="O89" s="8">
        <f t="shared" si="83"/>
        <v>2.3828927999999996E-2</v>
      </c>
      <c r="P89" s="8">
        <f t="shared" si="84"/>
        <v>0.39234782400000001</v>
      </c>
      <c r="Q89" s="8">
        <f t="shared" si="85"/>
        <v>0.8115179719679998</v>
      </c>
      <c r="R89" s="9">
        <v>1</v>
      </c>
      <c r="S89" s="8">
        <f t="shared" si="86"/>
        <v>0.8115179719679998</v>
      </c>
      <c r="T89" s="8">
        <f t="shared" si="87"/>
        <v>0.39234782400000001</v>
      </c>
      <c r="U89" s="22">
        <f t="shared" si="94"/>
        <v>365.18308738559989</v>
      </c>
      <c r="V89" s="11">
        <f t="shared" si="88"/>
        <v>215.79130320000002</v>
      </c>
      <c r="W89" s="8">
        <f t="shared" si="89"/>
        <v>4.7425140719999996</v>
      </c>
      <c r="X89" s="138">
        <f t="shared" si="75"/>
        <v>1897.0056287999998</v>
      </c>
      <c r="Y89" s="8">
        <f t="shared" si="91"/>
        <v>1.037628072</v>
      </c>
      <c r="Z89" s="139">
        <f t="shared" si="95"/>
        <v>726.33965039999998</v>
      </c>
      <c r="AA89" s="13">
        <f t="shared" si="92"/>
        <v>3204.3196697855997</v>
      </c>
    </row>
    <row r="90" spans="1:27" s="102" customFormat="1" x14ac:dyDescent="0.2">
      <c r="A90" s="103" t="s">
        <v>612</v>
      </c>
      <c r="B90" s="97">
        <v>36</v>
      </c>
      <c r="C90" s="97">
        <v>150</v>
      </c>
      <c r="D90" s="137" t="str">
        <f t="shared" si="93"/>
        <v>36 150 CS SS304 FG SS304</v>
      </c>
      <c r="E90" s="140">
        <f t="shared" si="77"/>
        <v>9.5</v>
      </c>
      <c r="F90" s="141">
        <f t="shared" si="78"/>
        <v>14.349999999999966</v>
      </c>
      <c r="G90" s="97">
        <v>908.1</v>
      </c>
      <c r="H90" s="97">
        <v>927.1</v>
      </c>
      <c r="I90" s="97">
        <v>958.85</v>
      </c>
      <c r="J90" s="97">
        <v>987.55</v>
      </c>
      <c r="K90" s="8">
        <f t="shared" si="79"/>
        <v>0.94297500000000001</v>
      </c>
      <c r="L90" s="9">
        <f t="shared" si="80"/>
        <v>19</v>
      </c>
      <c r="M90" s="9">
        <f t="shared" si="81"/>
        <v>25</v>
      </c>
      <c r="N90" s="8">
        <f t="shared" si="82"/>
        <v>1.38248E-2</v>
      </c>
      <c r="O90" s="8">
        <f t="shared" si="83"/>
        <v>2.3828927999999996E-2</v>
      </c>
      <c r="P90" s="8">
        <f t="shared" si="84"/>
        <v>0.24769237482000001</v>
      </c>
      <c r="Q90" s="8">
        <f t="shared" si="85"/>
        <v>0.56175208451999992</v>
      </c>
      <c r="R90" s="9">
        <v>1</v>
      </c>
      <c r="S90" s="8">
        <f t="shared" si="86"/>
        <v>0.56175208451999992</v>
      </c>
      <c r="T90" s="8">
        <f t="shared" si="87"/>
        <v>0.24769237482000001</v>
      </c>
      <c r="U90" s="22">
        <f t="shared" si="94"/>
        <v>252.78843803399997</v>
      </c>
      <c r="V90" s="11">
        <f t="shared" si="88"/>
        <v>136.230806151</v>
      </c>
      <c r="W90" s="8">
        <f t="shared" si="89"/>
        <v>1.2281452264199968</v>
      </c>
      <c r="X90" s="138">
        <f t="shared" ref="X90" si="104">W90*2*100</f>
        <v>245.62904528399935</v>
      </c>
      <c r="Y90" s="8">
        <f t="shared" si="91"/>
        <v>0.76328884679999998</v>
      </c>
      <c r="Z90" s="139">
        <f t="shared" si="95"/>
        <v>534.30219276000003</v>
      </c>
      <c r="AA90" s="13">
        <f t="shared" si="92"/>
        <v>1168.9504822289994</v>
      </c>
    </row>
    <row r="91" spans="1:27" s="102" customFormat="1" hidden="1" x14ac:dyDescent="0.2">
      <c r="A91" s="103" t="s">
        <v>612</v>
      </c>
      <c r="B91" s="97">
        <v>36</v>
      </c>
      <c r="C91" s="97">
        <v>300</v>
      </c>
      <c r="D91" s="137" t="str">
        <f t="shared" si="93"/>
        <v>36 300 CS SS304 FG SS304</v>
      </c>
      <c r="E91" s="140">
        <f t="shared" si="77"/>
        <v>9.5</v>
      </c>
      <c r="F91" s="141">
        <f t="shared" si="78"/>
        <v>41.274999999999977</v>
      </c>
      <c r="G91" s="97">
        <v>908.1</v>
      </c>
      <c r="H91" s="97">
        <v>927.1</v>
      </c>
      <c r="I91" s="97">
        <v>965.2</v>
      </c>
      <c r="J91" s="97">
        <v>1047.75</v>
      </c>
      <c r="K91" s="8">
        <f t="shared" si="79"/>
        <v>0.94615000000000005</v>
      </c>
      <c r="L91" s="9">
        <f t="shared" si="80"/>
        <v>23</v>
      </c>
      <c r="M91" s="9">
        <f t="shared" si="81"/>
        <v>29</v>
      </c>
      <c r="N91" s="8">
        <f t="shared" si="82"/>
        <v>1.38248E-2</v>
      </c>
      <c r="O91" s="8">
        <f t="shared" si="83"/>
        <v>2.3828927999999996E-2</v>
      </c>
      <c r="P91" s="8">
        <f t="shared" si="84"/>
        <v>0.30084769396</v>
      </c>
      <c r="Q91" s="8">
        <f t="shared" si="85"/>
        <v>0.65382646658879984</v>
      </c>
      <c r="R91" s="9">
        <v>1</v>
      </c>
      <c r="S91" s="8">
        <f t="shared" si="86"/>
        <v>0.65382646658879984</v>
      </c>
      <c r="T91" s="8">
        <f t="shared" si="87"/>
        <v>0.30084769396</v>
      </c>
      <c r="U91" s="22">
        <f t="shared" si="94"/>
        <v>294.22190996495993</v>
      </c>
      <c r="V91" s="11">
        <f t="shared" si="88"/>
        <v>165.46623167799999</v>
      </c>
      <c r="W91" s="8">
        <f t="shared" si="89"/>
        <v>3.747861052649998</v>
      </c>
      <c r="X91" s="138">
        <f t="shared" si="75"/>
        <v>1499.1444210599991</v>
      </c>
      <c r="Y91" s="8">
        <f t="shared" si="91"/>
        <v>0.76328884679999998</v>
      </c>
      <c r="Z91" s="139">
        <f t="shared" si="95"/>
        <v>534.30219276000003</v>
      </c>
      <c r="AA91" s="13">
        <f t="shared" si="92"/>
        <v>2493.1347554629592</v>
      </c>
    </row>
    <row r="92" spans="1:27" s="102" customFormat="1" hidden="1" x14ac:dyDescent="0.2">
      <c r="A92" s="103" t="s">
        <v>612</v>
      </c>
      <c r="B92" s="97">
        <v>36</v>
      </c>
      <c r="C92" s="97">
        <v>600</v>
      </c>
      <c r="D92" s="137" t="str">
        <f t="shared" si="93"/>
        <v>36 600 CS SS304 FG SS304</v>
      </c>
      <c r="E92" s="140">
        <f t="shared" si="77"/>
        <v>19.049999999999955</v>
      </c>
      <c r="F92" s="141">
        <f t="shared" si="78"/>
        <v>28.574999999999989</v>
      </c>
      <c r="G92" s="97">
        <v>901.7</v>
      </c>
      <c r="H92" s="97">
        <v>939.8</v>
      </c>
      <c r="I92" s="97">
        <v>990.6</v>
      </c>
      <c r="J92" s="97">
        <v>1047.75</v>
      </c>
      <c r="K92" s="8">
        <f t="shared" si="79"/>
        <v>0.96520000000000006</v>
      </c>
      <c r="L92" s="9">
        <f t="shared" si="80"/>
        <v>30</v>
      </c>
      <c r="M92" s="9">
        <f t="shared" si="81"/>
        <v>36</v>
      </c>
      <c r="N92" s="8">
        <f t="shared" si="82"/>
        <v>1.38248E-2</v>
      </c>
      <c r="O92" s="8">
        <f t="shared" si="83"/>
        <v>2.3828927999999996E-2</v>
      </c>
      <c r="P92" s="8">
        <f t="shared" si="84"/>
        <v>0.40031090880000003</v>
      </c>
      <c r="Q92" s="8">
        <f t="shared" si="85"/>
        <v>0.82798852700159986</v>
      </c>
      <c r="R92" s="9">
        <v>1</v>
      </c>
      <c r="S92" s="8">
        <f t="shared" si="86"/>
        <v>0.82798852700159986</v>
      </c>
      <c r="T92" s="8">
        <f t="shared" si="87"/>
        <v>0.40031090880000003</v>
      </c>
      <c r="U92" s="22">
        <f t="shared" si="94"/>
        <v>372.59483715071991</v>
      </c>
      <c r="V92" s="11">
        <f t="shared" si="88"/>
        <v>220.17099984000001</v>
      </c>
      <c r="W92" s="8">
        <f t="shared" si="89"/>
        <v>2.5946730364499988</v>
      </c>
      <c r="X92" s="138">
        <f t="shared" ref="X92" si="105">W92*2*100</f>
        <v>518.9346072899998</v>
      </c>
      <c r="Y92" s="8">
        <f t="shared" si="91"/>
        <v>1.5515620581599965</v>
      </c>
      <c r="Z92" s="139">
        <f t="shared" si="95"/>
        <v>1086.0934407119976</v>
      </c>
      <c r="AA92" s="13">
        <f t="shared" si="92"/>
        <v>2197.7938849927173</v>
      </c>
    </row>
    <row r="93" spans="1:27" s="102" customFormat="1" hidden="1" x14ac:dyDescent="0.2">
      <c r="A93" s="103" t="s">
        <v>612</v>
      </c>
      <c r="B93" s="97">
        <v>36</v>
      </c>
      <c r="C93" s="97">
        <v>900</v>
      </c>
      <c r="D93" s="137" t="str">
        <f t="shared" si="93"/>
        <v>36 900 CS SS304 FG SS304</v>
      </c>
      <c r="E93" s="140">
        <f t="shared" si="77"/>
        <v>12.625</v>
      </c>
      <c r="F93" s="141">
        <f t="shared" si="78"/>
        <v>63.5</v>
      </c>
      <c r="G93" s="97">
        <v>920.75</v>
      </c>
      <c r="H93" s="97">
        <v>946</v>
      </c>
      <c r="I93" s="97">
        <v>996.95</v>
      </c>
      <c r="J93" s="97">
        <v>1123.95</v>
      </c>
      <c r="K93" s="8">
        <f t="shared" si="79"/>
        <v>0.97147499999999998</v>
      </c>
      <c r="L93" s="9">
        <f t="shared" si="80"/>
        <v>31</v>
      </c>
      <c r="M93" s="9">
        <f t="shared" si="81"/>
        <v>37</v>
      </c>
      <c r="N93" s="8">
        <f t="shared" si="82"/>
        <v>1.38248E-2</v>
      </c>
      <c r="O93" s="8">
        <f t="shared" si="83"/>
        <v>2.3828927999999996E-2</v>
      </c>
      <c r="P93" s="8">
        <f t="shared" si="84"/>
        <v>0.41634387497999997</v>
      </c>
      <c r="Q93" s="8">
        <f t="shared" si="85"/>
        <v>0.85652068966559991</v>
      </c>
      <c r="R93" s="9">
        <v>1</v>
      </c>
      <c r="S93" s="8">
        <f t="shared" si="86"/>
        <v>0.85652068966559991</v>
      </c>
      <c r="T93" s="8">
        <f t="shared" si="87"/>
        <v>0.41634387497999997</v>
      </c>
      <c r="U93" s="22">
        <f t="shared" si="94"/>
        <v>385.43431034951993</v>
      </c>
      <c r="V93" s="11">
        <f t="shared" si="88"/>
        <v>228.98913123899999</v>
      </c>
      <c r="W93" s="8">
        <f t="shared" si="89"/>
        <v>6.1852811778000012</v>
      </c>
      <c r="X93" s="138">
        <f t="shared" si="75"/>
        <v>2474.1124711200005</v>
      </c>
      <c r="Y93" s="8">
        <f t="shared" si="91"/>
        <v>1.0350498180000001</v>
      </c>
      <c r="Z93" s="139">
        <f t="shared" si="95"/>
        <v>724.53487260000009</v>
      </c>
      <c r="AA93" s="13">
        <f t="shared" si="92"/>
        <v>3813.0707853085205</v>
      </c>
    </row>
    <row r="94" spans="1:27" s="102" customFormat="1" hidden="1" x14ac:dyDescent="0.2">
      <c r="A94" s="103" t="s">
        <v>612</v>
      </c>
      <c r="B94" s="97">
        <v>38</v>
      </c>
      <c r="C94" s="97">
        <v>150</v>
      </c>
      <c r="D94" s="137" t="str">
        <f t="shared" si="93"/>
        <v>38 150 CS SS304 FG SS304</v>
      </c>
      <c r="E94" s="140">
        <f t="shared" si="77"/>
        <v>8</v>
      </c>
      <c r="F94" s="141">
        <f t="shared" si="78"/>
        <v>17.5</v>
      </c>
      <c r="G94" s="97">
        <v>959</v>
      </c>
      <c r="H94" s="97">
        <v>975</v>
      </c>
      <c r="I94" s="97">
        <v>1010</v>
      </c>
      <c r="J94" s="97">
        <v>1045</v>
      </c>
      <c r="K94" s="8">
        <f t="shared" si="79"/>
        <v>0.99250000000000005</v>
      </c>
      <c r="L94" s="9">
        <f t="shared" si="80"/>
        <v>21</v>
      </c>
      <c r="M94" s="9">
        <f t="shared" si="81"/>
        <v>27</v>
      </c>
      <c r="N94" s="8">
        <f t="shared" si="82"/>
        <v>1.38248E-2</v>
      </c>
      <c r="O94" s="8">
        <f t="shared" si="83"/>
        <v>2.3828927999999996E-2</v>
      </c>
      <c r="P94" s="8">
        <f t="shared" si="84"/>
        <v>0.288143394</v>
      </c>
      <c r="Q94" s="8">
        <f t="shared" si="85"/>
        <v>0.63855569808000001</v>
      </c>
      <c r="R94" s="9">
        <v>1</v>
      </c>
      <c r="S94" s="8">
        <f t="shared" si="86"/>
        <v>0.63855569808000001</v>
      </c>
      <c r="T94" s="8">
        <f t="shared" si="87"/>
        <v>0.288143394</v>
      </c>
      <c r="U94" s="22">
        <f t="shared" si="94"/>
        <v>287.35006413600001</v>
      </c>
      <c r="V94" s="11">
        <f t="shared" si="88"/>
        <v>158.4788667</v>
      </c>
      <c r="W94" s="8">
        <f t="shared" si="89"/>
        <v>1.5848678999999999</v>
      </c>
      <c r="X94" s="138">
        <f t="shared" ref="X94:X95" si="106">W94*2*100</f>
        <v>316.97357999999997</v>
      </c>
      <c r="Y94" s="8">
        <f t="shared" si="91"/>
        <v>0.6759792</v>
      </c>
      <c r="Z94" s="139">
        <f t="shared" si="95"/>
        <v>473.18544000000003</v>
      </c>
      <c r="AA94" s="13">
        <f t="shared" si="92"/>
        <v>1235.987950836</v>
      </c>
    </row>
    <row r="95" spans="1:27" s="102" customFormat="1" hidden="1" x14ac:dyDescent="0.2">
      <c r="A95" s="103" t="s">
        <v>612</v>
      </c>
      <c r="B95" s="97">
        <v>38</v>
      </c>
      <c r="C95" s="97">
        <v>300</v>
      </c>
      <c r="D95" s="137" t="str">
        <f t="shared" si="93"/>
        <v>38 300 CS SS304 FG SS304</v>
      </c>
      <c r="E95" s="140">
        <f t="shared" si="77"/>
        <v>19</v>
      </c>
      <c r="F95" s="141">
        <f t="shared" si="78"/>
        <v>25.5</v>
      </c>
      <c r="G95" s="97">
        <v>972</v>
      </c>
      <c r="H95" s="97">
        <v>1010</v>
      </c>
      <c r="I95" s="97">
        <v>1048</v>
      </c>
      <c r="J95" s="97">
        <v>1099</v>
      </c>
      <c r="K95" s="8">
        <f t="shared" si="79"/>
        <v>1.0289999999999999</v>
      </c>
      <c r="L95" s="9">
        <f t="shared" si="80"/>
        <v>23</v>
      </c>
      <c r="M95" s="9">
        <f t="shared" si="81"/>
        <v>29</v>
      </c>
      <c r="N95" s="8">
        <f t="shared" si="82"/>
        <v>1.38248E-2</v>
      </c>
      <c r="O95" s="8">
        <f t="shared" si="83"/>
        <v>2.3828927999999996E-2</v>
      </c>
      <c r="P95" s="8">
        <f t="shared" si="84"/>
        <v>0.32719154159999997</v>
      </c>
      <c r="Q95" s="8">
        <f t="shared" si="85"/>
        <v>0.71107904044799985</v>
      </c>
      <c r="R95" s="9">
        <v>1</v>
      </c>
      <c r="S95" s="8">
        <f t="shared" si="86"/>
        <v>0.71107904044799985</v>
      </c>
      <c r="T95" s="8">
        <f t="shared" si="87"/>
        <v>0.32719154159999997</v>
      </c>
      <c r="U95" s="22">
        <f t="shared" si="94"/>
        <v>319.98556820159996</v>
      </c>
      <c r="V95" s="11">
        <f t="shared" si="88"/>
        <v>179.95534787999998</v>
      </c>
      <c r="W95" s="8">
        <f t="shared" si="89"/>
        <v>2.4287152679999999</v>
      </c>
      <c r="X95" s="138">
        <f t="shared" si="106"/>
        <v>485.7430536</v>
      </c>
      <c r="Y95" s="8">
        <f t="shared" si="91"/>
        <v>1.6630821600000001</v>
      </c>
      <c r="Z95" s="139">
        <f t="shared" si="95"/>
        <v>1164.157512</v>
      </c>
      <c r="AA95" s="13">
        <f t="shared" si="92"/>
        <v>2149.8414816815998</v>
      </c>
    </row>
    <row r="96" spans="1:27" s="102" customFormat="1" ht="19.8" hidden="1" customHeight="1" x14ac:dyDescent="0.2">
      <c r="A96" s="103" t="s">
        <v>612</v>
      </c>
      <c r="B96" s="97">
        <v>38</v>
      </c>
      <c r="C96" s="97">
        <v>600</v>
      </c>
      <c r="D96" s="137" t="str">
        <f t="shared" si="93"/>
        <v>38 600 CS SS304 FG SS304</v>
      </c>
      <c r="E96" s="140">
        <f t="shared" si="77"/>
        <v>19</v>
      </c>
      <c r="F96" s="141">
        <f t="shared" si="78"/>
        <v>32</v>
      </c>
      <c r="G96" s="97">
        <v>953</v>
      </c>
      <c r="H96" s="97">
        <v>991</v>
      </c>
      <c r="I96" s="97">
        <v>1041</v>
      </c>
      <c r="J96" s="97">
        <v>1105</v>
      </c>
      <c r="K96" s="8">
        <f t="shared" si="79"/>
        <v>1.016</v>
      </c>
      <c r="L96" s="9">
        <f t="shared" si="80"/>
        <v>30</v>
      </c>
      <c r="M96" s="9">
        <f t="shared" si="81"/>
        <v>36</v>
      </c>
      <c r="N96" s="8">
        <f t="shared" si="82"/>
        <v>1.38248E-2</v>
      </c>
      <c r="O96" s="8">
        <f t="shared" si="83"/>
        <v>2.3828927999999996E-2</v>
      </c>
      <c r="P96" s="8">
        <f t="shared" si="84"/>
        <v>0.42137990400000003</v>
      </c>
      <c r="Q96" s="8">
        <f t="shared" si="85"/>
        <v>0.87156687052799986</v>
      </c>
      <c r="R96" s="9">
        <v>1</v>
      </c>
      <c r="S96" s="8">
        <f t="shared" si="86"/>
        <v>0.87156687052799986</v>
      </c>
      <c r="T96" s="8">
        <f t="shared" si="87"/>
        <v>0.42137990400000003</v>
      </c>
      <c r="U96" s="22">
        <f t="shared" si="94"/>
        <v>392.20509173759996</v>
      </c>
      <c r="V96" s="11">
        <f t="shared" si="88"/>
        <v>231.75894720000002</v>
      </c>
      <c r="W96" s="8">
        <f t="shared" si="89"/>
        <v>3.0644390399999999</v>
      </c>
      <c r="X96" s="138">
        <f>W96*2.5*100</f>
        <v>766.10975999999994</v>
      </c>
      <c r="Y96" s="8">
        <f t="shared" si="91"/>
        <v>1.6317964559999998</v>
      </c>
      <c r="Z96" s="139">
        <f t="shared" si="95"/>
        <v>1142.2575191999999</v>
      </c>
      <c r="AA96" s="13">
        <f t="shared" si="92"/>
        <v>2532.3313181375997</v>
      </c>
    </row>
    <row r="97" spans="1:27" s="102" customFormat="1" hidden="1" x14ac:dyDescent="0.2">
      <c r="A97" s="103" t="s">
        <v>612</v>
      </c>
      <c r="B97" s="97">
        <v>38</v>
      </c>
      <c r="C97" s="97">
        <v>900</v>
      </c>
      <c r="D97" s="137" t="str">
        <f t="shared" si="93"/>
        <v>38 900 CS SS304 FG SS304</v>
      </c>
      <c r="E97" s="140">
        <f t="shared" si="77"/>
        <v>12.5</v>
      </c>
      <c r="F97" s="141">
        <f t="shared" si="78"/>
        <v>57</v>
      </c>
      <c r="G97" s="97">
        <v>1010</v>
      </c>
      <c r="H97" s="97">
        <v>1035</v>
      </c>
      <c r="I97" s="97">
        <v>1086</v>
      </c>
      <c r="J97" s="97">
        <v>1200</v>
      </c>
      <c r="K97" s="8">
        <f t="shared" si="79"/>
        <v>1.0605</v>
      </c>
      <c r="L97" s="9">
        <f t="shared" si="80"/>
        <v>31</v>
      </c>
      <c r="M97" s="9">
        <f t="shared" si="81"/>
        <v>37</v>
      </c>
      <c r="N97" s="8">
        <f t="shared" si="82"/>
        <v>1.38248E-2</v>
      </c>
      <c r="O97" s="8">
        <f t="shared" si="83"/>
        <v>2.3828927999999996E-2</v>
      </c>
      <c r="P97" s="8">
        <f t="shared" si="84"/>
        <v>0.45449721240000002</v>
      </c>
      <c r="Q97" s="8">
        <f t="shared" si="85"/>
        <v>0.93501139132799993</v>
      </c>
      <c r="R97" s="9">
        <v>1</v>
      </c>
      <c r="S97" s="8">
        <f t="shared" si="86"/>
        <v>0.93501139132799993</v>
      </c>
      <c r="T97" s="8">
        <f t="shared" si="87"/>
        <v>0.45449721240000002</v>
      </c>
      <c r="U97" s="22">
        <f t="shared" si="94"/>
        <v>420.75512609759994</v>
      </c>
      <c r="V97" s="11">
        <f t="shared" si="88"/>
        <v>249.97346682</v>
      </c>
      <c r="W97" s="8">
        <f t="shared" si="89"/>
        <v>5.9278176</v>
      </c>
      <c r="X97" s="138">
        <f t="shared" si="75"/>
        <v>2371.1270399999999</v>
      </c>
      <c r="Y97" s="8">
        <f t="shared" si="91"/>
        <v>1.1212154999999997</v>
      </c>
      <c r="Z97" s="139">
        <f t="shared" si="95"/>
        <v>784.85084999999981</v>
      </c>
      <c r="AA97" s="13">
        <f t="shared" si="92"/>
        <v>3826.7064829175997</v>
      </c>
    </row>
    <row r="98" spans="1:27" s="102" customFormat="1" hidden="1" x14ac:dyDescent="0.2">
      <c r="A98" s="103" t="s">
        <v>612</v>
      </c>
      <c r="B98" s="97">
        <v>40</v>
      </c>
      <c r="C98" s="97">
        <v>150</v>
      </c>
      <c r="D98" s="137" t="str">
        <f t="shared" si="93"/>
        <v>40 150 CS SS304 FG SS304</v>
      </c>
      <c r="E98" s="140">
        <f t="shared" si="77"/>
        <v>6.3249999999999886</v>
      </c>
      <c r="F98" s="141">
        <f t="shared" si="78"/>
        <v>15.875</v>
      </c>
      <c r="G98" s="97">
        <v>1009.7</v>
      </c>
      <c r="H98" s="97">
        <v>1022.35</v>
      </c>
      <c r="I98" s="97">
        <v>1063.75</v>
      </c>
      <c r="J98" s="97">
        <v>1095.5</v>
      </c>
      <c r="K98" s="8">
        <f t="shared" si="79"/>
        <v>1.04305</v>
      </c>
      <c r="L98" s="9">
        <f t="shared" si="80"/>
        <v>25</v>
      </c>
      <c r="M98" s="9">
        <f t="shared" si="81"/>
        <v>31</v>
      </c>
      <c r="N98" s="8">
        <f t="shared" si="82"/>
        <v>1.38248E-2</v>
      </c>
      <c r="O98" s="8">
        <f t="shared" si="83"/>
        <v>2.3828927999999996E-2</v>
      </c>
      <c r="P98" s="8">
        <f t="shared" si="84"/>
        <v>0.36049894100000002</v>
      </c>
      <c r="Q98" s="8">
        <f t="shared" si="85"/>
        <v>0.77049766386239982</v>
      </c>
      <c r="R98" s="9">
        <v>1</v>
      </c>
      <c r="S98" s="8">
        <f t="shared" si="86"/>
        <v>0.77049766386239982</v>
      </c>
      <c r="T98" s="8">
        <f t="shared" si="87"/>
        <v>0.36049894100000002</v>
      </c>
      <c r="U98" s="22">
        <f t="shared" si="94"/>
        <v>346.72394873807991</v>
      </c>
      <c r="V98" s="11">
        <f t="shared" si="88"/>
        <v>198.27441755000001</v>
      </c>
      <c r="W98" s="8">
        <f t="shared" si="89"/>
        <v>1.5071790404999998</v>
      </c>
      <c r="X98" s="138">
        <f t="shared" ref="X98:X100" si="107">W98*2*100</f>
        <v>301.43580809999997</v>
      </c>
      <c r="Y98" s="8">
        <f t="shared" si="91"/>
        <v>0.56040094802999907</v>
      </c>
      <c r="Z98" s="139">
        <f t="shared" si="95"/>
        <v>392.28066362099935</v>
      </c>
      <c r="AA98" s="13">
        <f t="shared" si="92"/>
        <v>1238.7148380090794</v>
      </c>
    </row>
    <row r="99" spans="1:27" s="102" customFormat="1" hidden="1" x14ac:dyDescent="0.2">
      <c r="A99" s="103" t="s">
        <v>612</v>
      </c>
      <c r="B99" s="97">
        <v>40</v>
      </c>
      <c r="C99" s="97">
        <v>300</v>
      </c>
      <c r="D99" s="137" t="str">
        <f t="shared" si="93"/>
        <v>40 300 CS SS304 FG SS304</v>
      </c>
      <c r="E99" s="140">
        <f t="shared" si="77"/>
        <v>19.050000000000011</v>
      </c>
      <c r="F99" s="141">
        <f t="shared" si="78"/>
        <v>25.399999999999977</v>
      </c>
      <c r="G99" s="97">
        <v>1022.35</v>
      </c>
      <c r="H99" s="97">
        <v>1060.45</v>
      </c>
      <c r="I99" s="97">
        <v>1098.55</v>
      </c>
      <c r="J99" s="97">
        <v>1149.3499999999999</v>
      </c>
      <c r="K99" s="8">
        <f t="shared" si="79"/>
        <v>1.0794999999999999</v>
      </c>
      <c r="L99" s="9">
        <f t="shared" si="80"/>
        <v>23</v>
      </c>
      <c r="M99" s="9">
        <f t="shared" si="81"/>
        <v>29</v>
      </c>
      <c r="N99" s="8">
        <f t="shared" si="82"/>
        <v>1.38248E-2</v>
      </c>
      <c r="O99" s="8">
        <f t="shared" si="83"/>
        <v>2.3828927999999996E-2</v>
      </c>
      <c r="P99" s="8">
        <f t="shared" si="84"/>
        <v>0.34324904679999996</v>
      </c>
      <c r="Q99" s="8">
        <f t="shared" si="85"/>
        <v>0.74597650550399985</v>
      </c>
      <c r="R99" s="9">
        <v>1</v>
      </c>
      <c r="S99" s="8">
        <f t="shared" si="86"/>
        <v>0.74597650550399985</v>
      </c>
      <c r="T99" s="8">
        <f t="shared" si="87"/>
        <v>0.34324904679999996</v>
      </c>
      <c r="U99" s="22">
        <f t="shared" si="94"/>
        <v>335.68942747679995</v>
      </c>
      <c r="V99" s="11">
        <f t="shared" si="88"/>
        <v>188.78697573999997</v>
      </c>
      <c r="W99" s="8">
        <f t="shared" si="89"/>
        <v>2.5300246173599974</v>
      </c>
      <c r="X99" s="138">
        <f t="shared" si="107"/>
        <v>506.00492347199946</v>
      </c>
      <c r="Y99" s="8">
        <f t="shared" si="91"/>
        <v>1.7507490791400011</v>
      </c>
      <c r="Z99" s="139">
        <f t="shared" si="95"/>
        <v>1225.5243553980008</v>
      </c>
      <c r="AA99" s="13">
        <f t="shared" si="92"/>
        <v>2256.0056820868003</v>
      </c>
    </row>
    <row r="100" spans="1:27" s="102" customFormat="1" hidden="1" x14ac:dyDescent="0.2">
      <c r="A100" s="103" t="s">
        <v>612</v>
      </c>
      <c r="B100" s="97">
        <v>40</v>
      </c>
      <c r="C100" s="97">
        <v>600</v>
      </c>
      <c r="D100" s="137" t="str">
        <f t="shared" si="93"/>
        <v>40 600 CS SS304 FG SS304</v>
      </c>
      <c r="E100" s="140">
        <f t="shared" si="77"/>
        <v>19.050000000000011</v>
      </c>
      <c r="F100" s="141">
        <f t="shared" si="78"/>
        <v>28.575000000000045</v>
      </c>
      <c r="G100" s="97">
        <v>1009.65</v>
      </c>
      <c r="H100" s="97">
        <v>1047.75</v>
      </c>
      <c r="I100" s="97">
        <v>1098.55</v>
      </c>
      <c r="J100" s="97">
        <v>1155.7</v>
      </c>
      <c r="K100" s="8">
        <f t="shared" si="79"/>
        <v>1.07315</v>
      </c>
      <c r="L100" s="9">
        <f t="shared" si="80"/>
        <v>30</v>
      </c>
      <c r="M100" s="9">
        <f t="shared" si="81"/>
        <v>36</v>
      </c>
      <c r="N100" s="8">
        <f t="shared" si="82"/>
        <v>1.38248E-2</v>
      </c>
      <c r="O100" s="8">
        <f t="shared" si="83"/>
        <v>2.3828927999999996E-2</v>
      </c>
      <c r="P100" s="8">
        <f t="shared" si="84"/>
        <v>0.44508252360000006</v>
      </c>
      <c r="Q100" s="8">
        <f t="shared" si="85"/>
        <v>0.9205925069951999</v>
      </c>
      <c r="R100" s="9">
        <v>1</v>
      </c>
      <c r="S100" s="8">
        <f t="shared" si="86"/>
        <v>0.9205925069951999</v>
      </c>
      <c r="T100" s="8">
        <f t="shared" si="87"/>
        <v>0.44508252360000006</v>
      </c>
      <c r="U100" s="22">
        <f t="shared" si="94"/>
        <v>414.26662814783998</v>
      </c>
      <c r="V100" s="11">
        <f t="shared" si="88"/>
        <v>244.79538798000004</v>
      </c>
      <c r="W100" s="8">
        <f t="shared" si="89"/>
        <v>2.8620029856600042</v>
      </c>
      <c r="X100" s="138">
        <f t="shared" si="107"/>
        <v>572.40059713200083</v>
      </c>
      <c r="Y100" s="8">
        <f t="shared" si="91"/>
        <v>1.7297820243000011</v>
      </c>
      <c r="Z100" s="139">
        <f t="shared" si="95"/>
        <v>1210.8474170100008</v>
      </c>
      <c r="AA100" s="13">
        <f t="shared" si="92"/>
        <v>2442.3100302698413</v>
      </c>
    </row>
    <row r="101" spans="1:27" s="102" customFormat="1" hidden="1" x14ac:dyDescent="0.2">
      <c r="A101" s="103" t="s">
        <v>612</v>
      </c>
      <c r="B101" s="97">
        <v>40</v>
      </c>
      <c r="C101" s="97">
        <v>900</v>
      </c>
      <c r="D101" s="137" t="str">
        <f t="shared" si="93"/>
        <v>40 900 CS SS304 FG SS304</v>
      </c>
      <c r="E101" s="140">
        <f t="shared" si="77"/>
        <v>19.049999999999955</v>
      </c>
      <c r="F101" s="141">
        <f t="shared" si="78"/>
        <v>50.800000000000068</v>
      </c>
      <c r="G101" s="97">
        <v>1060.45</v>
      </c>
      <c r="H101" s="97">
        <v>1098.55</v>
      </c>
      <c r="I101" s="97">
        <v>1149.3499999999999</v>
      </c>
      <c r="J101" s="97">
        <v>1250.95</v>
      </c>
      <c r="K101" s="8">
        <f t="shared" si="79"/>
        <v>1.1239499999999998</v>
      </c>
      <c r="L101" s="9">
        <f t="shared" si="80"/>
        <v>30</v>
      </c>
      <c r="M101" s="9">
        <f t="shared" si="81"/>
        <v>36</v>
      </c>
      <c r="N101" s="8">
        <f t="shared" si="82"/>
        <v>1.38248E-2</v>
      </c>
      <c r="O101" s="8">
        <f t="shared" si="83"/>
        <v>2.3828927999999996E-2</v>
      </c>
      <c r="P101" s="8">
        <f t="shared" si="84"/>
        <v>0.46615151879999989</v>
      </c>
      <c r="Q101" s="8">
        <f t="shared" si="85"/>
        <v>0.96417085052159968</v>
      </c>
      <c r="R101" s="9">
        <v>1</v>
      </c>
      <c r="S101" s="8">
        <f t="shared" si="86"/>
        <v>0.96417085052159968</v>
      </c>
      <c r="T101" s="8">
        <f t="shared" si="87"/>
        <v>0.46615151879999989</v>
      </c>
      <c r="U101" s="22">
        <f t="shared" si="94"/>
        <v>433.87688273471986</v>
      </c>
      <c r="V101" s="11">
        <f t="shared" si="88"/>
        <v>256.38333533999992</v>
      </c>
      <c r="W101" s="8">
        <f t="shared" si="89"/>
        <v>5.5073464046400069</v>
      </c>
      <c r="X101" s="138">
        <f t="shared" si="75"/>
        <v>2202.9385618560027</v>
      </c>
      <c r="Y101" s="8">
        <f t="shared" si="91"/>
        <v>1.8136502436599955</v>
      </c>
      <c r="Z101" s="139">
        <f t="shared" si="95"/>
        <v>1269.5551705619969</v>
      </c>
      <c r="AA101" s="13">
        <f t="shared" si="92"/>
        <v>4162.753950492719</v>
      </c>
    </row>
    <row r="102" spans="1:27" s="102" customFormat="1" hidden="1" x14ac:dyDescent="0.2">
      <c r="A102" s="103" t="s">
        <v>612</v>
      </c>
      <c r="B102" s="97">
        <v>42</v>
      </c>
      <c r="C102" s="97">
        <v>150</v>
      </c>
      <c r="D102" s="137" t="str">
        <f t="shared" si="93"/>
        <v>42 150 CS SS304 FG SS304</v>
      </c>
      <c r="E102" s="140">
        <f t="shared" ref="E102:E135" si="108">(H102-G102)/2</f>
        <v>9.5</v>
      </c>
      <c r="F102" s="141">
        <f t="shared" ref="F102:F135" si="109">(J102-I102)/2</f>
        <v>15.5</v>
      </c>
      <c r="G102" s="97">
        <v>1060.5</v>
      </c>
      <c r="H102" s="97">
        <v>1079.5</v>
      </c>
      <c r="I102" s="97">
        <v>1115</v>
      </c>
      <c r="J102" s="97">
        <v>1146</v>
      </c>
      <c r="K102" s="8">
        <f t="shared" si="79"/>
        <v>1.0972500000000001</v>
      </c>
      <c r="L102" s="9">
        <f t="shared" si="80"/>
        <v>21</v>
      </c>
      <c r="M102" s="9">
        <f t="shared" si="81"/>
        <v>27</v>
      </c>
      <c r="N102" s="8">
        <f t="shared" si="82"/>
        <v>1.38248E-2</v>
      </c>
      <c r="O102" s="8">
        <f t="shared" si="83"/>
        <v>2.3828927999999996E-2</v>
      </c>
      <c r="P102" s="8">
        <f t="shared" si="84"/>
        <v>0.31855449780000006</v>
      </c>
      <c r="Q102" s="8">
        <f t="shared" si="85"/>
        <v>0.70594986369599988</v>
      </c>
      <c r="R102" s="9">
        <v>1</v>
      </c>
      <c r="S102" s="8">
        <f t="shared" si="86"/>
        <v>0.70594986369599988</v>
      </c>
      <c r="T102" s="8">
        <f t="shared" si="87"/>
        <v>0.31855449780000006</v>
      </c>
      <c r="U102" s="22">
        <f t="shared" si="94"/>
        <v>317.67743866319995</v>
      </c>
      <c r="V102" s="11">
        <f t="shared" si="88"/>
        <v>175.20497379000003</v>
      </c>
      <c r="W102" s="8">
        <f t="shared" si="89"/>
        <v>1.5394126319999999</v>
      </c>
      <c r="X102" s="138">
        <f t="shared" ref="X102:X103" si="110">W102*2*100</f>
        <v>307.88252639999996</v>
      </c>
      <c r="Y102" s="8">
        <f t="shared" si="91"/>
        <v>0.88876098599999975</v>
      </c>
      <c r="Z102" s="139">
        <f t="shared" si="95"/>
        <v>622.13269019999984</v>
      </c>
      <c r="AA102" s="13">
        <f t="shared" si="92"/>
        <v>1422.8976290531996</v>
      </c>
    </row>
    <row r="103" spans="1:27" s="102" customFormat="1" hidden="1" x14ac:dyDescent="0.2">
      <c r="A103" s="103" t="s">
        <v>612</v>
      </c>
      <c r="B103" s="97">
        <v>42</v>
      </c>
      <c r="C103" s="97">
        <v>300</v>
      </c>
      <c r="D103" s="137" t="str">
        <f t="shared" si="93"/>
        <v>42 300 CS SS304 FG SS304</v>
      </c>
      <c r="E103" s="140">
        <f t="shared" si="108"/>
        <v>12.5</v>
      </c>
      <c r="F103" s="141">
        <f t="shared" si="109"/>
        <v>25.5</v>
      </c>
      <c r="G103" s="97">
        <v>1086</v>
      </c>
      <c r="H103" s="97">
        <v>1111</v>
      </c>
      <c r="I103" s="97">
        <v>1149</v>
      </c>
      <c r="J103" s="97">
        <v>1200</v>
      </c>
      <c r="K103" s="8">
        <f t="shared" si="79"/>
        <v>1.1299999999999999</v>
      </c>
      <c r="L103" s="9">
        <f t="shared" si="80"/>
        <v>23</v>
      </c>
      <c r="M103" s="9">
        <f t="shared" si="81"/>
        <v>29</v>
      </c>
      <c r="N103" s="8">
        <f t="shared" si="82"/>
        <v>1.38248E-2</v>
      </c>
      <c r="O103" s="8">
        <f t="shared" si="83"/>
        <v>2.3828927999999996E-2</v>
      </c>
      <c r="P103" s="8">
        <f t="shared" si="84"/>
        <v>0.359306552</v>
      </c>
      <c r="Q103" s="8">
        <f t="shared" si="85"/>
        <v>0.78087397055999974</v>
      </c>
      <c r="R103" s="9">
        <v>1</v>
      </c>
      <c r="S103" s="8">
        <f t="shared" si="86"/>
        <v>0.78087397055999974</v>
      </c>
      <c r="T103" s="8">
        <f t="shared" si="87"/>
        <v>0.359306552</v>
      </c>
      <c r="U103" s="22">
        <f t="shared" si="94"/>
        <v>351.39328675199988</v>
      </c>
      <c r="V103" s="11">
        <f t="shared" si="88"/>
        <v>197.6186036</v>
      </c>
      <c r="W103" s="8">
        <f t="shared" si="89"/>
        <v>2.6519183999999996</v>
      </c>
      <c r="X103" s="138">
        <f t="shared" si="110"/>
        <v>530.38367999999991</v>
      </c>
      <c r="Y103" s="8">
        <f t="shared" si="91"/>
        <v>1.2035463</v>
      </c>
      <c r="Z103" s="139">
        <f t="shared" si="95"/>
        <v>842.48240999999996</v>
      </c>
      <c r="AA103" s="13">
        <f t="shared" si="92"/>
        <v>1921.8779803519997</v>
      </c>
    </row>
    <row r="104" spans="1:27" s="102" customFormat="1" hidden="1" x14ac:dyDescent="0.2">
      <c r="A104" s="103" t="s">
        <v>612</v>
      </c>
      <c r="B104" s="97">
        <v>42</v>
      </c>
      <c r="C104" s="97">
        <v>600</v>
      </c>
      <c r="D104" s="137" t="str">
        <f t="shared" si="93"/>
        <v>42 600 CS SS304 FG SS304</v>
      </c>
      <c r="E104" s="140">
        <f t="shared" si="108"/>
        <v>19</v>
      </c>
      <c r="F104" s="141">
        <f t="shared" si="109"/>
        <v>31.75</v>
      </c>
      <c r="G104" s="97">
        <v>1067</v>
      </c>
      <c r="H104" s="97">
        <v>1105</v>
      </c>
      <c r="I104" s="97">
        <v>1155.7</v>
      </c>
      <c r="J104" s="97">
        <v>1219.2</v>
      </c>
      <c r="K104" s="8">
        <f t="shared" si="79"/>
        <v>1.13035</v>
      </c>
      <c r="L104" s="9">
        <f t="shared" si="80"/>
        <v>30</v>
      </c>
      <c r="M104" s="9">
        <f t="shared" si="81"/>
        <v>36</v>
      </c>
      <c r="N104" s="8">
        <f t="shared" si="82"/>
        <v>1.38248E-2</v>
      </c>
      <c r="O104" s="8">
        <f t="shared" si="83"/>
        <v>2.3828927999999996E-2</v>
      </c>
      <c r="P104" s="8">
        <f t="shared" si="84"/>
        <v>0.46880588039999999</v>
      </c>
      <c r="Q104" s="8">
        <f t="shared" si="85"/>
        <v>0.96966103553279981</v>
      </c>
      <c r="R104" s="9">
        <v>1</v>
      </c>
      <c r="S104" s="8">
        <f t="shared" si="86"/>
        <v>0.96966103553279981</v>
      </c>
      <c r="T104" s="8">
        <f t="shared" si="87"/>
        <v>0.46880588039999999</v>
      </c>
      <c r="U104" s="22">
        <f t="shared" si="94"/>
        <v>436.34746598975994</v>
      </c>
      <c r="V104" s="11">
        <f t="shared" si="88"/>
        <v>257.84323422</v>
      </c>
      <c r="W104" s="8">
        <f t="shared" si="89"/>
        <v>3.3547287743999994</v>
      </c>
      <c r="X104" s="138">
        <f>W104*2.5*100</f>
        <v>838.68219359999989</v>
      </c>
      <c r="Y104" s="8">
        <f t="shared" si="91"/>
        <v>1.81951068</v>
      </c>
      <c r="Z104" s="139">
        <f t="shared" si="95"/>
        <v>1273.6574760000001</v>
      </c>
      <c r="AA104" s="13">
        <f t="shared" si="92"/>
        <v>2806.5303698097596</v>
      </c>
    </row>
    <row r="105" spans="1:27" s="102" customFormat="1" hidden="1" x14ac:dyDescent="0.2">
      <c r="A105" s="103" t="s">
        <v>612</v>
      </c>
      <c r="B105" s="97">
        <v>42</v>
      </c>
      <c r="C105" s="97">
        <v>900</v>
      </c>
      <c r="D105" s="137" t="str">
        <f t="shared" si="93"/>
        <v>42 900 CS SS304 FG SS304</v>
      </c>
      <c r="E105" s="140">
        <f t="shared" si="108"/>
        <v>19.049999999999955</v>
      </c>
      <c r="F105" s="141">
        <f t="shared" si="109"/>
        <v>50.924999999999955</v>
      </c>
      <c r="G105" s="97">
        <v>1111.25</v>
      </c>
      <c r="H105" s="97">
        <v>1149.3499999999999</v>
      </c>
      <c r="I105" s="97">
        <v>1200.1500000000001</v>
      </c>
      <c r="J105" s="97">
        <v>1302</v>
      </c>
      <c r="K105" s="8">
        <f t="shared" si="79"/>
        <v>1.17475</v>
      </c>
      <c r="L105" s="9">
        <f t="shared" si="80"/>
        <v>30</v>
      </c>
      <c r="M105" s="9">
        <f t="shared" si="81"/>
        <v>36</v>
      </c>
      <c r="N105" s="8">
        <f t="shared" si="82"/>
        <v>1.38248E-2</v>
      </c>
      <c r="O105" s="8">
        <f t="shared" si="83"/>
        <v>2.3828927999999996E-2</v>
      </c>
      <c r="P105" s="8">
        <f t="shared" si="84"/>
        <v>0.48722051399999999</v>
      </c>
      <c r="Q105" s="8">
        <f t="shared" si="85"/>
        <v>1.0077491940479997</v>
      </c>
      <c r="R105" s="9">
        <v>1</v>
      </c>
      <c r="S105" s="8">
        <f t="shared" si="86"/>
        <v>1.0077491940479997</v>
      </c>
      <c r="T105" s="8">
        <f t="shared" si="87"/>
        <v>0.48722051399999999</v>
      </c>
      <c r="U105" s="22">
        <f t="shared" si="94"/>
        <v>453.48713732159985</v>
      </c>
      <c r="V105" s="11">
        <f t="shared" si="88"/>
        <v>267.97128270000002</v>
      </c>
      <c r="W105" s="8">
        <f t="shared" si="89"/>
        <v>5.7462001883999942</v>
      </c>
      <c r="X105" s="138">
        <f t="shared" si="75"/>
        <v>2298.4800753599975</v>
      </c>
      <c r="Y105" s="8">
        <f t="shared" si="91"/>
        <v>1.897518463019995</v>
      </c>
      <c r="Z105" s="139">
        <f t="shared" si="95"/>
        <v>1328.2629241139966</v>
      </c>
      <c r="AA105" s="13">
        <f t="shared" si="92"/>
        <v>4348.2014194955937</v>
      </c>
    </row>
    <row r="106" spans="1:27" s="102" customFormat="1" hidden="1" x14ac:dyDescent="0.2">
      <c r="A106" s="103" t="s">
        <v>612</v>
      </c>
      <c r="B106" s="97">
        <v>44</v>
      </c>
      <c r="C106" s="97">
        <v>150</v>
      </c>
      <c r="D106" s="137" t="str">
        <f t="shared" si="93"/>
        <v>44 150 CS SS304 FG SS304</v>
      </c>
      <c r="E106" s="140">
        <f t="shared" si="108"/>
        <v>6.3500000000000227</v>
      </c>
      <c r="F106" s="141">
        <f t="shared" si="109"/>
        <v>15.875</v>
      </c>
      <c r="G106" s="97">
        <v>1111.25</v>
      </c>
      <c r="H106" s="97">
        <v>1123.95</v>
      </c>
      <c r="I106" s="97">
        <v>1165.3499999999999</v>
      </c>
      <c r="J106" s="97">
        <v>1197.0999999999999</v>
      </c>
      <c r="K106" s="8">
        <f t="shared" si="79"/>
        <v>1.1446500000000002</v>
      </c>
      <c r="L106" s="9">
        <f t="shared" si="80"/>
        <v>25</v>
      </c>
      <c r="M106" s="9">
        <f t="shared" si="81"/>
        <v>31</v>
      </c>
      <c r="N106" s="8">
        <f t="shared" si="82"/>
        <v>1.38248E-2</v>
      </c>
      <c r="O106" s="8">
        <f t="shared" si="83"/>
        <v>2.3828927999999996E-2</v>
      </c>
      <c r="P106" s="8">
        <f t="shared" si="84"/>
        <v>0.39561393300000008</v>
      </c>
      <c r="Q106" s="8">
        <f t="shared" si="85"/>
        <v>0.84554925549119997</v>
      </c>
      <c r="R106" s="9">
        <v>1</v>
      </c>
      <c r="S106" s="8">
        <f t="shared" si="86"/>
        <v>0.84554925549119997</v>
      </c>
      <c r="T106" s="8">
        <f t="shared" si="87"/>
        <v>0.39561393300000008</v>
      </c>
      <c r="U106" s="22">
        <f t="shared" si="94"/>
        <v>380.49716497103998</v>
      </c>
      <c r="V106" s="11">
        <f t="shared" si="88"/>
        <v>217.58766315000005</v>
      </c>
      <c r="W106" s="8">
        <f t="shared" si="89"/>
        <v>1.6469594060999997</v>
      </c>
      <c r="X106" s="138">
        <f t="shared" ref="X106:X108" si="111">W106*2*100</f>
        <v>329.39188121999996</v>
      </c>
      <c r="Y106" s="8">
        <f t="shared" si="91"/>
        <v>0.61852811778000238</v>
      </c>
      <c r="Z106" s="139">
        <f t="shared" si="95"/>
        <v>432.96968244600168</v>
      </c>
      <c r="AA106" s="13">
        <f t="shared" si="92"/>
        <v>1360.4463917870416</v>
      </c>
    </row>
    <row r="107" spans="1:27" s="102" customFormat="1" hidden="1" x14ac:dyDescent="0.2">
      <c r="A107" s="103" t="s">
        <v>612</v>
      </c>
      <c r="B107" s="97">
        <v>44</v>
      </c>
      <c r="C107" s="97">
        <v>300</v>
      </c>
      <c r="D107" s="137" t="str">
        <f t="shared" si="93"/>
        <v>44 300 CS SS304 FG SS304</v>
      </c>
      <c r="E107" s="140">
        <f t="shared" si="108"/>
        <v>19</v>
      </c>
      <c r="F107" s="141">
        <f t="shared" si="109"/>
        <v>25.5</v>
      </c>
      <c r="G107" s="97">
        <v>1124</v>
      </c>
      <c r="H107" s="97">
        <v>1162</v>
      </c>
      <c r="I107" s="97">
        <v>1200</v>
      </c>
      <c r="J107" s="97">
        <v>1251</v>
      </c>
      <c r="K107" s="8">
        <f t="shared" si="79"/>
        <v>1.181</v>
      </c>
      <c r="L107" s="9">
        <f t="shared" si="80"/>
        <v>23</v>
      </c>
      <c r="M107" s="9">
        <f t="shared" si="81"/>
        <v>29</v>
      </c>
      <c r="N107" s="8">
        <f t="shared" si="82"/>
        <v>1.38248E-2</v>
      </c>
      <c r="O107" s="8">
        <f t="shared" si="83"/>
        <v>2.3828927999999996E-2</v>
      </c>
      <c r="P107" s="8">
        <f t="shared" si="84"/>
        <v>0.37552304240000001</v>
      </c>
      <c r="Q107" s="8">
        <f t="shared" si="85"/>
        <v>0.81611695507199988</v>
      </c>
      <c r="R107" s="9">
        <v>1</v>
      </c>
      <c r="S107" s="8">
        <f t="shared" si="86"/>
        <v>0.81611695507199988</v>
      </c>
      <c r="T107" s="8">
        <f t="shared" si="87"/>
        <v>0.37552304240000001</v>
      </c>
      <c r="U107" s="22">
        <f t="shared" si="94"/>
        <v>367.25262978239994</v>
      </c>
      <c r="V107" s="11">
        <f t="shared" si="88"/>
        <v>206.53767332000001</v>
      </c>
      <c r="W107" s="8">
        <f t="shared" si="89"/>
        <v>2.7646249319999994</v>
      </c>
      <c r="X107" s="138">
        <f t="shared" si="111"/>
        <v>552.92498639999985</v>
      </c>
      <c r="Y107" s="8">
        <f t="shared" si="91"/>
        <v>1.9133677919999994</v>
      </c>
      <c r="Z107" s="139">
        <f t="shared" si="95"/>
        <v>1339.3574543999996</v>
      </c>
      <c r="AA107" s="13">
        <f t="shared" si="92"/>
        <v>2466.0727439023995</v>
      </c>
    </row>
    <row r="108" spans="1:27" s="102" customFormat="1" hidden="1" x14ac:dyDescent="0.2">
      <c r="A108" s="103" t="s">
        <v>612</v>
      </c>
      <c r="B108" s="97">
        <v>44</v>
      </c>
      <c r="C108" s="97">
        <v>600</v>
      </c>
      <c r="D108" s="137" t="str">
        <f t="shared" si="93"/>
        <v>44 600 CS SS304 FG SS304</v>
      </c>
      <c r="E108" s="140">
        <f t="shared" si="108"/>
        <v>25.5</v>
      </c>
      <c r="F108" s="141">
        <f t="shared" si="109"/>
        <v>28.5</v>
      </c>
      <c r="G108" s="97">
        <v>1111</v>
      </c>
      <c r="H108" s="97">
        <v>1162</v>
      </c>
      <c r="I108" s="97">
        <v>1213</v>
      </c>
      <c r="J108" s="97">
        <v>1270</v>
      </c>
      <c r="K108" s="8">
        <f t="shared" si="79"/>
        <v>1.1875</v>
      </c>
      <c r="L108" s="9">
        <f t="shared" si="80"/>
        <v>31</v>
      </c>
      <c r="M108" s="9">
        <f t="shared" si="81"/>
        <v>37</v>
      </c>
      <c r="N108" s="8">
        <f t="shared" si="82"/>
        <v>1.38248E-2</v>
      </c>
      <c r="O108" s="8">
        <f t="shared" si="83"/>
        <v>2.3828927999999996E-2</v>
      </c>
      <c r="P108" s="8">
        <f t="shared" si="84"/>
        <v>0.50892545</v>
      </c>
      <c r="Q108" s="8">
        <f t="shared" si="85"/>
        <v>1.0469835239999998</v>
      </c>
      <c r="R108" s="9">
        <v>1</v>
      </c>
      <c r="S108" s="8">
        <f t="shared" si="86"/>
        <v>1.0469835239999998</v>
      </c>
      <c r="T108" s="8">
        <f t="shared" si="87"/>
        <v>0.50892545</v>
      </c>
      <c r="U108" s="22">
        <f t="shared" si="94"/>
        <v>471.14258579999995</v>
      </c>
      <c r="V108" s="11">
        <f t="shared" si="88"/>
        <v>279.9089975</v>
      </c>
      <c r="W108" s="8">
        <f t="shared" si="89"/>
        <v>3.1368034799999998</v>
      </c>
      <c r="X108" s="138">
        <f t="shared" si="111"/>
        <v>627.36069599999996</v>
      </c>
      <c r="Y108" s="8">
        <f t="shared" si="91"/>
        <v>2.5679409839999994</v>
      </c>
      <c r="Z108" s="139">
        <f t="shared" ref="Z108:Z109" si="112">Y108*3*350</f>
        <v>2696.3380331999992</v>
      </c>
      <c r="AA108" s="13">
        <f t="shared" si="92"/>
        <v>4074.7503124999994</v>
      </c>
    </row>
    <row r="109" spans="1:27" s="102" customFormat="1" hidden="1" x14ac:dyDescent="0.2">
      <c r="A109" s="103" t="s">
        <v>612</v>
      </c>
      <c r="B109" s="97">
        <v>44</v>
      </c>
      <c r="C109" s="97">
        <v>900</v>
      </c>
      <c r="D109" s="137" t="str">
        <f t="shared" si="93"/>
        <v>44 900 CS SS304 FG SS304</v>
      </c>
      <c r="E109" s="140">
        <f t="shared" si="108"/>
        <v>25.5</v>
      </c>
      <c r="F109" s="141">
        <f t="shared" si="109"/>
        <v>56</v>
      </c>
      <c r="G109" s="97">
        <v>1156</v>
      </c>
      <c r="H109" s="97">
        <v>1207</v>
      </c>
      <c r="I109" s="97">
        <v>1257</v>
      </c>
      <c r="J109" s="97">
        <v>1369</v>
      </c>
      <c r="K109" s="8">
        <f t="shared" si="79"/>
        <v>1.232</v>
      </c>
      <c r="L109" s="9">
        <f t="shared" si="80"/>
        <v>30</v>
      </c>
      <c r="M109" s="9">
        <f t="shared" si="81"/>
        <v>36</v>
      </c>
      <c r="N109" s="8">
        <f t="shared" si="82"/>
        <v>1.38248E-2</v>
      </c>
      <c r="O109" s="8">
        <f t="shared" si="83"/>
        <v>2.3828927999999996E-2</v>
      </c>
      <c r="P109" s="8">
        <f t="shared" si="84"/>
        <v>0.51096460799999999</v>
      </c>
      <c r="Q109" s="8">
        <f t="shared" si="85"/>
        <v>1.0568606146559998</v>
      </c>
      <c r="R109" s="9">
        <v>1</v>
      </c>
      <c r="S109" s="8">
        <f t="shared" si="86"/>
        <v>1.0568606146559998</v>
      </c>
      <c r="T109" s="8">
        <f t="shared" si="87"/>
        <v>0.51096460799999999</v>
      </c>
      <c r="U109" s="22">
        <f t="shared" si="94"/>
        <v>475.58727659519991</v>
      </c>
      <c r="V109" s="11">
        <f t="shared" si="88"/>
        <v>281.03053439999996</v>
      </c>
      <c r="W109" s="8">
        <f t="shared" si="89"/>
        <v>6.6440088960000008</v>
      </c>
      <c r="X109" s="138">
        <f t="shared" si="75"/>
        <v>2657.6035584000001</v>
      </c>
      <c r="Y109" s="8">
        <f t="shared" si="91"/>
        <v>2.6673879239999998</v>
      </c>
      <c r="Z109" s="139">
        <f t="shared" si="112"/>
        <v>2800.7573201999999</v>
      </c>
      <c r="AA109" s="13">
        <f t="shared" si="92"/>
        <v>6214.9786895952002</v>
      </c>
    </row>
    <row r="110" spans="1:27" s="102" customFormat="1" hidden="1" x14ac:dyDescent="0.2">
      <c r="A110" s="103" t="s">
        <v>612</v>
      </c>
      <c r="B110" s="97">
        <v>46</v>
      </c>
      <c r="C110" s="97">
        <v>150</v>
      </c>
      <c r="D110" s="137" t="str">
        <f t="shared" si="93"/>
        <v>46 150 CS SS304 FG SS304</v>
      </c>
      <c r="E110" s="140">
        <f t="shared" si="108"/>
        <v>9.5</v>
      </c>
      <c r="F110" s="141">
        <f t="shared" si="109"/>
        <v>16</v>
      </c>
      <c r="G110" s="97">
        <v>1162</v>
      </c>
      <c r="H110" s="97">
        <v>1181</v>
      </c>
      <c r="I110" s="97">
        <v>1224</v>
      </c>
      <c r="J110" s="97">
        <v>1256</v>
      </c>
      <c r="K110" s="8">
        <f t="shared" si="79"/>
        <v>1.2024999999999999</v>
      </c>
      <c r="L110" s="9">
        <f t="shared" si="80"/>
        <v>26</v>
      </c>
      <c r="M110" s="9">
        <f t="shared" si="81"/>
        <v>32</v>
      </c>
      <c r="N110" s="8">
        <f t="shared" si="82"/>
        <v>1.38248E-2</v>
      </c>
      <c r="O110" s="8">
        <f t="shared" si="83"/>
        <v>2.3828927999999996E-2</v>
      </c>
      <c r="P110" s="8">
        <f t="shared" si="84"/>
        <v>0.43223237199999998</v>
      </c>
      <c r="Q110" s="8">
        <f t="shared" si="85"/>
        <v>0.91693714943999971</v>
      </c>
      <c r="R110" s="9">
        <v>1</v>
      </c>
      <c r="S110" s="8">
        <f t="shared" si="86"/>
        <v>0.91693714943999971</v>
      </c>
      <c r="T110" s="8">
        <f t="shared" si="87"/>
        <v>0.43223237199999998</v>
      </c>
      <c r="U110" s="22">
        <f t="shared" si="94"/>
        <v>412.62171724799987</v>
      </c>
      <c r="V110" s="11">
        <f t="shared" si="88"/>
        <v>237.72780459999998</v>
      </c>
      <c r="W110" s="8">
        <f t="shared" si="89"/>
        <v>1.7415997439999999</v>
      </c>
      <c r="X110" s="138">
        <f t="shared" ref="X110" si="113">W110*2*100</f>
        <v>348.31994879999996</v>
      </c>
      <c r="Y110" s="8">
        <f t="shared" si="91"/>
        <v>0.97232674800000007</v>
      </c>
      <c r="Z110" s="139">
        <f t="shared" ref="Z110:Z111" si="114">Y110*2*350</f>
        <v>680.62872360000006</v>
      </c>
      <c r="AA110" s="13">
        <f t="shared" si="92"/>
        <v>1679.2981942479998</v>
      </c>
    </row>
    <row r="111" spans="1:27" s="102" customFormat="1" hidden="1" x14ac:dyDescent="0.2">
      <c r="A111" s="103" t="s">
        <v>612</v>
      </c>
      <c r="B111" s="97">
        <v>46</v>
      </c>
      <c r="C111" s="97">
        <v>300</v>
      </c>
      <c r="D111" s="137" t="str">
        <f t="shared" si="93"/>
        <v>46 300 CS SS304 FG SS304</v>
      </c>
      <c r="E111" s="140">
        <f t="shared" si="108"/>
        <v>19</v>
      </c>
      <c r="F111" s="141">
        <f t="shared" si="109"/>
        <v>32</v>
      </c>
      <c r="G111" s="97">
        <v>1178</v>
      </c>
      <c r="H111" s="97">
        <v>1216</v>
      </c>
      <c r="I111" s="97">
        <v>1254</v>
      </c>
      <c r="J111" s="97">
        <v>1318</v>
      </c>
      <c r="K111" s="8">
        <f t="shared" si="79"/>
        <v>1.2350000000000001</v>
      </c>
      <c r="L111" s="9">
        <f t="shared" si="80"/>
        <v>23</v>
      </c>
      <c r="M111" s="9">
        <f t="shared" si="81"/>
        <v>29</v>
      </c>
      <c r="N111" s="8">
        <f t="shared" si="82"/>
        <v>1.38248E-2</v>
      </c>
      <c r="O111" s="8">
        <f t="shared" si="83"/>
        <v>2.3828927999999996E-2</v>
      </c>
      <c r="P111" s="8">
        <f t="shared" si="84"/>
        <v>0.392693444</v>
      </c>
      <c r="Q111" s="8">
        <f t="shared" si="85"/>
        <v>0.85343305631999999</v>
      </c>
      <c r="R111" s="9">
        <v>1</v>
      </c>
      <c r="S111" s="8">
        <f t="shared" si="86"/>
        <v>0.85343305631999999</v>
      </c>
      <c r="T111" s="8">
        <f t="shared" si="87"/>
        <v>0.392693444</v>
      </c>
      <c r="U111" s="22">
        <f t="shared" si="94"/>
        <v>384.04487534399999</v>
      </c>
      <c r="V111" s="11">
        <f t="shared" si="88"/>
        <v>215.98139420000001</v>
      </c>
      <c r="W111" s="8">
        <f t="shared" si="89"/>
        <v>3.6551408640000003</v>
      </c>
      <c r="X111" s="138">
        <f>W111*2.5*100</f>
        <v>913.7852160000001</v>
      </c>
      <c r="Y111" s="8">
        <f t="shared" si="91"/>
        <v>2.0022850559999998</v>
      </c>
      <c r="Z111" s="139">
        <f t="shared" si="114"/>
        <v>1401.5995392</v>
      </c>
      <c r="AA111" s="13">
        <f t="shared" si="92"/>
        <v>2915.4110247440003</v>
      </c>
    </row>
    <row r="112" spans="1:27" s="102" customFormat="1" hidden="1" x14ac:dyDescent="0.2">
      <c r="A112" s="103" t="s">
        <v>612</v>
      </c>
      <c r="B112" s="97">
        <v>46</v>
      </c>
      <c r="C112" s="97">
        <v>600</v>
      </c>
      <c r="D112" s="137" t="str">
        <f t="shared" si="93"/>
        <v>46 600 CS SS304 FG SS304</v>
      </c>
      <c r="E112" s="140">
        <f t="shared" si="108"/>
        <v>25.5</v>
      </c>
      <c r="F112" s="141">
        <f t="shared" si="109"/>
        <v>31.5</v>
      </c>
      <c r="G112" s="97">
        <v>1162</v>
      </c>
      <c r="H112" s="97">
        <v>1213</v>
      </c>
      <c r="I112" s="97">
        <v>1264</v>
      </c>
      <c r="J112" s="97">
        <v>1327</v>
      </c>
      <c r="K112" s="8">
        <f t="shared" si="79"/>
        <v>1.2384999999999999</v>
      </c>
      <c r="L112" s="9">
        <f t="shared" si="80"/>
        <v>31</v>
      </c>
      <c r="M112" s="9">
        <f t="shared" si="81"/>
        <v>37</v>
      </c>
      <c r="N112" s="8">
        <f t="shared" si="82"/>
        <v>1.38248E-2</v>
      </c>
      <c r="O112" s="8">
        <f t="shared" si="83"/>
        <v>2.3828927999999996E-2</v>
      </c>
      <c r="P112" s="8">
        <f t="shared" si="84"/>
        <v>0.53078245879999997</v>
      </c>
      <c r="Q112" s="8">
        <f t="shared" si="85"/>
        <v>1.0919487111359998</v>
      </c>
      <c r="R112" s="9">
        <v>1</v>
      </c>
      <c r="S112" s="8">
        <f t="shared" si="86"/>
        <v>1.0919487111359998</v>
      </c>
      <c r="T112" s="8">
        <f t="shared" si="87"/>
        <v>0.53078245879999997</v>
      </c>
      <c r="U112" s="22">
        <f t="shared" si="94"/>
        <v>491.3769200111999</v>
      </c>
      <c r="V112" s="11">
        <f t="shared" si="88"/>
        <v>291.93035233999996</v>
      </c>
      <c r="W112" s="8">
        <f t="shared" si="89"/>
        <v>3.622598532</v>
      </c>
      <c r="X112" s="138">
        <f>W112*2.5*100</f>
        <v>905.64963299999999</v>
      </c>
      <c r="Y112" s="8">
        <f t="shared" si="91"/>
        <v>2.6806475160000001</v>
      </c>
      <c r="Z112" s="139">
        <f t="shared" ref="Z112:Z113" si="115">Y112*3*350</f>
        <v>2814.6798918</v>
      </c>
      <c r="AA112" s="13">
        <f t="shared" si="92"/>
        <v>4503.6367971512</v>
      </c>
    </row>
    <row r="113" spans="1:27" s="102" customFormat="1" hidden="1" x14ac:dyDescent="0.2">
      <c r="A113" s="103" t="s">
        <v>612</v>
      </c>
      <c r="B113" s="97">
        <v>46</v>
      </c>
      <c r="C113" s="97">
        <v>900</v>
      </c>
      <c r="D113" s="137" t="str">
        <f t="shared" si="93"/>
        <v>46 900 CS SS304 FG SS304</v>
      </c>
      <c r="E113" s="140">
        <f t="shared" si="108"/>
        <v>25.5</v>
      </c>
      <c r="F113" s="141">
        <f t="shared" si="109"/>
        <v>57</v>
      </c>
      <c r="G113" s="97">
        <v>1219</v>
      </c>
      <c r="H113" s="97">
        <v>1270</v>
      </c>
      <c r="I113" s="97">
        <v>1321</v>
      </c>
      <c r="J113" s="97">
        <v>1435</v>
      </c>
      <c r="K113" s="8">
        <f t="shared" si="79"/>
        <v>1.2955000000000001</v>
      </c>
      <c r="L113" s="9">
        <f t="shared" si="80"/>
        <v>31</v>
      </c>
      <c r="M113" s="9">
        <f t="shared" si="81"/>
        <v>37</v>
      </c>
      <c r="N113" s="8">
        <f t="shared" si="82"/>
        <v>1.38248E-2</v>
      </c>
      <c r="O113" s="8">
        <f t="shared" si="83"/>
        <v>2.3828927999999996E-2</v>
      </c>
      <c r="P113" s="8">
        <f t="shared" si="84"/>
        <v>0.55521088040000011</v>
      </c>
      <c r="Q113" s="8">
        <f t="shared" si="85"/>
        <v>1.1422039202879999</v>
      </c>
      <c r="R113" s="9">
        <v>1</v>
      </c>
      <c r="S113" s="8">
        <f t="shared" si="86"/>
        <v>1.1422039202879999</v>
      </c>
      <c r="T113" s="8">
        <f t="shared" si="87"/>
        <v>0.55521088040000011</v>
      </c>
      <c r="U113" s="22">
        <f t="shared" si="94"/>
        <v>513.99176412959991</v>
      </c>
      <c r="V113" s="11">
        <f t="shared" si="88"/>
        <v>305.36598422000009</v>
      </c>
      <c r="W113" s="8">
        <f t="shared" si="89"/>
        <v>7.0886818800000011</v>
      </c>
      <c r="X113" s="138">
        <f t="shared" si="75"/>
        <v>2835.4727520000006</v>
      </c>
      <c r="Y113" s="8">
        <f t="shared" si="91"/>
        <v>2.8066136400000001</v>
      </c>
      <c r="Z113" s="139">
        <f t="shared" si="115"/>
        <v>2946.9443220000003</v>
      </c>
      <c r="AA113" s="13">
        <f t="shared" si="92"/>
        <v>6601.774822349601</v>
      </c>
    </row>
    <row r="114" spans="1:27" s="102" customFormat="1" hidden="1" x14ac:dyDescent="0.2">
      <c r="A114" s="103" t="s">
        <v>612</v>
      </c>
      <c r="B114" s="97">
        <v>48</v>
      </c>
      <c r="C114" s="97">
        <v>150</v>
      </c>
      <c r="D114" s="137" t="str">
        <f t="shared" si="93"/>
        <v>48 150 CS SS304 FG SS304</v>
      </c>
      <c r="E114" s="140">
        <f t="shared" si="108"/>
        <v>9.5</v>
      </c>
      <c r="F114" s="141">
        <f t="shared" si="109"/>
        <v>18.284999999999968</v>
      </c>
      <c r="G114" s="116">
        <v>1212.9000000000001</v>
      </c>
      <c r="H114" s="97">
        <v>1231.9000000000001</v>
      </c>
      <c r="I114" s="97">
        <v>1270</v>
      </c>
      <c r="J114" s="97">
        <v>1306.57</v>
      </c>
      <c r="K114" s="8">
        <f t="shared" si="79"/>
        <v>1.25095</v>
      </c>
      <c r="L114" s="9">
        <f t="shared" si="80"/>
        <v>23</v>
      </c>
      <c r="M114" s="9">
        <f t="shared" si="81"/>
        <v>29</v>
      </c>
      <c r="N114" s="8">
        <f t="shared" si="82"/>
        <v>1.38248E-2</v>
      </c>
      <c r="O114" s="8">
        <f t="shared" si="83"/>
        <v>2.3828927999999996E-2</v>
      </c>
      <c r="P114" s="8">
        <f t="shared" si="84"/>
        <v>0.39776507187999999</v>
      </c>
      <c r="Q114" s="8">
        <f t="shared" si="85"/>
        <v>0.86445512696639981</v>
      </c>
      <c r="R114" s="9">
        <v>1</v>
      </c>
      <c r="S114" s="8">
        <f t="shared" si="86"/>
        <v>0.86445512696639981</v>
      </c>
      <c r="T114" s="8">
        <f t="shared" si="87"/>
        <v>0.39776507187999999</v>
      </c>
      <c r="U114" s="22">
        <f t="shared" si="94"/>
        <v>389.00480713487991</v>
      </c>
      <c r="V114" s="11">
        <f t="shared" si="88"/>
        <v>218.77078953399999</v>
      </c>
      <c r="W114" s="8">
        <f t="shared" si="89"/>
        <v>2.0704577706467964</v>
      </c>
      <c r="X114" s="138">
        <f t="shared" ref="X114:X115" si="116">W114*2*100</f>
        <v>414.09155412935928</v>
      </c>
      <c r="Y114" s="8">
        <f t="shared" si="91"/>
        <v>1.0142331251999999</v>
      </c>
      <c r="Z114" s="139">
        <f t="shared" ref="Z114:Z115" si="117">Y114*2*350</f>
        <v>709.96318763999989</v>
      </c>
      <c r="AA114" s="13">
        <f t="shared" si="92"/>
        <v>1731.8303384382391</v>
      </c>
    </row>
    <row r="115" spans="1:27" s="102" customFormat="1" hidden="1" x14ac:dyDescent="0.2">
      <c r="A115" s="103" t="s">
        <v>612</v>
      </c>
      <c r="B115" s="97">
        <v>48</v>
      </c>
      <c r="C115" s="97">
        <v>300</v>
      </c>
      <c r="D115" s="137" t="str">
        <f t="shared" si="93"/>
        <v>48 300 CS SS304 FG SS304</v>
      </c>
      <c r="E115" s="140">
        <f t="shared" si="108"/>
        <v>16</v>
      </c>
      <c r="F115" s="141">
        <f t="shared" si="109"/>
        <v>29</v>
      </c>
      <c r="G115" s="116">
        <v>1232</v>
      </c>
      <c r="H115" s="97">
        <v>1264</v>
      </c>
      <c r="I115" s="97">
        <v>1311</v>
      </c>
      <c r="J115" s="97">
        <v>1369</v>
      </c>
      <c r="K115" s="8">
        <f t="shared" si="79"/>
        <v>1.2875000000000001</v>
      </c>
      <c r="L115" s="9">
        <f t="shared" si="80"/>
        <v>28</v>
      </c>
      <c r="M115" s="9">
        <f t="shared" si="81"/>
        <v>34</v>
      </c>
      <c r="N115" s="8">
        <f t="shared" si="82"/>
        <v>1.38248E-2</v>
      </c>
      <c r="O115" s="8">
        <f t="shared" si="83"/>
        <v>2.3828927999999996E-2</v>
      </c>
      <c r="P115" s="8">
        <f t="shared" si="84"/>
        <v>0.49838404000000008</v>
      </c>
      <c r="Q115" s="8">
        <f t="shared" si="85"/>
        <v>1.0431113232</v>
      </c>
      <c r="R115" s="9">
        <v>1</v>
      </c>
      <c r="S115" s="8">
        <f t="shared" si="86"/>
        <v>1.0431113232</v>
      </c>
      <c r="T115" s="8">
        <f t="shared" si="87"/>
        <v>0.49838404000000008</v>
      </c>
      <c r="U115" s="22">
        <f t="shared" si="94"/>
        <v>469.40009543999997</v>
      </c>
      <c r="V115" s="11">
        <f t="shared" si="88"/>
        <v>274.11122200000005</v>
      </c>
      <c r="W115" s="8">
        <f t="shared" si="89"/>
        <v>3.440647464</v>
      </c>
      <c r="X115" s="138">
        <f t="shared" si="116"/>
        <v>688.12949279999998</v>
      </c>
      <c r="Y115" s="8">
        <f t="shared" si="91"/>
        <v>1.752692736</v>
      </c>
      <c r="Z115" s="139">
        <f t="shared" si="117"/>
        <v>1226.8849152</v>
      </c>
      <c r="AA115" s="13">
        <f t="shared" si="92"/>
        <v>2658.5257254399999</v>
      </c>
    </row>
    <row r="116" spans="1:27" s="102" customFormat="1" hidden="1" x14ac:dyDescent="0.2">
      <c r="A116" s="103" t="s">
        <v>612</v>
      </c>
      <c r="B116" s="97">
        <v>48</v>
      </c>
      <c r="C116" s="97">
        <v>600</v>
      </c>
      <c r="D116" s="137" t="str">
        <f t="shared" si="93"/>
        <v>48 600 CS SS304 FG SS304</v>
      </c>
      <c r="E116" s="140">
        <f t="shared" si="108"/>
        <v>25.5</v>
      </c>
      <c r="F116" s="141">
        <f t="shared" si="109"/>
        <v>35</v>
      </c>
      <c r="G116" s="116">
        <v>1219</v>
      </c>
      <c r="H116" s="97">
        <v>1270</v>
      </c>
      <c r="I116" s="97">
        <v>1321</v>
      </c>
      <c r="J116" s="97">
        <v>1391</v>
      </c>
      <c r="K116" s="8">
        <f t="shared" si="79"/>
        <v>1.2955000000000001</v>
      </c>
      <c r="L116" s="9">
        <f t="shared" si="80"/>
        <v>31</v>
      </c>
      <c r="M116" s="9">
        <f t="shared" si="81"/>
        <v>37</v>
      </c>
      <c r="N116" s="8">
        <f t="shared" si="82"/>
        <v>1.38248E-2</v>
      </c>
      <c r="O116" s="8">
        <f t="shared" si="83"/>
        <v>2.3828927999999996E-2</v>
      </c>
      <c r="P116" s="8">
        <f t="shared" si="84"/>
        <v>0.55521088040000011</v>
      </c>
      <c r="Q116" s="8">
        <f t="shared" si="85"/>
        <v>1.1422039202879999</v>
      </c>
      <c r="R116" s="9">
        <v>1</v>
      </c>
      <c r="S116" s="8">
        <f t="shared" si="86"/>
        <v>1.1422039202879999</v>
      </c>
      <c r="T116" s="8">
        <f t="shared" si="87"/>
        <v>0.55521088040000011</v>
      </c>
      <c r="U116" s="22">
        <f t="shared" si="94"/>
        <v>513.99176412959991</v>
      </c>
      <c r="V116" s="11">
        <f t="shared" si="88"/>
        <v>305.36598422000009</v>
      </c>
      <c r="W116" s="8">
        <f t="shared" si="89"/>
        <v>4.2192368400000007</v>
      </c>
      <c r="X116" s="138">
        <f>W116*2.5*100</f>
        <v>1054.8092100000001</v>
      </c>
      <c r="Y116" s="8">
        <f t="shared" si="91"/>
        <v>2.8066136400000001</v>
      </c>
      <c r="Z116" s="139">
        <f t="shared" ref="Z116:Z117" si="118">Y116*3*350</f>
        <v>2946.9443220000003</v>
      </c>
      <c r="AA116" s="13">
        <f t="shared" si="92"/>
        <v>4821.1112803496007</v>
      </c>
    </row>
    <row r="117" spans="1:27" s="102" customFormat="1" hidden="1" x14ac:dyDescent="0.2">
      <c r="A117" s="103" t="s">
        <v>612</v>
      </c>
      <c r="B117" s="97">
        <v>48</v>
      </c>
      <c r="C117" s="97">
        <v>900</v>
      </c>
      <c r="D117" s="137" t="str">
        <f t="shared" si="93"/>
        <v>48 900 CS SS304 FG SS304</v>
      </c>
      <c r="E117" s="140">
        <f t="shared" si="108"/>
        <v>25.5</v>
      </c>
      <c r="F117" s="141">
        <f t="shared" si="109"/>
        <v>57</v>
      </c>
      <c r="G117" s="116">
        <v>1270</v>
      </c>
      <c r="H117" s="97">
        <v>1321</v>
      </c>
      <c r="I117" s="97">
        <v>1372</v>
      </c>
      <c r="J117" s="97">
        <v>1486</v>
      </c>
      <c r="K117" s="8">
        <f t="shared" si="79"/>
        <v>1.3465</v>
      </c>
      <c r="L117" s="9">
        <f t="shared" si="80"/>
        <v>31</v>
      </c>
      <c r="M117" s="9">
        <f t="shared" si="81"/>
        <v>37</v>
      </c>
      <c r="N117" s="8">
        <f t="shared" si="82"/>
        <v>1.38248E-2</v>
      </c>
      <c r="O117" s="8">
        <f t="shared" si="83"/>
        <v>2.3828927999999996E-2</v>
      </c>
      <c r="P117" s="8">
        <f t="shared" si="84"/>
        <v>0.57706788920000007</v>
      </c>
      <c r="Q117" s="8">
        <f t="shared" si="85"/>
        <v>1.1871691074239998</v>
      </c>
      <c r="R117" s="9">
        <v>1</v>
      </c>
      <c r="S117" s="8">
        <f t="shared" si="86"/>
        <v>1.1871691074239998</v>
      </c>
      <c r="T117" s="8">
        <f t="shared" si="87"/>
        <v>0.57706788920000007</v>
      </c>
      <c r="U117" s="22">
        <f t="shared" si="94"/>
        <v>534.22609834079992</v>
      </c>
      <c r="V117" s="11">
        <f t="shared" si="88"/>
        <v>317.38733906000004</v>
      </c>
      <c r="W117" s="8">
        <f t="shared" si="89"/>
        <v>7.3406141279999986</v>
      </c>
      <c r="X117" s="138">
        <f t="shared" si="75"/>
        <v>2936.2456511999994</v>
      </c>
      <c r="Y117" s="8">
        <f t="shared" si="91"/>
        <v>2.9193201720000004</v>
      </c>
      <c r="Z117" s="139">
        <f t="shared" si="118"/>
        <v>3065.2861806000001</v>
      </c>
      <c r="AA117" s="13">
        <f t="shared" si="92"/>
        <v>6853.1452692007988</v>
      </c>
    </row>
    <row r="118" spans="1:27" s="102" customFormat="1" hidden="1" x14ac:dyDescent="0.2">
      <c r="A118" s="103" t="s">
        <v>612</v>
      </c>
      <c r="B118" s="97">
        <v>50</v>
      </c>
      <c r="C118" s="97">
        <v>150</v>
      </c>
      <c r="D118" s="137" t="str">
        <f t="shared" si="93"/>
        <v>50 150 CS SS304 FG SS304</v>
      </c>
      <c r="E118" s="140">
        <f t="shared" si="108"/>
        <v>9.5</v>
      </c>
      <c r="F118" s="141">
        <f t="shared" si="109"/>
        <v>15.5</v>
      </c>
      <c r="G118" s="97">
        <v>1264</v>
      </c>
      <c r="H118" s="97">
        <v>1283</v>
      </c>
      <c r="I118" s="97">
        <v>1326</v>
      </c>
      <c r="J118" s="97">
        <v>1357</v>
      </c>
      <c r="K118" s="8">
        <f t="shared" si="79"/>
        <v>1.3045</v>
      </c>
      <c r="L118" s="9">
        <f t="shared" si="80"/>
        <v>26</v>
      </c>
      <c r="M118" s="9">
        <f t="shared" si="81"/>
        <v>32</v>
      </c>
      <c r="N118" s="8">
        <f t="shared" si="82"/>
        <v>1.38248E-2</v>
      </c>
      <c r="O118" s="8">
        <f t="shared" si="83"/>
        <v>2.3828927999999996E-2</v>
      </c>
      <c r="P118" s="8">
        <f t="shared" si="84"/>
        <v>0.46889574160000003</v>
      </c>
      <c r="Q118" s="8">
        <f t="shared" si="85"/>
        <v>0.99471477043199985</v>
      </c>
      <c r="R118" s="9">
        <v>1</v>
      </c>
      <c r="S118" s="8">
        <f t="shared" si="86"/>
        <v>0.99471477043199985</v>
      </c>
      <c r="T118" s="8">
        <f t="shared" si="87"/>
        <v>0.46889574160000003</v>
      </c>
      <c r="U118" s="22">
        <f t="shared" si="94"/>
        <v>447.62164669439994</v>
      </c>
      <c r="V118" s="11">
        <f t="shared" si="88"/>
        <v>257.89265788</v>
      </c>
      <c r="W118" s="8">
        <f t="shared" si="89"/>
        <v>1.8228472439999996</v>
      </c>
      <c r="X118" s="138">
        <f t="shared" ref="X118" si="119">W118*2*100</f>
        <v>364.56944879999992</v>
      </c>
      <c r="Y118" s="8">
        <f t="shared" si="91"/>
        <v>1.0563041639999999</v>
      </c>
      <c r="Z118" s="139">
        <f>Y118*2*350</f>
        <v>739.41291479999995</v>
      </c>
      <c r="AA118" s="13">
        <f t="shared" si="92"/>
        <v>1809.4966681743997</v>
      </c>
    </row>
    <row r="119" spans="1:27" s="102" customFormat="1" hidden="1" x14ac:dyDescent="0.2">
      <c r="A119" s="103" t="s">
        <v>612</v>
      </c>
      <c r="B119" s="97">
        <v>50</v>
      </c>
      <c r="C119" s="97">
        <v>300</v>
      </c>
      <c r="D119" s="137" t="str">
        <f t="shared" si="93"/>
        <v>50 300 CS SS304 FG SS304</v>
      </c>
      <c r="E119" s="140">
        <f t="shared" si="108"/>
        <v>25.5</v>
      </c>
      <c r="F119" s="141">
        <f t="shared" si="109"/>
        <v>31.5</v>
      </c>
      <c r="G119" s="97">
        <v>1267</v>
      </c>
      <c r="H119" s="97">
        <v>1318</v>
      </c>
      <c r="I119" s="97">
        <v>1356</v>
      </c>
      <c r="J119" s="97">
        <v>1419</v>
      </c>
      <c r="K119" s="8">
        <f t="shared" si="79"/>
        <v>1.337</v>
      </c>
      <c r="L119" s="9">
        <f t="shared" si="80"/>
        <v>23</v>
      </c>
      <c r="M119" s="9">
        <f t="shared" si="81"/>
        <v>29</v>
      </c>
      <c r="N119" s="8">
        <f t="shared" si="82"/>
        <v>1.38248E-2</v>
      </c>
      <c r="O119" s="8">
        <f t="shared" si="83"/>
        <v>2.3828927999999996E-2</v>
      </c>
      <c r="P119" s="8">
        <f t="shared" si="84"/>
        <v>0.42512642479999996</v>
      </c>
      <c r="Q119" s="8">
        <f t="shared" si="85"/>
        <v>0.92391902534399972</v>
      </c>
      <c r="R119" s="9">
        <v>1</v>
      </c>
      <c r="S119" s="8">
        <f t="shared" si="86"/>
        <v>0.92391902534399972</v>
      </c>
      <c r="T119" s="8">
        <f t="shared" si="87"/>
        <v>0.42512642479999996</v>
      </c>
      <c r="U119" s="22">
        <f t="shared" si="94"/>
        <v>415.76356140479987</v>
      </c>
      <c r="V119" s="11">
        <f t="shared" si="88"/>
        <v>233.81953363999997</v>
      </c>
      <c r="W119" s="8">
        <f t="shared" si="89"/>
        <v>3.8737508039999993</v>
      </c>
      <c r="X119" s="138">
        <f>W119*2.5*100</f>
        <v>968.43770099999983</v>
      </c>
      <c r="Y119" s="8">
        <f t="shared" si="91"/>
        <v>2.912690376</v>
      </c>
      <c r="Z119" s="139">
        <f t="shared" ref="Z119:Z120" si="120">Y119*3*350</f>
        <v>3058.3248948</v>
      </c>
      <c r="AA119" s="13">
        <f t="shared" si="92"/>
        <v>4676.3456908447997</v>
      </c>
    </row>
    <row r="120" spans="1:27" s="102" customFormat="1" hidden="1" x14ac:dyDescent="0.2">
      <c r="A120" s="103" t="s">
        <v>612</v>
      </c>
      <c r="B120" s="97">
        <v>50</v>
      </c>
      <c r="C120" s="97">
        <v>600</v>
      </c>
      <c r="D120" s="137" t="str">
        <f t="shared" si="93"/>
        <v>50 600 CS SS304 FG SS304</v>
      </c>
      <c r="E120" s="140">
        <f t="shared" si="108"/>
        <v>25.5</v>
      </c>
      <c r="F120" s="141">
        <f t="shared" si="109"/>
        <v>38</v>
      </c>
      <c r="G120" s="97">
        <v>1270</v>
      </c>
      <c r="H120" s="97">
        <v>1321</v>
      </c>
      <c r="I120" s="97">
        <v>1372</v>
      </c>
      <c r="J120" s="97">
        <v>1448</v>
      </c>
      <c r="K120" s="8">
        <f t="shared" si="79"/>
        <v>1.3465</v>
      </c>
      <c r="L120" s="9">
        <f t="shared" si="80"/>
        <v>31</v>
      </c>
      <c r="M120" s="9">
        <f t="shared" si="81"/>
        <v>37</v>
      </c>
      <c r="N120" s="8">
        <f t="shared" si="82"/>
        <v>1.38248E-2</v>
      </c>
      <c r="O120" s="8">
        <f t="shared" si="83"/>
        <v>2.3828927999999996E-2</v>
      </c>
      <c r="P120" s="8">
        <f t="shared" si="84"/>
        <v>0.57706788920000007</v>
      </c>
      <c r="Q120" s="8">
        <f t="shared" si="85"/>
        <v>1.1871691074239998</v>
      </c>
      <c r="R120" s="9">
        <v>1</v>
      </c>
      <c r="S120" s="8">
        <f t="shared" si="86"/>
        <v>1.1871691074239998</v>
      </c>
      <c r="T120" s="8">
        <f t="shared" si="87"/>
        <v>0.57706788920000007</v>
      </c>
      <c r="U120" s="22">
        <f t="shared" si="94"/>
        <v>534.22609834079992</v>
      </c>
      <c r="V120" s="11">
        <f t="shared" si="88"/>
        <v>317.38733906000004</v>
      </c>
      <c r="W120" s="8">
        <f t="shared" si="89"/>
        <v>4.7685999360000002</v>
      </c>
      <c r="X120" s="138">
        <f>W120*2.5*100</f>
        <v>1192.1499840000001</v>
      </c>
      <c r="Y120" s="8">
        <f t="shared" si="91"/>
        <v>2.9193201720000004</v>
      </c>
      <c r="Z120" s="139">
        <f t="shared" si="120"/>
        <v>3065.2861806000001</v>
      </c>
      <c r="AA120" s="13">
        <f t="shared" si="92"/>
        <v>5109.0496020007995</v>
      </c>
    </row>
    <row r="121" spans="1:27" s="102" customFormat="1" hidden="1" x14ac:dyDescent="0.2">
      <c r="A121" s="103" t="s">
        <v>612</v>
      </c>
      <c r="B121" s="97">
        <v>52</v>
      </c>
      <c r="C121" s="97">
        <v>150</v>
      </c>
      <c r="D121" s="137" t="str">
        <f t="shared" si="93"/>
        <v>52 150 CS SS304 FG SS304</v>
      </c>
      <c r="E121" s="140">
        <f t="shared" si="108"/>
        <v>9.5</v>
      </c>
      <c r="F121" s="141">
        <f t="shared" si="109"/>
        <v>16.085000000000036</v>
      </c>
      <c r="G121" s="97">
        <v>1314.5</v>
      </c>
      <c r="H121" s="97">
        <v>1333.5</v>
      </c>
      <c r="I121" s="97">
        <v>1376</v>
      </c>
      <c r="J121" s="97">
        <v>1408.17</v>
      </c>
      <c r="K121" s="8">
        <f t="shared" si="79"/>
        <v>1.3547499999999999</v>
      </c>
      <c r="L121" s="9">
        <f t="shared" si="80"/>
        <v>26</v>
      </c>
      <c r="M121" s="9">
        <f t="shared" si="81"/>
        <v>32</v>
      </c>
      <c r="N121" s="8">
        <f t="shared" si="82"/>
        <v>1.38248E-2</v>
      </c>
      <c r="O121" s="8">
        <f t="shared" si="83"/>
        <v>2.3828927999999996E-2</v>
      </c>
      <c r="P121" s="8">
        <f t="shared" si="84"/>
        <v>0.48695784279999993</v>
      </c>
      <c r="Q121" s="8">
        <f t="shared" si="85"/>
        <v>1.0330316866559996</v>
      </c>
      <c r="R121" s="9">
        <v>1</v>
      </c>
      <c r="S121" s="8">
        <f t="shared" si="86"/>
        <v>1.0330316866559996</v>
      </c>
      <c r="T121" s="8">
        <f t="shared" si="87"/>
        <v>0.48695784279999993</v>
      </c>
      <c r="U121" s="22">
        <f t="shared" si="94"/>
        <v>464.86425899519986</v>
      </c>
      <c r="V121" s="11">
        <f t="shared" si="88"/>
        <v>267.82681353999999</v>
      </c>
      <c r="W121" s="8">
        <f t="shared" si="89"/>
        <v>1.9629755178948047</v>
      </c>
      <c r="X121" s="138">
        <f t="shared" ref="X121" si="121">W121*2*100</f>
        <v>392.59510357896096</v>
      </c>
      <c r="Y121" s="8">
        <f t="shared" si="91"/>
        <v>1.0978812179999999</v>
      </c>
      <c r="Z121" s="139">
        <f>Y121*2*350</f>
        <v>768.51685259999999</v>
      </c>
      <c r="AA121" s="13">
        <f t="shared" si="92"/>
        <v>1893.8030287141607</v>
      </c>
    </row>
    <row r="122" spans="1:27" s="102" customFormat="1" hidden="1" x14ac:dyDescent="0.2">
      <c r="A122" s="103" t="s">
        <v>612</v>
      </c>
      <c r="B122" s="97">
        <v>52</v>
      </c>
      <c r="C122" s="97">
        <v>300</v>
      </c>
      <c r="D122" s="137" t="str">
        <f t="shared" si="93"/>
        <v>52 300 CS SS304 FG SS304</v>
      </c>
      <c r="E122" s="140">
        <f t="shared" si="108"/>
        <v>25.5</v>
      </c>
      <c r="F122" s="141">
        <f t="shared" si="109"/>
        <v>31.5</v>
      </c>
      <c r="G122" s="97">
        <v>1318</v>
      </c>
      <c r="H122" s="97">
        <v>1369</v>
      </c>
      <c r="I122" s="97">
        <v>1407</v>
      </c>
      <c r="J122" s="97">
        <v>1470</v>
      </c>
      <c r="K122" s="8">
        <f t="shared" si="79"/>
        <v>1.3879999999999999</v>
      </c>
      <c r="L122" s="9">
        <f t="shared" si="80"/>
        <v>23</v>
      </c>
      <c r="M122" s="9">
        <f t="shared" si="81"/>
        <v>29</v>
      </c>
      <c r="N122" s="8">
        <f t="shared" si="82"/>
        <v>1.38248E-2</v>
      </c>
      <c r="O122" s="8">
        <f t="shared" si="83"/>
        <v>2.3828927999999996E-2</v>
      </c>
      <c r="P122" s="8">
        <f t="shared" si="84"/>
        <v>0.44134291519999996</v>
      </c>
      <c r="Q122" s="8">
        <f t="shared" si="85"/>
        <v>0.95916200985599975</v>
      </c>
      <c r="R122" s="9">
        <v>1</v>
      </c>
      <c r="S122" s="8">
        <f t="shared" si="86"/>
        <v>0.95916200985599975</v>
      </c>
      <c r="T122" s="8">
        <f t="shared" si="87"/>
        <v>0.44134291519999996</v>
      </c>
      <c r="U122" s="22">
        <f t="shared" si="94"/>
        <v>431.62290443519987</v>
      </c>
      <c r="V122" s="11">
        <f t="shared" si="88"/>
        <v>242.73860335999998</v>
      </c>
      <c r="W122" s="8">
        <f t="shared" si="89"/>
        <v>4.0129765200000005</v>
      </c>
      <c r="X122" s="138">
        <f>W122*2.5*100</f>
        <v>1003.2441300000003</v>
      </c>
      <c r="Y122" s="8">
        <f t="shared" si="91"/>
        <v>3.0253969079999998</v>
      </c>
      <c r="Z122" s="139">
        <f t="shared" ref="Z122:Z123" si="122">Y122*3*350</f>
        <v>3176.6667533999998</v>
      </c>
      <c r="AA122" s="13">
        <f t="shared" si="92"/>
        <v>4854.2723911951998</v>
      </c>
    </row>
    <row r="123" spans="1:27" s="102" customFormat="1" hidden="1" x14ac:dyDescent="0.2">
      <c r="A123" s="103" t="s">
        <v>612</v>
      </c>
      <c r="B123" s="97">
        <v>52</v>
      </c>
      <c r="C123" s="97">
        <v>600</v>
      </c>
      <c r="D123" s="137" t="str">
        <f t="shared" si="93"/>
        <v>52 600 CS SS304 FG SS304</v>
      </c>
      <c r="E123" s="140">
        <f t="shared" si="108"/>
        <v>25.5</v>
      </c>
      <c r="F123" s="141">
        <f t="shared" si="109"/>
        <v>38.5</v>
      </c>
      <c r="G123" s="97">
        <v>1321</v>
      </c>
      <c r="H123" s="97">
        <v>1372</v>
      </c>
      <c r="I123" s="97">
        <v>1422</v>
      </c>
      <c r="J123" s="97">
        <v>1499</v>
      </c>
      <c r="K123" s="8">
        <f t="shared" si="79"/>
        <v>1.397</v>
      </c>
      <c r="L123" s="9">
        <f t="shared" si="80"/>
        <v>30</v>
      </c>
      <c r="M123" s="9">
        <f t="shared" si="81"/>
        <v>36</v>
      </c>
      <c r="N123" s="8">
        <f t="shared" si="82"/>
        <v>1.38248E-2</v>
      </c>
      <c r="O123" s="8">
        <f t="shared" si="83"/>
        <v>2.3828927999999996E-2</v>
      </c>
      <c r="P123" s="8">
        <f t="shared" si="84"/>
        <v>0.57939736800000008</v>
      </c>
      <c r="Q123" s="8">
        <f t="shared" si="85"/>
        <v>1.1984044469759998</v>
      </c>
      <c r="R123" s="9">
        <v>1</v>
      </c>
      <c r="S123" s="8">
        <f t="shared" si="86"/>
        <v>1.1984044469759998</v>
      </c>
      <c r="T123" s="8">
        <f t="shared" si="87"/>
        <v>0.57939736800000008</v>
      </c>
      <c r="U123" s="22">
        <f t="shared" si="94"/>
        <v>539.28200113919991</v>
      </c>
      <c r="V123" s="11">
        <f t="shared" si="88"/>
        <v>318.66855240000007</v>
      </c>
      <c r="W123" s="8">
        <f t="shared" si="89"/>
        <v>5.0015094360000001</v>
      </c>
      <c r="X123" s="138">
        <f>W123*2.5*100</f>
        <v>1250.3773590000001</v>
      </c>
      <c r="Y123" s="8">
        <f t="shared" si="91"/>
        <v>3.0320267039999997</v>
      </c>
      <c r="Z123" s="139">
        <f t="shared" si="122"/>
        <v>3183.6280391999999</v>
      </c>
      <c r="AA123" s="13">
        <f t="shared" si="92"/>
        <v>5291.9559517391999</v>
      </c>
    </row>
    <row r="124" spans="1:27" s="102" customFormat="1" hidden="1" x14ac:dyDescent="0.2">
      <c r="A124" s="103" t="s">
        <v>612</v>
      </c>
      <c r="B124" s="97">
        <v>54</v>
      </c>
      <c r="C124" s="97">
        <v>150</v>
      </c>
      <c r="D124" s="137" t="str">
        <f t="shared" si="93"/>
        <v>54 150 CS SS304 FG SS304</v>
      </c>
      <c r="E124" s="140">
        <f t="shared" si="108"/>
        <v>9.5</v>
      </c>
      <c r="F124" s="141">
        <f t="shared" si="109"/>
        <v>21</v>
      </c>
      <c r="G124" s="97">
        <v>1365</v>
      </c>
      <c r="H124" s="97">
        <v>1384</v>
      </c>
      <c r="I124" s="97">
        <v>1422</v>
      </c>
      <c r="J124" s="97">
        <v>1464</v>
      </c>
      <c r="K124" s="8">
        <f t="shared" si="79"/>
        <v>1.403</v>
      </c>
      <c r="L124" s="9">
        <f t="shared" si="80"/>
        <v>23</v>
      </c>
      <c r="M124" s="9">
        <f t="shared" si="81"/>
        <v>29</v>
      </c>
      <c r="N124" s="8">
        <f t="shared" si="82"/>
        <v>1.38248E-2</v>
      </c>
      <c r="O124" s="8">
        <f t="shared" si="83"/>
        <v>2.3828927999999996E-2</v>
      </c>
      <c r="P124" s="8">
        <f t="shared" si="84"/>
        <v>0.44611247119999997</v>
      </c>
      <c r="Q124" s="8">
        <f t="shared" si="85"/>
        <v>0.96952759353599982</v>
      </c>
      <c r="R124" s="9">
        <v>1</v>
      </c>
      <c r="S124" s="8">
        <f t="shared" si="86"/>
        <v>0.96952759353599982</v>
      </c>
      <c r="T124" s="8">
        <f t="shared" si="87"/>
        <v>0.44611247119999997</v>
      </c>
      <c r="U124" s="22">
        <f t="shared" si="94"/>
        <v>436.28741709119993</v>
      </c>
      <c r="V124" s="11">
        <f t="shared" si="88"/>
        <v>245.36185915999999</v>
      </c>
      <c r="W124" s="8">
        <f t="shared" si="89"/>
        <v>2.6643980160000003</v>
      </c>
      <c r="X124" s="138">
        <f t="shared" ref="X124" si="123">W124*2*100</f>
        <v>532.87960320000002</v>
      </c>
      <c r="Y124" s="8">
        <f t="shared" si="91"/>
        <v>1.1394582720000002</v>
      </c>
      <c r="Z124" s="139">
        <f t="shared" ref="Z124:Z125" si="124">Y124*2*350</f>
        <v>797.62079040000015</v>
      </c>
      <c r="AA124" s="13">
        <f t="shared" si="92"/>
        <v>2012.1496698512001</v>
      </c>
    </row>
    <row r="125" spans="1:27" s="102" customFormat="1" hidden="1" x14ac:dyDescent="0.2">
      <c r="A125" s="103" t="s">
        <v>612</v>
      </c>
      <c r="B125" s="97">
        <v>54</v>
      </c>
      <c r="C125" s="97">
        <v>300</v>
      </c>
      <c r="D125" s="137" t="str">
        <f t="shared" si="93"/>
        <v>54 300 CS SS304 FG SS304</v>
      </c>
      <c r="E125" s="140">
        <f t="shared" si="108"/>
        <v>19</v>
      </c>
      <c r="F125" s="141">
        <f t="shared" si="109"/>
        <v>38</v>
      </c>
      <c r="G125" s="97">
        <v>1365</v>
      </c>
      <c r="H125" s="97">
        <v>1403</v>
      </c>
      <c r="I125" s="97">
        <v>1454</v>
      </c>
      <c r="J125" s="97">
        <v>1530</v>
      </c>
      <c r="K125" s="8">
        <f t="shared" si="79"/>
        <v>1.4285000000000001</v>
      </c>
      <c r="L125" s="9">
        <f t="shared" si="80"/>
        <v>31</v>
      </c>
      <c r="M125" s="9">
        <f t="shared" si="81"/>
        <v>37</v>
      </c>
      <c r="N125" s="8">
        <f t="shared" si="82"/>
        <v>1.38248E-2</v>
      </c>
      <c r="O125" s="8">
        <f t="shared" si="83"/>
        <v>2.3828927999999996E-2</v>
      </c>
      <c r="P125" s="8">
        <f t="shared" si="84"/>
        <v>0.6122105308000001</v>
      </c>
      <c r="Q125" s="8">
        <f t="shared" si="85"/>
        <v>1.2594660749759998</v>
      </c>
      <c r="R125" s="9">
        <v>1</v>
      </c>
      <c r="S125" s="8">
        <f t="shared" si="86"/>
        <v>1.2594660749759998</v>
      </c>
      <c r="T125" s="8">
        <f t="shared" si="87"/>
        <v>0.6122105308000001</v>
      </c>
      <c r="U125" s="22">
        <f t="shared" si="94"/>
        <v>566.75973373919987</v>
      </c>
      <c r="V125" s="11">
        <f t="shared" si="88"/>
        <v>336.71579194000003</v>
      </c>
      <c r="W125" s="8">
        <f t="shared" si="89"/>
        <v>5.0386449600000001</v>
      </c>
      <c r="X125" s="138">
        <f>W125*2.5*100</f>
        <v>1259.6612399999999</v>
      </c>
      <c r="Y125" s="8">
        <f t="shared" si="91"/>
        <v>2.3102022480000004</v>
      </c>
      <c r="Z125" s="139">
        <f t="shared" si="124"/>
        <v>1617.1415736000004</v>
      </c>
      <c r="AA125" s="13">
        <f t="shared" si="92"/>
        <v>3780.2783392792003</v>
      </c>
    </row>
    <row r="126" spans="1:27" s="102" customFormat="1" hidden="1" x14ac:dyDescent="0.2">
      <c r="A126" s="103" t="s">
        <v>612</v>
      </c>
      <c r="B126" s="97">
        <v>54</v>
      </c>
      <c r="C126" s="97">
        <v>600</v>
      </c>
      <c r="D126" s="137" t="str">
        <f t="shared" si="93"/>
        <v>54 600 CS SS304 FG SS304</v>
      </c>
      <c r="E126" s="140">
        <f t="shared" si="108"/>
        <v>25.5</v>
      </c>
      <c r="F126" s="141">
        <f t="shared" si="109"/>
        <v>38</v>
      </c>
      <c r="G126" s="97">
        <v>1378</v>
      </c>
      <c r="H126" s="97">
        <v>1429</v>
      </c>
      <c r="I126" s="97">
        <v>1480</v>
      </c>
      <c r="J126" s="97">
        <v>1556</v>
      </c>
      <c r="K126" s="8">
        <f t="shared" si="79"/>
        <v>1.4544999999999999</v>
      </c>
      <c r="L126" s="9">
        <f t="shared" si="80"/>
        <v>31</v>
      </c>
      <c r="M126" s="9">
        <f t="shared" si="81"/>
        <v>37</v>
      </c>
      <c r="N126" s="8">
        <f t="shared" si="82"/>
        <v>1.38248E-2</v>
      </c>
      <c r="O126" s="8">
        <f t="shared" si="83"/>
        <v>2.3828927999999996E-2</v>
      </c>
      <c r="P126" s="8">
        <f t="shared" si="84"/>
        <v>0.62335331959999996</v>
      </c>
      <c r="Q126" s="8">
        <f t="shared" si="85"/>
        <v>1.2823895037119997</v>
      </c>
      <c r="R126" s="9">
        <v>1</v>
      </c>
      <c r="S126" s="8">
        <f t="shared" si="86"/>
        <v>1.2823895037119997</v>
      </c>
      <c r="T126" s="8">
        <f t="shared" si="87"/>
        <v>0.62335331959999996</v>
      </c>
      <c r="U126" s="22">
        <f t="shared" si="94"/>
        <v>577.07527667039983</v>
      </c>
      <c r="V126" s="11">
        <f t="shared" si="88"/>
        <v>342.84432577999996</v>
      </c>
      <c r="W126" s="8">
        <f t="shared" si="89"/>
        <v>5.1242689919999993</v>
      </c>
      <c r="X126" s="138">
        <f>W126*2.5*100</f>
        <v>1281.0672479999998</v>
      </c>
      <c r="Y126" s="8">
        <f t="shared" si="91"/>
        <v>3.1579928279999998</v>
      </c>
      <c r="Z126" s="139">
        <f t="shared" ref="Z126" si="125">Y126*3*350</f>
        <v>3315.8924693999998</v>
      </c>
      <c r="AA126" s="13">
        <f t="shared" si="92"/>
        <v>5516.879319850399</v>
      </c>
    </row>
    <row r="127" spans="1:27" s="102" customFormat="1" hidden="1" x14ac:dyDescent="0.2">
      <c r="A127" s="103" t="s">
        <v>612</v>
      </c>
      <c r="B127" s="97">
        <v>56</v>
      </c>
      <c r="C127" s="97">
        <v>150</v>
      </c>
      <c r="D127" s="137" t="str">
        <f t="shared" si="93"/>
        <v>56 150 CS SS304 FG SS304</v>
      </c>
      <c r="E127" s="140">
        <f t="shared" si="108"/>
        <v>11.5</v>
      </c>
      <c r="F127" s="141">
        <f t="shared" si="109"/>
        <v>18.5</v>
      </c>
      <c r="G127" s="97">
        <v>1422</v>
      </c>
      <c r="H127" s="97">
        <v>1445</v>
      </c>
      <c r="I127" s="97">
        <v>1478</v>
      </c>
      <c r="J127" s="97">
        <v>1515</v>
      </c>
      <c r="K127" s="8">
        <f t="shared" si="79"/>
        <v>1.4615</v>
      </c>
      <c r="L127" s="9">
        <f t="shared" si="80"/>
        <v>20</v>
      </c>
      <c r="M127" s="9">
        <f t="shared" si="81"/>
        <v>26</v>
      </c>
      <c r="N127" s="8">
        <f t="shared" si="82"/>
        <v>1.38248E-2</v>
      </c>
      <c r="O127" s="8">
        <f t="shared" si="83"/>
        <v>2.3828927999999996E-2</v>
      </c>
      <c r="P127" s="8">
        <f t="shared" si="84"/>
        <v>0.40409890399999998</v>
      </c>
      <c r="Q127" s="8">
        <f t="shared" si="85"/>
        <v>0.9054754350719999</v>
      </c>
      <c r="R127" s="9">
        <v>1</v>
      </c>
      <c r="S127" s="8">
        <f t="shared" si="86"/>
        <v>0.9054754350719999</v>
      </c>
      <c r="T127" s="8">
        <f t="shared" si="87"/>
        <v>0.40409890399999998</v>
      </c>
      <c r="U127" s="22">
        <f t="shared" si="94"/>
        <v>407.46394578239995</v>
      </c>
      <c r="V127" s="11">
        <f t="shared" si="88"/>
        <v>222.2543972</v>
      </c>
      <c r="W127" s="8">
        <f t="shared" si="89"/>
        <v>2.4289752599999992</v>
      </c>
      <c r="X127" s="138">
        <f t="shared" ref="X127" si="126">W127*2*100</f>
        <v>485.79505199999983</v>
      </c>
      <c r="Y127" s="8">
        <f t="shared" si="91"/>
        <v>1.4401390199999999</v>
      </c>
      <c r="Z127" s="139">
        <f>Y127*2*350</f>
        <v>1008.097314</v>
      </c>
      <c r="AA127" s="13">
        <f t="shared" si="92"/>
        <v>2123.6107089824</v>
      </c>
    </row>
    <row r="128" spans="1:27" s="102" customFormat="1" hidden="1" x14ac:dyDescent="0.2">
      <c r="A128" s="103" t="s">
        <v>612</v>
      </c>
      <c r="B128" s="97">
        <v>56</v>
      </c>
      <c r="C128" s="97">
        <v>300</v>
      </c>
      <c r="D128" s="137" t="str">
        <f t="shared" si="93"/>
        <v>56 300 CS SS304 FG SS304</v>
      </c>
      <c r="E128" s="140">
        <f t="shared" si="108"/>
        <v>25.5</v>
      </c>
      <c r="F128" s="141">
        <f t="shared" si="109"/>
        <v>35</v>
      </c>
      <c r="G128" s="97">
        <v>1429</v>
      </c>
      <c r="H128" s="97">
        <v>1480</v>
      </c>
      <c r="I128" s="97">
        <v>1524</v>
      </c>
      <c r="J128" s="97">
        <v>1594</v>
      </c>
      <c r="K128" s="8">
        <f t="shared" si="79"/>
        <v>1.502</v>
      </c>
      <c r="L128" s="9">
        <f t="shared" si="80"/>
        <v>26</v>
      </c>
      <c r="M128" s="9">
        <f t="shared" si="81"/>
        <v>32</v>
      </c>
      <c r="N128" s="8">
        <f t="shared" si="82"/>
        <v>1.38248E-2</v>
      </c>
      <c r="O128" s="8">
        <f t="shared" si="83"/>
        <v>2.3828927999999996E-2</v>
      </c>
      <c r="P128" s="8">
        <f t="shared" si="84"/>
        <v>0.53988608959999995</v>
      </c>
      <c r="Q128" s="8">
        <f t="shared" si="85"/>
        <v>1.1453135953919997</v>
      </c>
      <c r="R128" s="9">
        <v>1</v>
      </c>
      <c r="S128" s="8">
        <f t="shared" si="86"/>
        <v>1.1453135953919997</v>
      </c>
      <c r="T128" s="8">
        <f t="shared" si="87"/>
        <v>0.53988608959999995</v>
      </c>
      <c r="U128" s="22">
        <f t="shared" si="94"/>
        <v>515.39111792639983</v>
      </c>
      <c r="V128" s="11">
        <f t="shared" si="88"/>
        <v>296.93734927999998</v>
      </c>
      <c r="W128" s="8">
        <f t="shared" si="89"/>
        <v>4.8349845599999997</v>
      </c>
      <c r="X128" s="138">
        <f>W128*2.5*100</f>
        <v>1208.74614</v>
      </c>
      <c r="Y128" s="8">
        <f t="shared" si="91"/>
        <v>3.2706993599999996</v>
      </c>
      <c r="Z128" s="139">
        <f t="shared" ref="Z128:Z129" si="127">Y128*3*350</f>
        <v>3434.2343279999996</v>
      </c>
      <c r="AA128" s="13">
        <f t="shared" si="92"/>
        <v>5455.3089352063989</v>
      </c>
    </row>
    <row r="129" spans="1:27" s="102" customFormat="1" hidden="1" x14ac:dyDescent="0.2">
      <c r="A129" s="103" t="s">
        <v>612</v>
      </c>
      <c r="B129" s="97">
        <v>56</v>
      </c>
      <c r="C129" s="97">
        <v>600</v>
      </c>
      <c r="D129" s="137" t="str">
        <f t="shared" si="93"/>
        <v>56 600 CS SS304 FG SS304</v>
      </c>
      <c r="E129" s="140">
        <f t="shared" si="108"/>
        <v>25.5</v>
      </c>
      <c r="F129" s="141">
        <f t="shared" si="109"/>
        <v>41.5</v>
      </c>
      <c r="G129" s="97">
        <v>1429</v>
      </c>
      <c r="H129" s="97">
        <v>1480</v>
      </c>
      <c r="I129" s="97">
        <v>1530</v>
      </c>
      <c r="J129" s="97">
        <v>1613</v>
      </c>
      <c r="K129" s="8">
        <f t="shared" si="79"/>
        <v>1.5049999999999999</v>
      </c>
      <c r="L129" s="9">
        <f t="shared" si="80"/>
        <v>30</v>
      </c>
      <c r="M129" s="9">
        <f t="shared" si="81"/>
        <v>36</v>
      </c>
      <c r="N129" s="8">
        <f t="shared" si="82"/>
        <v>1.38248E-2</v>
      </c>
      <c r="O129" s="8">
        <f t="shared" si="83"/>
        <v>2.3828927999999996E-2</v>
      </c>
      <c r="P129" s="8">
        <f t="shared" si="84"/>
        <v>0.62418971999999995</v>
      </c>
      <c r="Q129" s="8">
        <f t="shared" si="85"/>
        <v>1.2910513190399997</v>
      </c>
      <c r="R129" s="9">
        <v>1</v>
      </c>
      <c r="S129" s="8">
        <f t="shared" si="86"/>
        <v>1.2910513190399997</v>
      </c>
      <c r="T129" s="8">
        <f t="shared" si="87"/>
        <v>0.62418971999999995</v>
      </c>
      <c r="U129" s="22">
        <f t="shared" si="94"/>
        <v>580.97309356799985</v>
      </c>
      <c r="V129" s="11">
        <f t="shared" si="88"/>
        <v>343.30434599999995</v>
      </c>
      <c r="W129" s="8">
        <f t="shared" si="89"/>
        <v>5.8012448279999997</v>
      </c>
      <c r="X129" s="138">
        <f t="shared" si="75"/>
        <v>2320.4979312</v>
      </c>
      <c r="Y129" s="8">
        <f t="shared" si="91"/>
        <v>3.2706993599999996</v>
      </c>
      <c r="Z129" s="139">
        <f t="shared" si="127"/>
        <v>3434.2343279999996</v>
      </c>
      <c r="AA129" s="13">
        <f t="shared" si="92"/>
        <v>6679.0096987679999</v>
      </c>
    </row>
    <row r="130" spans="1:27" s="102" customFormat="1" hidden="1" x14ac:dyDescent="0.2">
      <c r="A130" s="103" t="s">
        <v>612</v>
      </c>
      <c r="B130" s="97">
        <v>58</v>
      </c>
      <c r="C130" s="97">
        <v>150</v>
      </c>
      <c r="D130" s="137" t="str">
        <f t="shared" si="93"/>
        <v>58 150 CS SS304 FG SS304</v>
      </c>
      <c r="E130" s="140">
        <f t="shared" si="108"/>
        <v>11</v>
      </c>
      <c r="F130" s="141">
        <f t="shared" si="109"/>
        <v>25.5</v>
      </c>
      <c r="G130" s="97">
        <v>1478</v>
      </c>
      <c r="H130" s="97">
        <v>1500</v>
      </c>
      <c r="I130" s="97">
        <v>1529</v>
      </c>
      <c r="J130" s="97">
        <v>1580</v>
      </c>
      <c r="K130" s="8">
        <f t="shared" si="79"/>
        <v>1.5145</v>
      </c>
      <c r="L130" s="9">
        <f t="shared" si="80"/>
        <v>17</v>
      </c>
      <c r="M130" s="9">
        <f t="shared" si="81"/>
        <v>23</v>
      </c>
      <c r="N130" s="8">
        <f t="shared" si="82"/>
        <v>1.38248E-2</v>
      </c>
      <c r="O130" s="8">
        <f t="shared" si="83"/>
        <v>2.3828927999999996E-2</v>
      </c>
      <c r="P130" s="8">
        <f t="shared" si="84"/>
        <v>0.35594021319999997</v>
      </c>
      <c r="Q130" s="8">
        <f t="shared" si="85"/>
        <v>0.83004496348799983</v>
      </c>
      <c r="R130" s="9">
        <v>1</v>
      </c>
      <c r="S130" s="8">
        <f t="shared" si="86"/>
        <v>0.83004496348799983</v>
      </c>
      <c r="T130" s="8">
        <f t="shared" si="87"/>
        <v>0.35594021319999997</v>
      </c>
      <c r="U130" s="22">
        <f t="shared" si="94"/>
        <v>373.52023356959995</v>
      </c>
      <c r="V130" s="11">
        <f t="shared" si="88"/>
        <v>195.76711725999999</v>
      </c>
      <c r="W130" s="8">
        <f t="shared" si="89"/>
        <v>3.4916925600000002</v>
      </c>
      <c r="X130" s="138">
        <f t="shared" ref="X130" si="128">W130*2*100</f>
        <v>698.33851200000004</v>
      </c>
      <c r="Y130" s="8">
        <f t="shared" si="91"/>
        <v>1.4299559999999996</v>
      </c>
      <c r="Z130" s="139">
        <f>Y130*2*350</f>
        <v>1000.9691999999997</v>
      </c>
      <c r="AA130" s="13">
        <f t="shared" si="92"/>
        <v>2268.5950628296</v>
      </c>
    </row>
    <row r="131" spans="1:27" s="102" customFormat="1" hidden="1" x14ac:dyDescent="0.2">
      <c r="A131" s="103" t="s">
        <v>612</v>
      </c>
      <c r="B131" s="97">
        <v>58</v>
      </c>
      <c r="C131" s="97">
        <v>300</v>
      </c>
      <c r="D131" s="137" t="str">
        <f t="shared" si="93"/>
        <v>58 300 CS SS304 FG SS304</v>
      </c>
      <c r="E131" s="140">
        <f t="shared" si="108"/>
        <v>25.5</v>
      </c>
      <c r="F131" s="141">
        <f t="shared" si="109"/>
        <v>41.5</v>
      </c>
      <c r="G131" s="97">
        <v>1484</v>
      </c>
      <c r="H131" s="97">
        <v>1535</v>
      </c>
      <c r="I131" s="97">
        <v>1573</v>
      </c>
      <c r="J131" s="97">
        <v>1656</v>
      </c>
      <c r="K131" s="8">
        <f t="shared" si="79"/>
        <v>1.554</v>
      </c>
      <c r="L131" s="9">
        <f t="shared" si="80"/>
        <v>23</v>
      </c>
      <c r="M131" s="9">
        <f t="shared" si="81"/>
        <v>29</v>
      </c>
      <c r="N131" s="8">
        <f t="shared" si="82"/>
        <v>1.38248E-2</v>
      </c>
      <c r="O131" s="8">
        <f t="shared" si="83"/>
        <v>2.3828927999999996E-2</v>
      </c>
      <c r="P131" s="8">
        <f t="shared" si="84"/>
        <v>0.49412600160000009</v>
      </c>
      <c r="Q131" s="8">
        <f t="shared" si="85"/>
        <v>1.0738744692479998</v>
      </c>
      <c r="R131" s="9">
        <v>1</v>
      </c>
      <c r="S131" s="8">
        <f t="shared" si="86"/>
        <v>1.0738744692479998</v>
      </c>
      <c r="T131" s="8">
        <f t="shared" si="87"/>
        <v>0.49412600160000009</v>
      </c>
      <c r="U131" s="22">
        <f t="shared" si="94"/>
        <v>483.24351116159988</v>
      </c>
      <c r="V131" s="11">
        <f t="shared" si="88"/>
        <v>271.76930088000006</v>
      </c>
      <c r="W131" s="8">
        <f t="shared" si="89"/>
        <v>5.9558967359999997</v>
      </c>
      <c r="X131" s="138">
        <f t="shared" si="75"/>
        <v>2382.3586943999999</v>
      </c>
      <c r="Y131" s="8">
        <f t="shared" si="91"/>
        <v>3.3922456199999997</v>
      </c>
      <c r="Z131" s="139">
        <f t="shared" ref="Z131:Z132" si="129">Y131*3*350</f>
        <v>3561.8579009999994</v>
      </c>
      <c r="AA131" s="13">
        <f t="shared" si="92"/>
        <v>6699.2294074415986</v>
      </c>
    </row>
    <row r="132" spans="1:27" s="102" customFormat="1" hidden="1" x14ac:dyDescent="0.2">
      <c r="A132" s="103" t="s">
        <v>612</v>
      </c>
      <c r="B132" s="97">
        <v>58</v>
      </c>
      <c r="C132" s="97">
        <v>600</v>
      </c>
      <c r="D132" s="137" t="str">
        <f t="shared" si="93"/>
        <v>58 600 CS SS304 FG SS304</v>
      </c>
      <c r="E132" s="140">
        <f t="shared" si="108"/>
        <v>32</v>
      </c>
      <c r="F132" s="141">
        <f t="shared" si="109"/>
        <v>38</v>
      </c>
      <c r="G132" s="97">
        <v>1473</v>
      </c>
      <c r="H132" s="97">
        <v>1537</v>
      </c>
      <c r="I132" s="97">
        <v>1588</v>
      </c>
      <c r="J132" s="97">
        <v>1664</v>
      </c>
      <c r="K132" s="8">
        <f t="shared" si="79"/>
        <v>1.5625</v>
      </c>
      <c r="L132" s="9">
        <f t="shared" si="80"/>
        <v>31</v>
      </c>
      <c r="M132" s="9">
        <f t="shared" si="81"/>
        <v>37</v>
      </c>
      <c r="N132" s="8">
        <f t="shared" si="82"/>
        <v>1.38248E-2</v>
      </c>
      <c r="O132" s="8">
        <f t="shared" si="83"/>
        <v>2.3828927999999996E-2</v>
      </c>
      <c r="P132" s="8">
        <f t="shared" si="84"/>
        <v>0.66963874999999995</v>
      </c>
      <c r="Q132" s="8">
        <f t="shared" si="85"/>
        <v>1.3776098999999997</v>
      </c>
      <c r="R132" s="9">
        <v>1</v>
      </c>
      <c r="S132" s="8">
        <f t="shared" si="86"/>
        <v>1.3776098999999997</v>
      </c>
      <c r="T132" s="8">
        <f t="shared" si="87"/>
        <v>0.66963874999999995</v>
      </c>
      <c r="U132" s="22">
        <f t="shared" si="94"/>
        <v>619.92445499999985</v>
      </c>
      <c r="V132" s="11">
        <f t="shared" si="88"/>
        <v>368.30131249999999</v>
      </c>
      <c r="W132" s="8">
        <f t="shared" si="89"/>
        <v>5.4799380480000002</v>
      </c>
      <c r="X132" s="138">
        <f>W132*2.5*100</f>
        <v>1369.984512</v>
      </c>
      <c r="Y132" s="8">
        <f t="shared" si="91"/>
        <v>4.2624821759999998</v>
      </c>
      <c r="Z132" s="139">
        <f t="shared" si="129"/>
        <v>4475.6062848000001</v>
      </c>
      <c r="AA132" s="13">
        <f t="shared" si="92"/>
        <v>6833.8165642999993</v>
      </c>
    </row>
    <row r="133" spans="1:27" s="102" customFormat="1" hidden="1" x14ac:dyDescent="0.2">
      <c r="A133" s="103" t="s">
        <v>612</v>
      </c>
      <c r="B133" s="97">
        <v>60</v>
      </c>
      <c r="C133" s="97">
        <v>150</v>
      </c>
      <c r="D133" s="137" t="str">
        <f t="shared" si="93"/>
        <v>60 150 CS SS304 FG SS304</v>
      </c>
      <c r="E133" s="140">
        <f t="shared" si="108"/>
        <v>11</v>
      </c>
      <c r="F133" s="141">
        <f t="shared" si="109"/>
        <v>22</v>
      </c>
      <c r="G133" s="97">
        <v>1535</v>
      </c>
      <c r="H133" s="97">
        <v>1557</v>
      </c>
      <c r="I133" s="97">
        <v>1586</v>
      </c>
      <c r="J133" s="97">
        <v>1630</v>
      </c>
      <c r="K133" s="8">
        <f t="shared" si="79"/>
        <v>1.5714999999999999</v>
      </c>
      <c r="L133" s="9">
        <f t="shared" si="80"/>
        <v>17</v>
      </c>
      <c r="M133" s="9">
        <f t="shared" si="81"/>
        <v>23</v>
      </c>
      <c r="N133" s="8">
        <f t="shared" si="82"/>
        <v>1.38248E-2</v>
      </c>
      <c r="O133" s="8">
        <f t="shared" si="83"/>
        <v>2.3828927999999996E-2</v>
      </c>
      <c r="P133" s="8">
        <f t="shared" si="84"/>
        <v>0.36933644439999996</v>
      </c>
      <c r="Q133" s="8">
        <f t="shared" si="85"/>
        <v>0.8612846880959999</v>
      </c>
      <c r="R133" s="9">
        <v>1</v>
      </c>
      <c r="S133" s="8">
        <f t="shared" si="86"/>
        <v>0.8612846880959999</v>
      </c>
      <c r="T133" s="8">
        <f t="shared" si="87"/>
        <v>0.36933644439999996</v>
      </c>
      <c r="U133" s="22">
        <f t="shared" si="94"/>
        <v>387.57810964319998</v>
      </c>
      <c r="V133" s="11">
        <f t="shared" si="88"/>
        <v>203.13504441999999</v>
      </c>
      <c r="W133" s="8">
        <f t="shared" si="89"/>
        <v>3.1077710399999998</v>
      </c>
      <c r="X133" s="138">
        <f t="shared" ref="X133" si="130">W133*2*100</f>
        <v>621.55420800000002</v>
      </c>
      <c r="Y133" s="8">
        <f t="shared" si="91"/>
        <v>1.4842943279999998</v>
      </c>
      <c r="Z133" s="139">
        <f t="shared" ref="Z133:Z134" si="131">Y133*2*350</f>
        <v>1039.0060295999999</v>
      </c>
      <c r="AA133" s="13">
        <f t="shared" si="92"/>
        <v>2251.2733916632001</v>
      </c>
    </row>
    <row r="134" spans="1:27" s="102" customFormat="1" hidden="1" x14ac:dyDescent="0.2">
      <c r="A134" s="103" t="s">
        <v>612</v>
      </c>
      <c r="B134" s="97">
        <v>60</v>
      </c>
      <c r="C134" s="97">
        <v>300</v>
      </c>
      <c r="D134" s="137" t="str">
        <f t="shared" si="93"/>
        <v>60 300 CS SS304 FG SS304</v>
      </c>
      <c r="E134" s="140">
        <f t="shared" si="108"/>
        <v>16</v>
      </c>
      <c r="F134" s="141">
        <f t="shared" si="109"/>
        <v>38.5</v>
      </c>
      <c r="G134" s="97">
        <v>1557</v>
      </c>
      <c r="H134" s="97">
        <v>1589</v>
      </c>
      <c r="I134" s="97">
        <v>1630</v>
      </c>
      <c r="J134" s="97">
        <v>1707</v>
      </c>
      <c r="K134" s="8">
        <f t="shared" ref="K134:K135" si="132">(I134+H134)/2/1000</f>
        <v>1.6094999999999999</v>
      </c>
      <c r="L134" s="9">
        <f t="shared" ref="L134:L135" si="133">ROUND((I134-H134)/2*1.2,)</f>
        <v>25</v>
      </c>
      <c r="M134" s="9">
        <f t="shared" ref="M134:M135" si="134">L134+6</f>
        <v>31</v>
      </c>
      <c r="N134" s="8">
        <f t="shared" ref="N134:N135" si="135">3.142*(0.0008*0.0055)*1000</f>
        <v>1.38248E-2</v>
      </c>
      <c r="O134" s="8">
        <f t="shared" ref="O134:O135" si="136">3.142*(0.0002*0.0048)*7900</f>
        <v>2.3828927999999996E-2</v>
      </c>
      <c r="P134" s="8">
        <f t="shared" ref="P134:P135" si="137">(K134*L134)*N134</f>
        <v>0.55627538999999993</v>
      </c>
      <c r="Q134" s="8">
        <f t="shared" ref="Q134:Q135" si="138">K134*M134*O134</f>
        <v>1.1889324480959997</v>
      </c>
      <c r="R134" s="9">
        <v>1</v>
      </c>
      <c r="S134" s="8">
        <f t="shared" ref="S134:S135" si="139">(Q134*R134)</f>
        <v>1.1889324480959997</v>
      </c>
      <c r="T134" s="8">
        <f t="shared" ref="T134:T135" si="140">(P134*R134)</f>
        <v>0.55627538999999993</v>
      </c>
      <c r="U134" s="22">
        <f t="shared" si="94"/>
        <v>535.01960164319985</v>
      </c>
      <c r="V134" s="11">
        <f t="shared" ref="V134:V135" si="141">T134*R134*550</f>
        <v>305.95146449999999</v>
      </c>
      <c r="W134" s="8">
        <f t="shared" ref="W134:W135" si="142">((J134/1000)*3.14)*1.15*0.003*((J134-I134)/2/1000)*8000*R134</f>
        <v>5.6955147479999999</v>
      </c>
      <c r="X134" s="138">
        <f>W134*2.5*100</f>
        <v>1423.8786870000001</v>
      </c>
      <c r="Y134" s="8">
        <f t="shared" ref="Y134:Y135" si="143">((H134/1000)*3.14)*1.15*0.003*((H134-G134)/2/1000)*8000*R134</f>
        <v>2.203345536</v>
      </c>
      <c r="Z134" s="139">
        <f t="shared" si="131"/>
        <v>1542.3418752</v>
      </c>
      <c r="AA134" s="13">
        <f t="shared" ref="AA134:AA135" si="144">Z134+X134+V134+U134</f>
        <v>3807.1916283432001</v>
      </c>
    </row>
    <row r="135" spans="1:27" s="118" customFormat="1" hidden="1" x14ac:dyDescent="0.2">
      <c r="A135" s="103" t="s">
        <v>612</v>
      </c>
      <c r="B135" s="97">
        <v>60</v>
      </c>
      <c r="C135" s="97">
        <v>600</v>
      </c>
      <c r="D135" s="137" t="str">
        <f t="shared" ref="D135" si="145">CONCATENATE(B135," ",C135," ",A135)</f>
        <v>60 600 CS SS304 FG SS304</v>
      </c>
      <c r="E135" s="140">
        <f t="shared" si="108"/>
        <v>32</v>
      </c>
      <c r="F135" s="141">
        <f t="shared" si="109"/>
        <v>44.5</v>
      </c>
      <c r="G135" s="116">
        <v>1530</v>
      </c>
      <c r="H135" s="116">
        <v>1594</v>
      </c>
      <c r="I135" s="116">
        <v>1645</v>
      </c>
      <c r="J135" s="116">
        <v>1734</v>
      </c>
      <c r="K135" s="8">
        <f t="shared" si="132"/>
        <v>1.6194999999999999</v>
      </c>
      <c r="L135" s="9">
        <f t="shared" si="133"/>
        <v>31</v>
      </c>
      <c r="M135" s="9">
        <f t="shared" si="134"/>
        <v>37</v>
      </c>
      <c r="N135" s="8">
        <f t="shared" si="135"/>
        <v>1.38248E-2</v>
      </c>
      <c r="O135" s="8">
        <f t="shared" si="136"/>
        <v>2.3828927999999996E-2</v>
      </c>
      <c r="P135" s="8">
        <f t="shared" si="137"/>
        <v>0.69406717159999998</v>
      </c>
      <c r="Q135" s="8">
        <f t="shared" si="138"/>
        <v>1.4278651091519996</v>
      </c>
      <c r="R135" s="9">
        <v>1</v>
      </c>
      <c r="S135" s="8">
        <f t="shared" si="139"/>
        <v>1.4278651091519996</v>
      </c>
      <c r="T135" s="8">
        <f t="shared" si="140"/>
        <v>0.69406717159999998</v>
      </c>
      <c r="U135" s="22">
        <f t="shared" ref="U135" si="146">S135*R135*450</f>
        <v>642.53929911839987</v>
      </c>
      <c r="V135" s="11">
        <f t="shared" si="141"/>
        <v>381.73694438000001</v>
      </c>
      <c r="W135" s="8">
        <f t="shared" si="142"/>
        <v>6.687254231999999</v>
      </c>
      <c r="X135" s="138">
        <f t="shared" ref="X135:X184" si="147">W135*4*100</f>
        <v>2674.9016927999996</v>
      </c>
      <c r="Y135" s="8">
        <f t="shared" si="143"/>
        <v>4.4205573119999997</v>
      </c>
      <c r="Z135" s="139">
        <f t="shared" ref="Z135" si="148">Y135*3*350</f>
        <v>4641.5851776</v>
      </c>
      <c r="AA135" s="13">
        <f t="shared" si="144"/>
        <v>8340.7631138983998</v>
      </c>
    </row>
    <row r="136" spans="1:27" hidden="1" x14ac:dyDescent="0.25">
      <c r="E136" s="142"/>
      <c r="F136" s="142"/>
      <c r="X136" s="138">
        <f t="shared" si="147"/>
        <v>0</v>
      </c>
    </row>
    <row r="137" spans="1:27" s="102" customFormat="1" ht="26.4" hidden="1" x14ac:dyDescent="0.2">
      <c r="A137" s="103" t="s">
        <v>613</v>
      </c>
      <c r="B137" s="97">
        <v>26</v>
      </c>
      <c r="C137" s="97">
        <v>150</v>
      </c>
      <c r="D137" s="137" t="str">
        <f>CONCATENATE(B137," ",C137," ",A137)</f>
        <v>26 150 CS SS316L FG SS316L</v>
      </c>
      <c r="E137" s="140">
        <f t="shared" ref="E137:E168" si="149">(H137-G137)/2</f>
        <v>9.5</v>
      </c>
      <c r="F137" s="141">
        <f t="shared" ref="F137:F168" si="150">(J137-I137)/2</f>
        <v>13.45999999999998</v>
      </c>
      <c r="G137" s="97">
        <v>654.1</v>
      </c>
      <c r="H137" s="97">
        <v>673.1</v>
      </c>
      <c r="I137" s="97">
        <v>698.5</v>
      </c>
      <c r="J137" s="97">
        <v>725.42</v>
      </c>
      <c r="K137" s="8">
        <f t="shared" ref="K137:K200" si="151">(I137+H137)/2/1000</f>
        <v>0.68579999999999997</v>
      </c>
      <c r="L137" s="9">
        <f t="shared" ref="L137:L200" si="152">ROUND((I137-H137)/2*1.2,)</f>
        <v>15</v>
      </c>
      <c r="M137" s="9">
        <f t="shared" ref="M137:M200" si="153">L137+6</f>
        <v>21</v>
      </c>
      <c r="N137" s="8">
        <f t="shared" ref="N137:N200" si="154">3.142*(0.0008*0.0055)*1000</f>
        <v>1.38248E-2</v>
      </c>
      <c r="O137" s="8">
        <f t="shared" ref="O137:O200" si="155">3.142*(0.0002*0.0048)*7900</f>
        <v>2.3828927999999996E-2</v>
      </c>
      <c r="P137" s="8">
        <f t="shared" ref="P137:P200" si="156">(K137*L137)*N137</f>
        <v>0.14221571759999999</v>
      </c>
      <c r="Q137" s="8">
        <f t="shared" ref="Q137:Q200" si="157">K137*M137*O137</f>
        <v>0.34317945527039995</v>
      </c>
      <c r="R137" s="9">
        <v>1</v>
      </c>
      <c r="S137" s="8">
        <f t="shared" ref="S137:S200" si="158">(Q137*R137)</f>
        <v>0.34317945527039995</v>
      </c>
      <c r="T137" s="8">
        <f t="shared" ref="T137:T200" si="159">(P137*R137)</f>
        <v>0.14221571759999999</v>
      </c>
      <c r="U137" s="10">
        <f t="shared" ref="U137:U200" si="160">S137*R137*550</f>
        <v>188.74870039871996</v>
      </c>
      <c r="V137" s="11">
        <f t="shared" ref="V137:V200" si="161">T137*R137*550</f>
        <v>78.218644679999997</v>
      </c>
      <c r="W137" s="8">
        <f t="shared" ref="W137:W200" si="162">((J137/1000)*3.14)*1.15*0.003*((J137-I137)/2/1000)*8000*R137</f>
        <v>0.84620057292479856</v>
      </c>
      <c r="X137" s="138">
        <f t="shared" ref="X137" si="163">W137*2*100</f>
        <v>169.24011458495971</v>
      </c>
      <c r="Y137" s="8">
        <f t="shared" ref="Y137:Y200" si="164">((H137/1000)*3.14)*1.15*0.003*((H137-G137)/2/1000)*8000*R137</f>
        <v>0.5541686147999999</v>
      </c>
      <c r="Z137" s="12">
        <f t="shared" ref="Z137:Z200" si="165">Y137*2*450</f>
        <v>498.75175331999992</v>
      </c>
      <c r="AA137" s="13">
        <f t="shared" ref="AA137:AA200" si="166">Z137+X137+V137+U137</f>
        <v>934.95921298367966</v>
      </c>
    </row>
    <row r="138" spans="1:27" s="102" customFormat="1" ht="26.4" hidden="1" x14ac:dyDescent="0.2">
      <c r="A138" s="103" t="s">
        <v>613</v>
      </c>
      <c r="B138" s="97">
        <v>26</v>
      </c>
      <c r="C138" s="97">
        <v>300</v>
      </c>
      <c r="D138" s="137" t="str">
        <f t="shared" ref="D138:D201" si="167">CONCATENATE(B138," ",C138," ",A138)</f>
        <v>26 300 CS SS316L FG SS316L</v>
      </c>
      <c r="E138" s="140">
        <f t="shared" si="149"/>
        <v>9.5</v>
      </c>
      <c r="F138" s="141">
        <f t="shared" si="150"/>
        <v>30.5</v>
      </c>
      <c r="G138" s="97">
        <v>654</v>
      </c>
      <c r="H138" s="97">
        <v>673</v>
      </c>
      <c r="I138" s="97">
        <v>711</v>
      </c>
      <c r="J138" s="97">
        <v>772</v>
      </c>
      <c r="K138" s="8">
        <f t="shared" si="151"/>
        <v>0.69199999999999995</v>
      </c>
      <c r="L138" s="9">
        <f t="shared" si="152"/>
        <v>23</v>
      </c>
      <c r="M138" s="9">
        <f t="shared" si="153"/>
        <v>29</v>
      </c>
      <c r="N138" s="8">
        <f t="shared" si="154"/>
        <v>1.38248E-2</v>
      </c>
      <c r="O138" s="8">
        <f t="shared" si="155"/>
        <v>2.3828927999999996E-2</v>
      </c>
      <c r="P138" s="8">
        <f t="shared" si="156"/>
        <v>0.22003551679999997</v>
      </c>
      <c r="Q138" s="8">
        <f t="shared" si="157"/>
        <v>0.47819892710399986</v>
      </c>
      <c r="R138" s="9">
        <v>1</v>
      </c>
      <c r="S138" s="8">
        <f t="shared" si="158"/>
        <v>0.47819892710399986</v>
      </c>
      <c r="T138" s="8">
        <f t="shared" si="159"/>
        <v>0.22003551679999997</v>
      </c>
      <c r="U138" s="10">
        <f t="shared" si="160"/>
        <v>263.00940990719994</v>
      </c>
      <c r="V138" s="11">
        <f t="shared" si="161"/>
        <v>121.01953423999998</v>
      </c>
      <c r="W138" s="8">
        <f t="shared" si="162"/>
        <v>2.0405905440000001</v>
      </c>
      <c r="X138" s="138">
        <f>W138*2.5*100</f>
        <v>510.14763600000003</v>
      </c>
      <c r="Y138" s="8">
        <f t="shared" si="164"/>
        <v>0.55408628400000004</v>
      </c>
      <c r="Z138" s="12">
        <f t="shared" si="165"/>
        <v>498.67765560000004</v>
      </c>
      <c r="AA138" s="13">
        <f t="shared" si="166"/>
        <v>1392.8542357472002</v>
      </c>
    </row>
    <row r="139" spans="1:27" s="102" customFormat="1" ht="26.4" hidden="1" x14ac:dyDescent="0.2">
      <c r="A139" s="103" t="s">
        <v>613</v>
      </c>
      <c r="B139" s="97">
        <v>26</v>
      </c>
      <c r="C139" s="97">
        <v>600</v>
      </c>
      <c r="D139" s="137" t="str">
        <f t="shared" si="167"/>
        <v>26 600 CS SS316L FG SS316L</v>
      </c>
      <c r="E139" s="140">
        <f t="shared" si="149"/>
        <v>9.5</v>
      </c>
      <c r="F139" s="141">
        <f t="shared" si="150"/>
        <v>25</v>
      </c>
      <c r="G139" s="97">
        <v>645</v>
      </c>
      <c r="H139" s="97">
        <v>664</v>
      </c>
      <c r="I139" s="97">
        <v>715</v>
      </c>
      <c r="J139" s="97">
        <v>765</v>
      </c>
      <c r="K139" s="8">
        <f t="shared" si="151"/>
        <v>0.6895</v>
      </c>
      <c r="L139" s="9">
        <f t="shared" si="152"/>
        <v>31</v>
      </c>
      <c r="M139" s="9">
        <f t="shared" si="153"/>
        <v>37</v>
      </c>
      <c r="N139" s="8">
        <f t="shared" si="154"/>
        <v>1.38248E-2</v>
      </c>
      <c r="O139" s="8">
        <f t="shared" si="155"/>
        <v>2.3828927999999996E-2</v>
      </c>
      <c r="P139" s="8">
        <f t="shared" si="156"/>
        <v>0.29549818760000002</v>
      </c>
      <c r="Q139" s="8">
        <f t="shared" si="157"/>
        <v>0.60791169667199996</v>
      </c>
      <c r="R139" s="9">
        <v>1</v>
      </c>
      <c r="S139" s="8">
        <f t="shared" si="158"/>
        <v>0.60791169667199996</v>
      </c>
      <c r="T139" s="8">
        <f t="shared" si="159"/>
        <v>0.29549818760000002</v>
      </c>
      <c r="U139" s="10">
        <f t="shared" si="160"/>
        <v>334.3514331696</v>
      </c>
      <c r="V139" s="11">
        <f t="shared" si="161"/>
        <v>162.52400318000002</v>
      </c>
      <c r="W139" s="8">
        <f t="shared" si="162"/>
        <v>1.6574490000000002</v>
      </c>
      <c r="X139" s="138">
        <f t="shared" ref="X139" si="168">W139*2*100</f>
        <v>331.48980000000006</v>
      </c>
      <c r="Y139" s="8">
        <f t="shared" si="164"/>
        <v>0.54667651200000011</v>
      </c>
      <c r="Z139" s="12">
        <f t="shared" si="165"/>
        <v>492.00886080000009</v>
      </c>
      <c r="AA139" s="13">
        <f t="shared" si="166"/>
        <v>1320.3740971496002</v>
      </c>
    </row>
    <row r="140" spans="1:27" s="102" customFormat="1" ht="26.4" hidden="1" x14ac:dyDescent="0.2">
      <c r="A140" s="103" t="s">
        <v>613</v>
      </c>
      <c r="B140" s="97">
        <v>26</v>
      </c>
      <c r="C140" s="97">
        <v>900</v>
      </c>
      <c r="D140" s="137" t="str">
        <f t="shared" si="167"/>
        <v>26 900 CS SS316L FG SS316L</v>
      </c>
      <c r="E140" s="140">
        <f t="shared" si="149"/>
        <v>19</v>
      </c>
      <c r="F140" s="141">
        <f t="shared" si="150"/>
        <v>44.5</v>
      </c>
      <c r="G140" s="97">
        <v>667</v>
      </c>
      <c r="H140" s="97">
        <v>705</v>
      </c>
      <c r="I140" s="97">
        <v>749</v>
      </c>
      <c r="J140" s="97">
        <v>838</v>
      </c>
      <c r="K140" s="8">
        <f t="shared" si="151"/>
        <v>0.72699999999999998</v>
      </c>
      <c r="L140" s="9">
        <f t="shared" si="152"/>
        <v>26</v>
      </c>
      <c r="M140" s="9">
        <f t="shared" si="153"/>
        <v>32</v>
      </c>
      <c r="N140" s="8">
        <f t="shared" si="154"/>
        <v>1.38248E-2</v>
      </c>
      <c r="O140" s="8">
        <f t="shared" si="155"/>
        <v>2.3828927999999996E-2</v>
      </c>
      <c r="P140" s="8">
        <f t="shared" si="156"/>
        <v>0.26131636959999999</v>
      </c>
      <c r="Q140" s="8">
        <f t="shared" si="157"/>
        <v>0.5543561809919999</v>
      </c>
      <c r="R140" s="9">
        <v>1</v>
      </c>
      <c r="S140" s="8">
        <f t="shared" si="158"/>
        <v>0.5543561809919999</v>
      </c>
      <c r="T140" s="8">
        <f t="shared" si="159"/>
        <v>0.26131636959999999</v>
      </c>
      <c r="U140" s="10">
        <f t="shared" si="160"/>
        <v>304.89589954559995</v>
      </c>
      <c r="V140" s="11">
        <f t="shared" si="161"/>
        <v>143.72400328000001</v>
      </c>
      <c r="W140" s="8">
        <f t="shared" si="162"/>
        <v>3.2317872239999996</v>
      </c>
      <c r="X140" s="138">
        <f t="shared" si="147"/>
        <v>1292.7148895999999</v>
      </c>
      <c r="Y140" s="8">
        <f t="shared" si="164"/>
        <v>1.16086428</v>
      </c>
      <c r="Z140" s="12">
        <f t="shared" si="165"/>
        <v>1044.7778519999999</v>
      </c>
      <c r="AA140" s="13">
        <f t="shared" si="166"/>
        <v>2786.1126444256001</v>
      </c>
    </row>
    <row r="141" spans="1:27" s="102" customFormat="1" ht="26.4" hidden="1" x14ac:dyDescent="0.2">
      <c r="A141" s="103" t="s">
        <v>613</v>
      </c>
      <c r="B141" s="97">
        <v>28</v>
      </c>
      <c r="C141" s="97">
        <v>150</v>
      </c>
      <c r="D141" s="137" t="str">
        <f t="shared" si="167"/>
        <v>28 150 CS SS316L FG SS316L</v>
      </c>
      <c r="E141" s="140">
        <f t="shared" si="149"/>
        <v>9.5</v>
      </c>
      <c r="F141" s="141">
        <f t="shared" si="150"/>
        <v>13.460000000000036</v>
      </c>
      <c r="G141" s="97">
        <v>704.9</v>
      </c>
      <c r="H141" s="97">
        <v>723.9</v>
      </c>
      <c r="I141" s="97">
        <v>749.3</v>
      </c>
      <c r="J141" s="97">
        <v>776.22</v>
      </c>
      <c r="K141" s="8">
        <f t="shared" si="151"/>
        <v>0.73659999999999992</v>
      </c>
      <c r="L141" s="9">
        <f t="shared" si="152"/>
        <v>15</v>
      </c>
      <c r="M141" s="9">
        <f t="shared" si="153"/>
        <v>21</v>
      </c>
      <c r="N141" s="8">
        <f t="shared" si="154"/>
        <v>1.38248E-2</v>
      </c>
      <c r="O141" s="8">
        <f t="shared" si="155"/>
        <v>2.3828927999999996E-2</v>
      </c>
      <c r="P141" s="8">
        <f t="shared" si="156"/>
        <v>0.15275021519999998</v>
      </c>
      <c r="Q141" s="8">
        <f t="shared" si="157"/>
        <v>0.3686001556607999</v>
      </c>
      <c r="R141" s="9">
        <v>1</v>
      </c>
      <c r="S141" s="8">
        <f t="shared" si="158"/>
        <v>0.3686001556607999</v>
      </c>
      <c r="T141" s="8">
        <f t="shared" si="159"/>
        <v>0.15275021519999998</v>
      </c>
      <c r="U141" s="10">
        <f t="shared" si="160"/>
        <v>202.73008561343994</v>
      </c>
      <c r="V141" s="11">
        <f t="shared" si="161"/>
        <v>84.012618359999991</v>
      </c>
      <c r="W141" s="8">
        <f t="shared" si="162"/>
        <v>0.90545864287680244</v>
      </c>
      <c r="X141" s="138">
        <f t="shared" ref="X141" si="169">W141*2*100</f>
        <v>181.09172857536049</v>
      </c>
      <c r="Y141" s="8">
        <f t="shared" si="164"/>
        <v>0.59599266119999983</v>
      </c>
      <c r="Z141" s="12">
        <f t="shared" si="165"/>
        <v>536.39339507999989</v>
      </c>
      <c r="AA141" s="13">
        <f t="shared" si="166"/>
        <v>1004.2278276288005</v>
      </c>
    </row>
    <row r="142" spans="1:27" s="102" customFormat="1" ht="26.4" hidden="1" x14ac:dyDescent="0.2">
      <c r="A142" s="103" t="s">
        <v>613</v>
      </c>
      <c r="B142" s="97">
        <v>28</v>
      </c>
      <c r="C142" s="97">
        <v>300</v>
      </c>
      <c r="D142" s="137" t="str">
        <f t="shared" si="167"/>
        <v>28 300 CS SS316L FG SS316L</v>
      </c>
      <c r="E142" s="140">
        <f t="shared" si="149"/>
        <v>9.5500000000000114</v>
      </c>
      <c r="F142" s="141">
        <f t="shared" si="150"/>
        <v>32</v>
      </c>
      <c r="G142" s="97">
        <v>704.9</v>
      </c>
      <c r="H142" s="97">
        <v>724</v>
      </c>
      <c r="I142" s="97">
        <v>762</v>
      </c>
      <c r="J142" s="97">
        <v>826</v>
      </c>
      <c r="K142" s="8">
        <f t="shared" si="151"/>
        <v>0.74299999999999999</v>
      </c>
      <c r="L142" s="9">
        <f t="shared" si="152"/>
        <v>23</v>
      </c>
      <c r="M142" s="9">
        <f t="shared" si="153"/>
        <v>29</v>
      </c>
      <c r="N142" s="8">
        <f t="shared" si="154"/>
        <v>1.38248E-2</v>
      </c>
      <c r="O142" s="8">
        <f t="shared" si="155"/>
        <v>2.3828927999999996E-2</v>
      </c>
      <c r="P142" s="8">
        <f t="shared" si="156"/>
        <v>0.23625200719999997</v>
      </c>
      <c r="Q142" s="8">
        <f t="shared" si="157"/>
        <v>0.51344191161599995</v>
      </c>
      <c r="R142" s="9">
        <v>1</v>
      </c>
      <c r="S142" s="8">
        <f t="shared" si="158"/>
        <v>0.51344191161599995</v>
      </c>
      <c r="T142" s="8">
        <f t="shared" si="159"/>
        <v>0.23625200719999997</v>
      </c>
      <c r="U142" s="10">
        <f t="shared" si="160"/>
        <v>282.39305138879996</v>
      </c>
      <c r="V142" s="11">
        <f t="shared" si="161"/>
        <v>129.93860395999999</v>
      </c>
      <c r="W142" s="8">
        <f t="shared" si="162"/>
        <v>2.290702848</v>
      </c>
      <c r="X142" s="138">
        <f>W142*2.5*100</f>
        <v>572.67571199999998</v>
      </c>
      <c r="Y142" s="8">
        <f t="shared" si="164"/>
        <v>0.59921222880000069</v>
      </c>
      <c r="Z142" s="12">
        <f t="shared" si="165"/>
        <v>539.29100592000066</v>
      </c>
      <c r="AA142" s="13">
        <f t="shared" si="166"/>
        <v>1524.2983732688003</v>
      </c>
    </row>
    <row r="143" spans="1:27" s="102" customFormat="1" ht="26.4" hidden="1" x14ac:dyDescent="0.2">
      <c r="A143" s="103" t="s">
        <v>613</v>
      </c>
      <c r="B143" s="97">
        <v>28</v>
      </c>
      <c r="C143" s="97">
        <v>600</v>
      </c>
      <c r="D143" s="137" t="str">
        <f t="shared" si="167"/>
        <v>28 600 CS SS316L FG SS316L</v>
      </c>
      <c r="E143" s="140">
        <f t="shared" si="149"/>
        <v>9.5500000000000114</v>
      </c>
      <c r="F143" s="141">
        <f t="shared" si="150"/>
        <v>31.75</v>
      </c>
      <c r="G143" s="97">
        <v>685.8</v>
      </c>
      <c r="H143" s="97">
        <v>704.9</v>
      </c>
      <c r="I143" s="97">
        <v>755.65</v>
      </c>
      <c r="J143" s="97">
        <v>819.15</v>
      </c>
      <c r="K143" s="8">
        <f t="shared" si="151"/>
        <v>0.73027500000000001</v>
      </c>
      <c r="L143" s="9">
        <f t="shared" si="152"/>
        <v>30</v>
      </c>
      <c r="M143" s="9">
        <f t="shared" si="153"/>
        <v>36</v>
      </c>
      <c r="N143" s="8">
        <f t="shared" si="154"/>
        <v>1.38248E-2</v>
      </c>
      <c r="O143" s="8">
        <f t="shared" si="155"/>
        <v>2.3828927999999996E-2</v>
      </c>
      <c r="P143" s="8">
        <f t="shared" si="156"/>
        <v>0.30287717459999997</v>
      </c>
      <c r="Q143" s="8">
        <f t="shared" si="157"/>
        <v>0.62646013422719993</v>
      </c>
      <c r="R143" s="9">
        <v>1</v>
      </c>
      <c r="S143" s="8">
        <f t="shared" si="158"/>
        <v>0.62646013422719993</v>
      </c>
      <c r="T143" s="8">
        <f t="shared" si="159"/>
        <v>0.30287717459999997</v>
      </c>
      <c r="U143" s="10">
        <f t="shared" si="160"/>
        <v>344.55307382495994</v>
      </c>
      <c r="V143" s="11">
        <f t="shared" si="161"/>
        <v>166.58244602999997</v>
      </c>
      <c r="W143" s="8">
        <f t="shared" si="162"/>
        <v>2.2539583952999998</v>
      </c>
      <c r="X143" s="138">
        <f>W143*2.5*100</f>
        <v>563.48959882499992</v>
      </c>
      <c r="Y143" s="8">
        <f t="shared" si="164"/>
        <v>0.58340428188000071</v>
      </c>
      <c r="Z143" s="12">
        <f t="shared" si="165"/>
        <v>525.06385369200063</v>
      </c>
      <c r="AA143" s="13">
        <f t="shared" si="166"/>
        <v>1599.6889723719605</v>
      </c>
    </row>
    <row r="144" spans="1:27" s="102" customFormat="1" ht="26.4" hidden="1" x14ac:dyDescent="0.2">
      <c r="A144" s="103" t="s">
        <v>613</v>
      </c>
      <c r="B144" s="97">
        <v>28</v>
      </c>
      <c r="C144" s="97">
        <v>900</v>
      </c>
      <c r="D144" s="137" t="str">
        <f t="shared" si="167"/>
        <v>28 900 CS SS316L FG SS316L</v>
      </c>
      <c r="E144" s="140">
        <f t="shared" si="149"/>
        <v>12.700000000000045</v>
      </c>
      <c r="F144" s="141">
        <f t="shared" si="150"/>
        <v>50.800000000000011</v>
      </c>
      <c r="G144" s="97">
        <v>717.55</v>
      </c>
      <c r="H144" s="97">
        <v>742.95</v>
      </c>
      <c r="I144" s="97">
        <v>800.1</v>
      </c>
      <c r="J144" s="97">
        <v>901.7</v>
      </c>
      <c r="K144" s="8">
        <f t="shared" si="151"/>
        <v>0.77152500000000013</v>
      </c>
      <c r="L144" s="9">
        <f t="shared" si="152"/>
        <v>34</v>
      </c>
      <c r="M144" s="9">
        <f t="shared" si="153"/>
        <v>40</v>
      </c>
      <c r="N144" s="8">
        <f t="shared" si="154"/>
        <v>1.38248E-2</v>
      </c>
      <c r="O144" s="8">
        <f t="shared" si="155"/>
        <v>2.3828927999999996E-2</v>
      </c>
      <c r="P144" s="8">
        <f t="shared" si="156"/>
        <v>0.36265007988000009</v>
      </c>
      <c r="Q144" s="8">
        <f t="shared" si="157"/>
        <v>0.73538454700799993</v>
      </c>
      <c r="R144" s="9">
        <v>1</v>
      </c>
      <c r="S144" s="8">
        <f t="shared" si="158"/>
        <v>0.73538454700799993</v>
      </c>
      <c r="T144" s="8">
        <f t="shared" si="159"/>
        <v>0.36265007988000009</v>
      </c>
      <c r="U144" s="10">
        <f t="shared" si="160"/>
        <v>404.46150085439996</v>
      </c>
      <c r="V144" s="11">
        <f t="shared" si="161"/>
        <v>199.45754393400006</v>
      </c>
      <c r="W144" s="8">
        <f t="shared" si="162"/>
        <v>3.9697623830400008</v>
      </c>
      <c r="X144" s="138">
        <f t="shared" si="147"/>
        <v>1587.9049532160004</v>
      </c>
      <c r="Y144" s="8">
        <f t="shared" si="164"/>
        <v>0.8177151387600029</v>
      </c>
      <c r="Z144" s="12">
        <f t="shared" si="165"/>
        <v>735.94362488400259</v>
      </c>
      <c r="AA144" s="13">
        <f t="shared" si="166"/>
        <v>2927.7676228884034</v>
      </c>
    </row>
    <row r="145" spans="1:27" s="102" customFormat="1" ht="31.2" customHeight="1" x14ac:dyDescent="0.3">
      <c r="A145" s="103" t="s">
        <v>613</v>
      </c>
      <c r="B145" s="97">
        <v>30</v>
      </c>
      <c r="C145" s="97">
        <v>150</v>
      </c>
      <c r="D145" s="137" t="str">
        <f t="shared" si="167"/>
        <v>30 150 CS SS316L FG SS316L</v>
      </c>
      <c r="E145" s="140">
        <f t="shared" si="149"/>
        <v>9.5250000000000341</v>
      </c>
      <c r="F145" s="141">
        <f t="shared" si="150"/>
        <v>13.45999999999998</v>
      </c>
      <c r="G145" s="97">
        <v>755.65</v>
      </c>
      <c r="H145" s="97">
        <v>774.7</v>
      </c>
      <c r="I145" s="97">
        <v>800.1</v>
      </c>
      <c r="J145" s="97">
        <v>827.02</v>
      </c>
      <c r="K145" s="189">
        <f t="shared" si="151"/>
        <v>0.7874000000000001</v>
      </c>
      <c r="L145" s="190">
        <f t="shared" si="152"/>
        <v>15</v>
      </c>
      <c r="M145" s="190">
        <f t="shared" si="153"/>
        <v>21</v>
      </c>
      <c r="N145" s="189">
        <f t="shared" si="154"/>
        <v>1.38248E-2</v>
      </c>
      <c r="O145" s="189">
        <f t="shared" si="155"/>
        <v>2.3828927999999996E-2</v>
      </c>
      <c r="P145" s="189">
        <f t="shared" si="156"/>
        <v>0.16328471280000001</v>
      </c>
      <c r="Q145" s="189">
        <f t="shared" si="157"/>
        <v>0.39402085605120002</v>
      </c>
      <c r="R145" s="190">
        <v>1</v>
      </c>
      <c r="S145" s="189">
        <f t="shared" si="158"/>
        <v>0.39402085605120002</v>
      </c>
      <c r="T145" s="189">
        <f t="shared" si="159"/>
        <v>0.16328471280000001</v>
      </c>
      <c r="U145" s="191">
        <f t="shared" si="160"/>
        <v>216.71147082816</v>
      </c>
      <c r="V145" s="192">
        <f t="shared" si="161"/>
        <v>89.806592039999998</v>
      </c>
      <c r="W145" s="189">
        <f t="shared" si="162"/>
        <v>0.96471671282879845</v>
      </c>
      <c r="X145" s="193">
        <f t="shared" ref="X145" si="170">W145*2*100</f>
        <v>192.94334256575968</v>
      </c>
      <c r="Y145" s="189">
        <f t="shared" si="164"/>
        <v>0.63949517262000233</v>
      </c>
      <c r="Z145" s="194">
        <f t="shared" si="165"/>
        <v>575.54565535800214</v>
      </c>
      <c r="AA145" s="195">
        <f t="shared" si="166"/>
        <v>1075.0070607919217</v>
      </c>
    </row>
    <row r="146" spans="1:27" s="102" customFormat="1" ht="26.4" hidden="1" customHeight="1" x14ac:dyDescent="0.3">
      <c r="A146" s="103" t="s">
        <v>613</v>
      </c>
      <c r="B146" s="97">
        <v>30</v>
      </c>
      <c r="C146" s="97">
        <v>300</v>
      </c>
      <c r="D146" s="137" t="str">
        <f t="shared" si="167"/>
        <v>30 300 CS SS316L FG SS316L</v>
      </c>
      <c r="E146" s="140">
        <f t="shared" si="149"/>
        <v>9.6499999999999773</v>
      </c>
      <c r="F146" s="141">
        <f t="shared" si="150"/>
        <v>36.5</v>
      </c>
      <c r="G146" s="97">
        <v>755.7</v>
      </c>
      <c r="H146" s="97">
        <v>775</v>
      </c>
      <c r="I146" s="97">
        <v>813</v>
      </c>
      <c r="J146" s="97">
        <v>886</v>
      </c>
      <c r="K146" s="189">
        <f t="shared" si="151"/>
        <v>0.79400000000000004</v>
      </c>
      <c r="L146" s="190">
        <f t="shared" si="152"/>
        <v>23</v>
      </c>
      <c r="M146" s="190">
        <f t="shared" si="153"/>
        <v>29</v>
      </c>
      <c r="N146" s="189">
        <f t="shared" si="154"/>
        <v>1.38248E-2</v>
      </c>
      <c r="O146" s="189">
        <f t="shared" si="155"/>
        <v>2.3828927999999996E-2</v>
      </c>
      <c r="P146" s="189">
        <f t="shared" si="156"/>
        <v>0.25246849760000001</v>
      </c>
      <c r="Q146" s="189">
        <f t="shared" si="157"/>
        <v>0.54868489612799987</v>
      </c>
      <c r="R146" s="190">
        <v>1</v>
      </c>
      <c r="S146" s="189">
        <f t="shared" si="158"/>
        <v>0.54868489612799987</v>
      </c>
      <c r="T146" s="189">
        <f t="shared" si="159"/>
        <v>0.25246849760000001</v>
      </c>
      <c r="U146" s="191">
        <f t="shared" si="160"/>
        <v>301.77669287039993</v>
      </c>
      <c r="V146" s="192">
        <f t="shared" si="161"/>
        <v>138.85767368</v>
      </c>
      <c r="W146" s="189">
        <f t="shared" si="162"/>
        <v>2.8026270960000002</v>
      </c>
      <c r="X146" s="193">
        <f>W146*2.5*100</f>
        <v>700.65677400000004</v>
      </c>
      <c r="Y146" s="189">
        <f t="shared" si="164"/>
        <v>0.64813838999999851</v>
      </c>
      <c r="Z146" s="194">
        <f t="shared" si="165"/>
        <v>583.32455099999868</v>
      </c>
      <c r="AA146" s="195">
        <f t="shared" si="166"/>
        <v>1724.6156915503989</v>
      </c>
    </row>
    <row r="147" spans="1:27" s="102" customFormat="1" ht="26.4" hidden="1" x14ac:dyDescent="0.3">
      <c r="A147" s="103" t="s">
        <v>613</v>
      </c>
      <c r="B147" s="97">
        <v>30</v>
      </c>
      <c r="C147" s="97">
        <v>600</v>
      </c>
      <c r="D147" s="137" t="str">
        <f t="shared" si="167"/>
        <v>30 600 CS SS316L FG SS316L</v>
      </c>
      <c r="E147" s="140">
        <f t="shared" si="149"/>
        <v>12.699999999999989</v>
      </c>
      <c r="F147" s="141">
        <f t="shared" si="150"/>
        <v>25.400000000000034</v>
      </c>
      <c r="G147" s="97">
        <v>752.6</v>
      </c>
      <c r="H147" s="97">
        <v>778</v>
      </c>
      <c r="I147" s="97">
        <v>828.8</v>
      </c>
      <c r="J147" s="97">
        <v>879.6</v>
      </c>
      <c r="K147" s="189">
        <f t="shared" si="151"/>
        <v>0.8034</v>
      </c>
      <c r="L147" s="190">
        <f t="shared" si="152"/>
        <v>30</v>
      </c>
      <c r="M147" s="190">
        <f t="shared" si="153"/>
        <v>36</v>
      </c>
      <c r="N147" s="189">
        <f t="shared" si="154"/>
        <v>1.38248E-2</v>
      </c>
      <c r="O147" s="189">
        <f t="shared" si="155"/>
        <v>2.3828927999999996E-2</v>
      </c>
      <c r="P147" s="189">
        <f t="shared" si="156"/>
        <v>0.33320532959999999</v>
      </c>
      <c r="Q147" s="189">
        <f t="shared" si="157"/>
        <v>0.68918978718719992</v>
      </c>
      <c r="R147" s="190">
        <v>1</v>
      </c>
      <c r="S147" s="189">
        <f t="shared" si="158"/>
        <v>0.68918978718719992</v>
      </c>
      <c r="T147" s="189">
        <f t="shared" si="159"/>
        <v>0.33320532959999999</v>
      </c>
      <c r="U147" s="191">
        <f t="shared" si="160"/>
        <v>379.05438295295994</v>
      </c>
      <c r="V147" s="192">
        <f t="shared" si="161"/>
        <v>183.26293128</v>
      </c>
      <c r="W147" s="189">
        <f t="shared" si="162"/>
        <v>1.9362332217600027</v>
      </c>
      <c r="X147" s="193">
        <f t="shared" ref="X147" si="171">W147*2*100</f>
        <v>387.24664435200054</v>
      </c>
      <c r="Y147" s="189">
        <f t="shared" si="164"/>
        <v>0.85629231839999909</v>
      </c>
      <c r="Z147" s="194">
        <f t="shared" si="165"/>
        <v>770.66308655999921</v>
      </c>
      <c r="AA147" s="195">
        <f t="shared" si="166"/>
        <v>1720.2270451449597</v>
      </c>
    </row>
    <row r="148" spans="1:27" s="102" customFormat="1" ht="26.4" hidden="1" x14ac:dyDescent="0.2">
      <c r="A148" s="103" t="s">
        <v>613</v>
      </c>
      <c r="B148" s="97">
        <v>30</v>
      </c>
      <c r="C148" s="97">
        <v>900</v>
      </c>
      <c r="D148" s="137" t="str">
        <f t="shared" si="167"/>
        <v>30 900 CS SS316L FG SS316L</v>
      </c>
      <c r="E148" s="140">
        <f t="shared" si="149"/>
        <v>12.700000000000045</v>
      </c>
      <c r="F148" s="141">
        <f t="shared" si="150"/>
        <v>50.800000000000011</v>
      </c>
      <c r="G148" s="97">
        <v>781.05</v>
      </c>
      <c r="H148" s="97">
        <v>806.45</v>
      </c>
      <c r="I148" s="97">
        <v>857.25</v>
      </c>
      <c r="J148" s="97">
        <v>958.85</v>
      </c>
      <c r="K148" s="8">
        <f t="shared" si="151"/>
        <v>0.83184999999999998</v>
      </c>
      <c r="L148" s="9">
        <f t="shared" si="152"/>
        <v>30</v>
      </c>
      <c r="M148" s="9">
        <f t="shared" si="153"/>
        <v>36</v>
      </c>
      <c r="N148" s="8">
        <f t="shared" si="154"/>
        <v>1.38248E-2</v>
      </c>
      <c r="O148" s="8">
        <f t="shared" si="155"/>
        <v>2.3828927999999996E-2</v>
      </c>
      <c r="P148" s="8">
        <f t="shared" si="156"/>
        <v>0.34500479640000004</v>
      </c>
      <c r="Q148" s="8">
        <f t="shared" si="157"/>
        <v>0.71359537524479988</v>
      </c>
      <c r="R148" s="9">
        <v>1</v>
      </c>
      <c r="S148" s="8">
        <f t="shared" si="158"/>
        <v>0.71359537524479988</v>
      </c>
      <c r="T148" s="8">
        <f t="shared" si="159"/>
        <v>0.34500479640000004</v>
      </c>
      <c r="U148" s="10">
        <f t="shared" si="160"/>
        <v>392.47745638463994</v>
      </c>
      <c r="V148" s="11">
        <f t="shared" si="161"/>
        <v>189.75263802000001</v>
      </c>
      <c r="W148" s="8">
        <f t="shared" si="162"/>
        <v>4.2213670411200006</v>
      </c>
      <c r="X148" s="138">
        <f t="shared" si="147"/>
        <v>1688.5468164480003</v>
      </c>
      <c r="Y148" s="8">
        <f t="shared" si="164"/>
        <v>0.88760532156000327</v>
      </c>
      <c r="Z148" s="12">
        <f t="shared" si="165"/>
        <v>798.844789404003</v>
      </c>
      <c r="AA148" s="13">
        <f t="shared" si="166"/>
        <v>3069.6217002566436</v>
      </c>
    </row>
    <row r="149" spans="1:27" s="102" customFormat="1" ht="26.4" hidden="1" x14ac:dyDescent="0.2">
      <c r="A149" s="103" t="s">
        <v>613</v>
      </c>
      <c r="B149" s="111">
        <v>32</v>
      </c>
      <c r="C149" s="111">
        <v>150</v>
      </c>
      <c r="D149" s="137" t="str">
        <f t="shared" si="167"/>
        <v>32 150 CS SS316L FG SS316L</v>
      </c>
      <c r="E149" s="140">
        <f t="shared" si="149"/>
        <v>9.5249999999999773</v>
      </c>
      <c r="F149" s="141">
        <f t="shared" si="150"/>
        <v>15</v>
      </c>
      <c r="G149" s="112">
        <v>806.45</v>
      </c>
      <c r="H149" s="111">
        <v>825.5</v>
      </c>
      <c r="I149" s="111">
        <v>851</v>
      </c>
      <c r="J149" s="112">
        <v>881</v>
      </c>
      <c r="K149" s="8">
        <f t="shared" si="151"/>
        <v>0.83825000000000005</v>
      </c>
      <c r="L149" s="9">
        <f t="shared" si="152"/>
        <v>15</v>
      </c>
      <c r="M149" s="9">
        <f t="shared" si="153"/>
        <v>21</v>
      </c>
      <c r="N149" s="8">
        <f t="shared" si="154"/>
        <v>1.38248E-2</v>
      </c>
      <c r="O149" s="8">
        <f t="shared" si="155"/>
        <v>2.3828927999999996E-2</v>
      </c>
      <c r="P149" s="8">
        <f t="shared" si="156"/>
        <v>0.17382957900000001</v>
      </c>
      <c r="Q149" s="8">
        <f t="shared" si="157"/>
        <v>0.41946657681599997</v>
      </c>
      <c r="R149" s="9">
        <v>1</v>
      </c>
      <c r="S149" s="8">
        <f t="shared" si="158"/>
        <v>0.41946657681599997</v>
      </c>
      <c r="T149" s="8">
        <f t="shared" si="159"/>
        <v>0.17382957900000001</v>
      </c>
      <c r="U149" s="10">
        <f t="shared" si="160"/>
        <v>230.70661724879997</v>
      </c>
      <c r="V149" s="11">
        <f t="shared" si="161"/>
        <v>95.606268450000002</v>
      </c>
      <c r="W149" s="8">
        <f t="shared" si="162"/>
        <v>1.1452647600000001</v>
      </c>
      <c r="X149" s="138">
        <f t="shared" ref="X149" si="172">W149*2*100</f>
        <v>229.05295200000003</v>
      </c>
      <c r="Y149" s="8">
        <f t="shared" si="164"/>
        <v>0.68142928229999844</v>
      </c>
      <c r="Z149" s="12">
        <f t="shared" si="165"/>
        <v>613.28635406999865</v>
      </c>
      <c r="AA149" s="13">
        <f t="shared" si="166"/>
        <v>1168.6521917687987</v>
      </c>
    </row>
    <row r="150" spans="1:27" s="102" customFormat="1" ht="26.4" hidden="1" x14ac:dyDescent="0.2">
      <c r="A150" s="103" t="s">
        <v>613</v>
      </c>
      <c r="B150" s="111">
        <v>32</v>
      </c>
      <c r="C150" s="111">
        <v>300</v>
      </c>
      <c r="D150" s="137" t="str">
        <f t="shared" si="167"/>
        <v>32 300 CS SS316L FG SS316L</v>
      </c>
      <c r="E150" s="140">
        <f t="shared" si="149"/>
        <v>9.7749999999999773</v>
      </c>
      <c r="F150" s="141">
        <f t="shared" si="150"/>
        <v>38</v>
      </c>
      <c r="G150" s="112">
        <v>806.45</v>
      </c>
      <c r="H150" s="111">
        <v>826</v>
      </c>
      <c r="I150" s="111">
        <v>864</v>
      </c>
      <c r="J150" s="112">
        <v>940</v>
      </c>
      <c r="K150" s="8">
        <f t="shared" si="151"/>
        <v>0.84499999999999997</v>
      </c>
      <c r="L150" s="9">
        <f t="shared" si="152"/>
        <v>23</v>
      </c>
      <c r="M150" s="9">
        <f t="shared" si="153"/>
        <v>29</v>
      </c>
      <c r="N150" s="8">
        <f t="shared" si="154"/>
        <v>1.38248E-2</v>
      </c>
      <c r="O150" s="8">
        <f t="shared" si="155"/>
        <v>2.3828927999999996E-2</v>
      </c>
      <c r="P150" s="8">
        <f t="shared" si="156"/>
        <v>0.26868498799999996</v>
      </c>
      <c r="Q150" s="8">
        <f t="shared" si="157"/>
        <v>0.5839278806399999</v>
      </c>
      <c r="R150" s="9">
        <v>1</v>
      </c>
      <c r="S150" s="8">
        <f t="shared" si="158"/>
        <v>0.5839278806399999</v>
      </c>
      <c r="T150" s="8">
        <f t="shared" si="159"/>
        <v>0.26868498799999996</v>
      </c>
      <c r="U150" s="10">
        <f t="shared" si="160"/>
        <v>321.16033435199995</v>
      </c>
      <c r="V150" s="11">
        <f t="shared" si="161"/>
        <v>147.77674339999999</v>
      </c>
      <c r="W150" s="8">
        <f t="shared" si="162"/>
        <v>3.0956380799999996</v>
      </c>
      <c r="X150" s="138">
        <f>W150*2.5*100</f>
        <v>773.90951999999993</v>
      </c>
      <c r="Y150" s="8">
        <f t="shared" si="164"/>
        <v>0.69973813559999831</v>
      </c>
      <c r="Z150" s="12">
        <f t="shared" si="165"/>
        <v>629.76432203999843</v>
      </c>
      <c r="AA150" s="13">
        <f t="shared" si="166"/>
        <v>1872.6109197919982</v>
      </c>
    </row>
    <row r="151" spans="1:27" s="102" customFormat="1" ht="26.4" hidden="1" x14ac:dyDescent="0.2">
      <c r="A151" s="103" t="s">
        <v>613</v>
      </c>
      <c r="B151" s="111">
        <v>32</v>
      </c>
      <c r="C151" s="111">
        <v>600</v>
      </c>
      <c r="D151" s="137" t="str">
        <f t="shared" si="167"/>
        <v>32 600 CS SS316L FG SS316L</v>
      </c>
      <c r="E151" s="140">
        <f t="shared" si="149"/>
        <v>19.050000000000011</v>
      </c>
      <c r="F151" s="141">
        <f t="shared" si="150"/>
        <v>25.400000000000034</v>
      </c>
      <c r="G151" s="112">
        <v>793.75</v>
      </c>
      <c r="H151" s="111">
        <v>831.85</v>
      </c>
      <c r="I151" s="111">
        <v>882.65</v>
      </c>
      <c r="J151" s="112">
        <v>933.45</v>
      </c>
      <c r="K151" s="8">
        <f t="shared" si="151"/>
        <v>0.85724999999999996</v>
      </c>
      <c r="L151" s="9">
        <f t="shared" si="152"/>
        <v>30</v>
      </c>
      <c r="M151" s="9">
        <f t="shared" si="153"/>
        <v>36</v>
      </c>
      <c r="N151" s="8">
        <f t="shared" si="154"/>
        <v>1.38248E-2</v>
      </c>
      <c r="O151" s="8">
        <f t="shared" si="155"/>
        <v>2.3828927999999996E-2</v>
      </c>
      <c r="P151" s="8">
        <f t="shared" si="156"/>
        <v>0.35553929399999995</v>
      </c>
      <c r="Q151" s="8">
        <f t="shared" si="157"/>
        <v>0.73538454700799982</v>
      </c>
      <c r="R151" s="9">
        <v>1</v>
      </c>
      <c r="S151" s="8">
        <f t="shared" si="158"/>
        <v>0.73538454700799982</v>
      </c>
      <c r="T151" s="8">
        <f t="shared" si="159"/>
        <v>0.35553929399999995</v>
      </c>
      <c r="U151" s="10">
        <f t="shared" si="160"/>
        <v>404.4615008543999</v>
      </c>
      <c r="V151" s="11">
        <f t="shared" si="161"/>
        <v>195.54661169999997</v>
      </c>
      <c r="W151" s="8">
        <f t="shared" si="162"/>
        <v>2.0547713743200027</v>
      </c>
      <c r="X151" s="138">
        <f t="shared" ref="X151" si="173">W151*2*100</f>
        <v>410.95427486400052</v>
      </c>
      <c r="Y151" s="8">
        <f t="shared" si="164"/>
        <v>1.3733420920200006</v>
      </c>
      <c r="Z151" s="12">
        <f t="shared" si="165"/>
        <v>1236.0078828180006</v>
      </c>
      <c r="AA151" s="13">
        <f t="shared" si="166"/>
        <v>2246.9702702364011</v>
      </c>
    </row>
    <row r="152" spans="1:27" s="102" customFormat="1" ht="26.4" hidden="1" x14ac:dyDescent="0.2">
      <c r="A152" s="103" t="s">
        <v>613</v>
      </c>
      <c r="B152" s="111">
        <v>32</v>
      </c>
      <c r="C152" s="111">
        <v>900</v>
      </c>
      <c r="D152" s="137" t="str">
        <f t="shared" si="167"/>
        <v>32 900 CS SS316L FG SS316L</v>
      </c>
      <c r="E152" s="140">
        <f t="shared" si="149"/>
        <v>13</v>
      </c>
      <c r="F152" s="141">
        <f t="shared" si="150"/>
        <v>51</v>
      </c>
      <c r="G152" s="112">
        <v>838</v>
      </c>
      <c r="H152" s="111">
        <v>864</v>
      </c>
      <c r="I152" s="111">
        <v>914</v>
      </c>
      <c r="J152" s="112">
        <v>1016</v>
      </c>
      <c r="K152" s="8">
        <f t="shared" si="151"/>
        <v>0.88900000000000001</v>
      </c>
      <c r="L152" s="9">
        <f t="shared" si="152"/>
        <v>30</v>
      </c>
      <c r="M152" s="9">
        <f t="shared" si="153"/>
        <v>36</v>
      </c>
      <c r="N152" s="8">
        <f t="shared" si="154"/>
        <v>1.38248E-2</v>
      </c>
      <c r="O152" s="8">
        <f t="shared" si="155"/>
        <v>2.3828927999999996E-2</v>
      </c>
      <c r="P152" s="8">
        <f t="shared" si="156"/>
        <v>0.36870741600000001</v>
      </c>
      <c r="Q152" s="8">
        <f t="shared" si="157"/>
        <v>0.76262101171199981</v>
      </c>
      <c r="R152" s="9">
        <v>1</v>
      </c>
      <c r="S152" s="8">
        <f t="shared" si="158"/>
        <v>0.76262101171199981</v>
      </c>
      <c r="T152" s="8">
        <f t="shared" si="159"/>
        <v>0.36870741600000001</v>
      </c>
      <c r="U152" s="10">
        <f t="shared" si="160"/>
        <v>419.44155644159991</v>
      </c>
      <c r="V152" s="11">
        <f t="shared" si="161"/>
        <v>202.7890788</v>
      </c>
      <c r="W152" s="8">
        <f t="shared" si="162"/>
        <v>4.4905818239999995</v>
      </c>
      <c r="X152" s="138">
        <f t="shared" si="147"/>
        <v>1796.2327295999999</v>
      </c>
      <c r="Y152" s="8">
        <f t="shared" si="164"/>
        <v>0.97341004800000008</v>
      </c>
      <c r="Z152" s="12">
        <f t="shared" si="165"/>
        <v>876.06904320000012</v>
      </c>
      <c r="AA152" s="13">
        <f t="shared" si="166"/>
        <v>3294.5324080415999</v>
      </c>
    </row>
    <row r="153" spans="1:27" s="102" customFormat="1" ht="26.4" hidden="1" x14ac:dyDescent="0.2">
      <c r="A153" s="103" t="s">
        <v>613</v>
      </c>
      <c r="B153" s="111">
        <v>34</v>
      </c>
      <c r="C153" s="111">
        <v>150</v>
      </c>
      <c r="D153" s="137" t="str">
        <f t="shared" si="167"/>
        <v>34 150 CS SS316L FG SS316L</v>
      </c>
      <c r="E153" s="140">
        <f t="shared" si="149"/>
        <v>9.5</v>
      </c>
      <c r="F153" s="141">
        <f t="shared" si="150"/>
        <v>13.5</v>
      </c>
      <c r="G153" s="112">
        <v>857.3</v>
      </c>
      <c r="H153" s="111">
        <v>876.3</v>
      </c>
      <c r="I153" s="111">
        <v>908</v>
      </c>
      <c r="J153" s="112">
        <v>935</v>
      </c>
      <c r="K153" s="8">
        <f t="shared" si="151"/>
        <v>0.89215</v>
      </c>
      <c r="L153" s="9">
        <f t="shared" si="152"/>
        <v>19</v>
      </c>
      <c r="M153" s="9">
        <f t="shared" si="153"/>
        <v>25</v>
      </c>
      <c r="N153" s="8">
        <f t="shared" si="154"/>
        <v>1.38248E-2</v>
      </c>
      <c r="O153" s="8">
        <f t="shared" si="155"/>
        <v>2.3828927999999996E-2</v>
      </c>
      <c r="P153" s="8">
        <f t="shared" si="156"/>
        <v>0.23434211108</v>
      </c>
      <c r="Q153" s="8">
        <f t="shared" si="157"/>
        <v>0.53147445287999995</v>
      </c>
      <c r="R153" s="9">
        <v>1</v>
      </c>
      <c r="S153" s="8">
        <f t="shared" si="158"/>
        <v>0.53147445287999995</v>
      </c>
      <c r="T153" s="8">
        <f t="shared" si="159"/>
        <v>0.23434211108</v>
      </c>
      <c r="U153" s="10">
        <f t="shared" si="160"/>
        <v>292.31094908399996</v>
      </c>
      <c r="V153" s="11">
        <f t="shared" si="161"/>
        <v>128.888161094</v>
      </c>
      <c r="W153" s="8">
        <f t="shared" si="162"/>
        <v>1.0939163399999998</v>
      </c>
      <c r="X153" s="138">
        <f t="shared" ref="X153" si="174">W153*2*100</f>
        <v>218.78326799999996</v>
      </c>
      <c r="Y153" s="8">
        <f t="shared" si="164"/>
        <v>0.72146480039999994</v>
      </c>
      <c r="Z153" s="12">
        <f t="shared" si="165"/>
        <v>649.31832035999992</v>
      </c>
      <c r="AA153" s="13">
        <f t="shared" si="166"/>
        <v>1289.3006985379998</v>
      </c>
    </row>
    <row r="154" spans="1:27" s="102" customFormat="1" ht="26.4" hidden="1" x14ac:dyDescent="0.2">
      <c r="A154" s="103" t="s">
        <v>613</v>
      </c>
      <c r="B154" s="111">
        <v>34</v>
      </c>
      <c r="C154" s="111">
        <v>300</v>
      </c>
      <c r="D154" s="137" t="str">
        <f t="shared" si="167"/>
        <v>34 300 CS SS316L FG SS316L</v>
      </c>
      <c r="E154" s="140">
        <f t="shared" si="149"/>
        <v>9.3500000000000227</v>
      </c>
      <c r="F154" s="141">
        <f t="shared" si="150"/>
        <v>40</v>
      </c>
      <c r="G154" s="112">
        <v>857.3</v>
      </c>
      <c r="H154" s="111">
        <v>876</v>
      </c>
      <c r="I154" s="111">
        <v>914</v>
      </c>
      <c r="J154" s="112">
        <v>994</v>
      </c>
      <c r="K154" s="8">
        <f t="shared" si="151"/>
        <v>0.89500000000000002</v>
      </c>
      <c r="L154" s="9">
        <f t="shared" si="152"/>
        <v>23</v>
      </c>
      <c r="M154" s="9">
        <f t="shared" si="153"/>
        <v>29</v>
      </c>
      <c r="N154" s="8">
        <f t="shared" si="154"/>
        <v>1.38248E-2</v>
      </c>
      <c r="O154" s="8">
        <f t="shared" si="155"/>
        <v>2.3828927999999996E-2</v>
      </c>
      <c r="P154" s="8">
        <f t="shared" si="156"/>
        <v>0.28458350799999999</v>
      </c>
      <c r="Q154" s="8">
        <f t="shared" si="157"/>
        <v>0.61847982623999997</v>
      </c>
      <c r="R154" s="9">
        <v>1</v>
      </c>
      <c r="S154" s="8">
        <f t="shared" si="158"/>
        <v>0.61847982623999997</v>
      </c>
      <c r="T154" s="8">
        <f t="shared" si="159"/>
        <v>0.28458350799999999</v>
      </c>
      <c r="U154" s="10">
        <f t="shared" si="160"/>
        <v>340.16390443199998</v>
      </c>
      <c r="V154" s="11">
        <f t="shared" si="161"/>
        <v>156.5209294</v>
      </c>
      <c r="W154" s="8">
        <f t="shared" si="162"/>
        <v>3.44576064</v>
      </c>
      <c r="X154" s="138">
        <f t="shared" si="147"/>
        <v>1378.3042560000001</v>
      </c>
      <c r="Y154" s="8">
        <f t="shared" si="164"/>
        <v>0.70983015840000174</v>
      </c>
      <c r="Z154" s="12">
        <f t="shared" si="165"/>
        <v>638.84714256000154</v>
      </c>
      <c r="AA154" s="13">
        <f t="shared" si="166"/>
        <v>2513.8362323920019</v>
      </c>
    </row>
    <row r="155" spans="1:27" s="102" customFormat="1" ht="26.4" hidden="1" x14ac:dyDescent="0.2">
      <c r="A155" s="103" t="s">
        <v>613</v>
      </c>
      <c r="B155" s="111">
        <v>34</v>
      </c>
      <c r="C155" s="111">
        <v>600</v>
      </c>
      <c r="D155" s="137" t="str">
        <f t="shared" si="167"/>
        <v>34 600 CS SS316L FG SS316L</v>
      </c>
      <c r="E155" s="140">
        <f t="shared" si="149"/>
        <v>19</v>
      </c>
      <c r="F155" s="141">
        <f t="shared" si="150"/>
        <v>28.5</v>
      </c>
      <c r="G155" s="112">
        <v>851</v>
      </c>
      <c r="H155" s="111">
        <v>889</v>
      </c>
      <c r="I155" s="111">
        <v>940</v>
      </c>
      <c r="J155" s="112">
        <v>997</v>
      </c>
      <c r="K155" s="8">
        <f t="shared" si="151"/>
        <v>0.91449999999999998</v>
      </c>
      <c r="L155" s="9">
        <f t="shared" si="152"/>
        <v>31</v>
      </c>
      <c r="M155" s="9">
        <f t="shared" si="153"/>
        <v>37</v>
      </c>
      <c r="N155" s="8">
        <f t="shared" si="154"/>
        <v>1.38248E-2</v>
      </c>
      <c r="O155" s="8">
        <f t="shared" si="155"/>
        <v>2.3828927999999996E-2</v>
      </c>
      <c r="P155" s="8">
        <f t="shared" si="156"/>
        <v>0.39192616759999999</v>
      </c>
      <c r="Q155" s="8">
        <f t="shared" si="157"/>
        <v>0.80628752227199985</v>
      </c>
      <c r="R155" s="9">
        <v>1</v>
      </c>
      <c r="S155" s="8">
        <f t="shared" si="158"/>
        <v>0.80628752227199985</v>
      </c>
      <c r="T155" s="8">
        <f t="shared" si="159"/>
        <v>0.39192616759999999</v>
      </c>
      <c r="U155" s="10">
        <f t="shared" si="160"/>
        <v>443.45813724959993</v>
      </c>
      <c r="V155" s="11">
        <f t="shared" si="161"/>
        <v>215.55939218</v>
      </c>
      <c r="W155" s="8">
        <f t="shared" si="162"/>
        <v>2.4625142280000003</v>
      </c>
      <c r="X155" s="138">
        <f t="shared" ref="X155" si="175">W155*2*100</f>
        <v>492.50284560000006</v>
      </c>
      <c r="Y155" s="8">
        <f t="shared" si="164"/>
        <v>1.4638416239999998</v>
      </c>
      <c r="Z155" s="12">
        <f t="shared" si="165"/>
        <v>1317.4574615999998</v>
      </c>
      <c r="AA155" s="13">
        <f t="shared" si="166"/>
        <v>2468.9778366295996</v>
      </c>
    </row>
    <row r="156" spans="1:27" s="102" customFormat="1" ht="26.4" hidden="1" x14ac:dyDescent="0.2">
      <c r="A156" s="103" t="s">
        <v>613</v>
      </c>
      <c r="B156" s="111">
        <v>34</v>
      </c>
      <c r="C156" s="111">
        <v>900</v>
      </c>
      <c r="D156" s="137" t="str">
        <f t="shared" si="167"/>
        <v>34 900 CS SS316L FG SS316L</v>
      </c>
      <c r="E156" s="140">
        <f t="shared" si="149"/>
        <v>13</v>
      </c>
      <c r="F156" s="141">
        <f t="shared" si="150"/>
        <v>51</v>
      </c>
      <c r="G156" s="112">
        <v>895</v>
      </c>
      <c r="H156" s="111">
        <v>921</v>
      </c>
      <c r="I156" s="111">
        <v>971</v>
      </c>
      <c r="J156" s="112">
        <v>1073</v>
      </c>
      <c r="K156" s="8">
        <f t="shared" si="151"/>
        <v>0.94599999999999995</v>
      </c>
      <c r="L156" s="9">
        <f t="shared" si="152"/>
        <v>30</v>
      </c>
      <c r="M156" s="9">
        <f t="shared" si="153"/>
        <v>36</v>
      </c>
      <c r="N156" s="8">
        <f t="shared" si="154"/>
        <v>1.38248E-2</v>
      </c>
      <c r="O156" s="8">
        <f t="shared" si="155"/>
        <v>2.3828927999999996E-2</v>
      </c>
      <c r="P156" s="8">
        <f t="shared" si="156"/>
        <v>0.39234782400000001</v>
      </c>
      <c r="Q156" s="8">
        <f t="shared" si="157"/>
        <v>0.8115179719679998</v>
      </c>
      <c r="R156" s="9">
        <v>1</v>
      </c>
      <c r="S156" s="8">
        <f t="shared" si="158"/>
        <v>0.8115179719679998</v>
      </c>
      <c r="T156" s="8">
        <f t="shared" si="159"/>
        <v>0.39234782400000001</v>
      </c>
      <c r="U156" s="10">
        <f t="shared" si="160"/>
        <v>446.33488458239987</v>
      </c>
      <c r="V156" s="11">
        <f t="shared" si="161"/>
        <v>215.79130320000002</v>
      </c>
      <c r="W156" s="8">
        <f t="shared" si="162"/>
        <v>4.7425140719999996</v>
      </c>
      <c r="X156" s="138">
        <f t="shared" si="147"/>
        <v>1897.0056287999998</v>
      </c>
      <c r="Y156" s="8">
        <f t="shared" si="164"/>
        <v>1.037628072</v>
      </c>
      <c r="Z156" s="12">
        <f t="shared" si="165"/>
        <v>933.86526479999998</v>
      </c>
      <c r="AA156" s="13">
        <f t="shared" si="166"/>
        <v>3492.9970813823998</v>
      </c>
    </row>
    <row r="157" spans="1:27" s="102" customFormat="1" ht="26.4" x14ac:dyDescent="0.2">
      <c r="A157" s="103" t="s">
        <v>613</v>
      </c>
      <c r="B157" s="97">
        <v>36</v>
      </c>
      <c r="C157" s="97">
        <v>150</v>
      </c>
      <c r="D157" s="137" t="str">
        <f t="shared" si="167"/>
        <v>36 150 CS SS316L FG SS316L</v>
      </c>
      <c r="E157" s="140">
        <f t="shared" si="149"/>
        <v>9.5</v>
      </c>
      <c r="F157" s="141">
        <f t="shared" si="150"/>
        <v>14.349999999999966</v>
      </c>
      <c r="G157" s="97">
        <v>908.1</v>
      </c>
      <c r="H157" s="97">
        <v>927.1</v>
      </c>
      <c r="I157" s="97">
        <v>958.85</v>
      </c>
      <c r="J157" s="97">
        <v>987.55</v>
      </c>
      <c r="K157" s="8">
        <f t="shared" si="151"/>
        <v>0.94297500000000001</v>
      </c>
      <c r="L157" s="9">
        <f t="shared" si="152"/>
        <v>19</v>
      </c>
      <c r="M157" s="9">
        <f t="shared" si="153"/>
        <v>25</v>
      </c>
      <c r="N157" s="8">
        <f t="shared" si="154"/>
        <v>1.38248E-2</v>
      </c>
      <c r="O157" s="8">
        <f t="shared" si="155"/>
        <v>2.3828927999999996E-2</v>
      </c>
      <c r="P157" s="8">
        <f t="shared" si="156"/>
        <v>0.24769237482000001</v>
      </c>
      <c r="Q157" s="8">
        <f t="shared" si="157"/>
        <v>0.56175208451999992</v>
      </c>
      <c r="R157" s="9">
        <v>1</v>
      </c>
      <c r="S157" s="8">
        <f t="shared" si="158"/>
        <v>0.56175208451999992</v>
      </c>
      <c r="T157" s="8">
        <f t="shared" si="159"/>
        <v>0.24769237482000001</v>
      </c>
      <c r="U157" s="10">
        <f t="shared" si="160"/>
        <v>308.96364648599996</v>
      </c>
      <c r="V157" s="11">
        <f t="shared" si="161"/>
        <v>136.230806151</v>
      </c>
      <c r="W157" s="8">
        <f t="shared" si="162"/>
        <v>1.2281452264199968</v>
      </c>
      <c r="X157" s="138">
        <f t="shared" ref="X157" si="176">W157*2*100</f>
        <v>245.62904528399935</v>
      </c>
      <c r="Y157" s="8">
        <f t="shared" si="164"/>
        <v>0.76328884679999998</v>
      </c>
      <c r="Z157" s="12">
        <f t="shared" si="165"/>
        <v>686.95996212</v>
      </c>
      <c r="AA157" s="13">
        <f t="shared" si="166"/>
        <v>1377.7834600409994</v>
      </c>
    </row>
    <row r="158" spans="1:27" s="102" customFormat="1" ht="26.4" hidden="1" x14ac:dyDescent="0.2">
      <c r="A158" s="103" t="s">
        <v>613</v>
      </c>
      <c r="B158" s="97">
        <v>36</v>
      </c>
      <c r="C158" s="97">
        <v>300</v>
      </c>
      <c r="D158" s="137" t="str">
        <f t="shared" si="167"/>
        <v>36 300 CS SS316L FG SS316L</v>
      </c>
      <c r="E158" s="140">
        <f t="shared" si="149"/>
        <v>9.5</v>
      </c>
      <c r="F158" s="141">
        <f t="shared" si="150"/>
        <v>41.274999999999977</v>
      </c>
      <c r="G158" s="97">
        <v>908.1</v>
      </c>
      <c r="H158" s="97">
        <v>927.1</v>
      </c>
      <c r="I158" s="97">
        <v>965.2</v>
      </c>
      <c r="J158" s="97">
        <v>1047.75</v>
      </c>
      <c r="K158" s="8">
        <f t="shared" si="151"/>
        <v>0.94615000000000005</v>
      </c>
      <c r="L158" s="9">
        <f t="shared" si="152"/>
        <v>23</v>
      </c>
      <c r="M158" s="9">
        <f t="shared" si="153"/>
        <v>29</v>
      </c>
      <c r="N158" s="8">
        <f t="shared" si="154"/>
        <v>1.38248E-2</v>
      </c>
      <c r="O158" s="8">
        <f t="shared" si="155"/>
        <v>2.3828927999999996E-2</v>
      </c>
      <c r="P158" s="8">
        <f t="shared" si="156"/>
        <v>0.30084769396</v>
      </c>
      <c r="Q158" s="8">
        <f t="shared" si="157"/>
        <v>0.65382646658879984</v>
      </c>
      <c r="R158" s="9">
        <v>1</v>
      </c>
      <c r="S158" s="8">
        <f t="shared" si="158"/>
        <v>0.65382646658879984</v>
      </c>
      <c r="T158" s="8">
        <f t="shared" si="159"/>
        <v>0.30084769396</v>
      </c>
      <c r="U158" s="10">
        <f t="shared" si="160"/>
        <v>359.60455662383993</v>
      </c>
      <c r="V158" s="11">
        <f t="shared" si="161"/>
        <v>165.46623167799999</v>
      </c>
      <c r="W158" s="8">
        <f t="shared" si="162"/>
        <v>3.747861052649998</v>
      </c>
      <c r="X158" s="138">
        <f t="shared" si="147"/>
        <v>1499.1444210599991</v>
      </c>
      <c r="Y158" s="8">
        <f t="shared" si="164"/>
        <v>0.76328884679999998</v>
      </c>
      <c r="Z158" s="12">
        <f t="shared" si="165"/>
        <v>686.95996212</v>
      </c>
      <c r="AA158" s="13">
        <f t="shared" si="166"/>
        <v>2711.1751714818388</v>
      </c>
    </row>
    <row r="159" spans="1:27" s="102" customFormat="1" ht="26.4" hidden="1" x14ac:dyDescent="0.2">
      <c r="A159" s="103" t="s">
        <v>613</v>
      </c>
      <c r="B159" s="97">
        <v>36</v>
      </c>
      <c r="C159" s="97">
        <v>600</v>
      </c>
      <c r="D159" s="137" t="str">
        <f t="shared" si="167"/>
        <v>36 600 CS SS316L FG SS316L</v>
      </c>
      <c r="E159" s="140">
        <f t="shared" si="149"/>
        <v>19.049999999999955</v>
      </c>
      <c r="F159" s="141">
        <f t="shared" si="150"/>
        <v>28.574999999999989</v>
      </c>
      <c r="G159" s="97">
        <v>901.7</v>
      </c>
      <c r="H159" s="97">
        <v>939.8</v>
      </c>
      <c r="I159" s="97">
        <v>990.6</v>
      </c>
      <c r="J159" s="97">
        <v>1047.75</v>
      </c>
      <c r="K159" s="8">
        <f t="shared" si="151"/>
        <v>0.96520000000000006</v>
      </c>
      <c r="L159" s="9">
        <f t="shared" si="152"/>
        <v>30</v>
      </c>
      <c r="M159" s="9">
        <f t="shared" si="153"/>
        <v>36</v>
      </c>
      <c r="N159" s="8">
        <f t="shared" si="154"/>
        <v>1.38248E-2</v>
      </c>
      <c r="O159" s="8">
        <f t="shared" si="155"/>
        <v>2.3828927999999996E-2</v>
      </c>
      <c r="P159" s="8">
        <f t="shared" si="156"/>
        <v>0.40031090880000003</v>
      </c>
      <c r="Q159" s="8">
        <f t="shared" si="157"/>
        <v>0.82798852700159986</v>
      </c>
      <c r="R159" s="9">
        <v>1</v>
      </c>
      <c r="S159" s="8">
        <f t="shared" si="158"/>
        <v>0.82798852700159986</v>
      </c>
      <c r="T159" s="8">
        <f t="shared" si="159"/>
        <v>0.40031090880000003</v>
      </c>
      <c r="U159" s="10">
        <f t="shared" si="160"/>
        <v>455.39368985087992</v>
      </c>
      <c r="V159" s="11">
        <f t="shared" si="161"/>
        <v>220.17099984000001</v>
      </c>
      <c r="W159" s="8">
        <f t="shared" si="162"/>
        <v>2.5946730364499988</v>
      </c>
      <c r="X159" s="138">
        <f t="shared" ref="X159" si="177">W159*2*100</f>
        <v>518.9346072899998</v>
      </c>
      <c r="Y159" s="8">
        <f t="shared" si="164"/>
        <v>1.5515620581599965</v>
      </c>
      <c r="Z159" s="12">
        <f t="shared" si="165"/>
        <v>1396.4058523439969</v>
      </c>
      <c r="AA159" s="13">
        <f t="shared" si="166"/>
        <v>2590.9051493248767</v>
      </c>
    </row>
    <row r="160" spans="1:27" s="102" customFormat="1" ht="26.4" hidden="1" x14ac:dyDescent="0.2">
      <c r="A160" s="103" t="s">
        <v>613</v>
      </c>
      <c r="B160" s="97">
        <v>36</v>
      </c>
      <c r="C160" s="97">
        <v>900</v>
      </c>
      <c r="D160" s="137" t="str">
        <f t="shared" si="167"/>
        <v>36 900 CS SS316L FG SS316L</v>
      </c>
      <c r="E160" s="140">
        <f t="shared" si="149"/>
        <v>12.625</v>
      </c>
      <c r="F160" s="141">
        <f t="shared" si="150"/>
        <v>63.5</v>
      </c>
      <c r="G160" s="97">
        <v>920.75</v>
      </c>
      <c r="H160" s="97">
        <v>946</v>
      </c>
      <c r="I160" s="97">
        <v>996.95</v>
      </c>
      <c r="J160" s="97">
        <v>1123.95</v>
      </c>
      <c r="K160" s="8">
        <f t="shared" si="151"/>
        <v>0.97147499999999998</v>
      </c>
      <c r="L160" s="9">
        <f t="shared" si="152"/>
        <v>31</v>
      </c>
      <c r="M160" s="9">
        <f t="shared" si="153"/>
        <v>37</v>
      </c>
      <c r="N160" s="8">
        <f t="shared" si="154"/>
        <v>1.38248E-2</v>
      </c>
      <c r="O160" s="8">
        <f t="shared" si="155"/>
        <v>2.3828927999999996E-2</v>
      </c>
      <c r="P160" s="8">
        <f t="shared" si="156"/>
        <v>0.41634387497999997</v>
      </c>
      <c r="Q160" s="8">
        <f t="shared" si="157"/>
        <v>0.85652068966559991</v>
      </c>
      <c r="R160" s="9">
        <v>1</v>
      </c>
      <c r="S160" s="8">
        <f t="shared" si="158"/>
        <v>0.85652068966559991</v>
      </c>
      <c r="T160" s="8">
        <f t="shared" si="159"/>
        <v>0.41634387497999997</v>
      </c>
      <c r="U160" s="10">
        <f t="shared" si="160"/>
        <v>471.08637931607996</v>
      </c>
      <c r="V160" s="11">
        <f t="shared" si="161"/>
        <v>228.98913123899999</v>
      </c>
      <c r="W160" s="8">
        <f t="shared" si="162"/>
        <v>6.1852811778000012</v>
      </c>
      <c r="X160" s="138">
        <f t="shared" si="147"/>
        <v>2474.1124711200005</v>
      </c>
      <c r="Y160" s="8">
        <f t="shared" si="164"/>
        <v>1.0350498180000001</v>
      </c>
      <c r="Z160" s="12">
        <f t="shared" si="165"/>
        <v>931.54483620000008</v>
      </c>
      <c r="AA160" s="13">
        <f t="shared" si="166"/>
        <v>4105.7328178750804</v>
      </c>
    </row>
    <row r="161" spans="1:27" s="102" customFormat="1" ht="26.4" hidden="1" x14ac:dyDescent="0.2">
      <c r="A161" s="103" t="s">
        <v>613</v>
      </c>
      <c r="B161" s="97">
        <v>38</v>
      </c>
      <c r="C161" s="97">
        <v>150</v>
      </c>
      <c r="D161" s="137" t="str">
        <f t="shared" si="167"/>
        <v>38 150 CS SS316L FG SS316L</v>
      </c>
      <c r="E161" s="140">
        <f t="shared" si="149"/>
        <v>8</v>
      </c>
      <c r="F161" s="141">
        <f t="shared" si="150"/>
        <v>17.5</v>
      </c>
      <c r="G161" s="97">
        <v>959</v>
      </c>
      <c r="H161" s="97">
        <v>975</v>
      </c>
      <c r="I161" s="97">
        <v>1010</v>
      </c>
      <c r="J161" s="97">
        <v>1045</v>
      </c>
      <c r="K161" s="8">
        <f t="shared" si="151"/>
        <v>0.99250000000000005</v>
      </c>
      <c r="L161" s="9">
        <f t="shared" si="152"/>
        <v>21</v>
      </c>
      <c r="M161" s="9">
        <f t="shared" si="153"/>
        <v>27</v>
      </c>
      <c r="N161" s="8">
        <f t="shared" si="154"/>
        <v>1.38248E-2</v>
      </c>
      <c r="O161" s="8">
        <f t="shared" si="155"/>
        <v>2.3828927999999996E-2</v>
      </c>
      <c r="P161" s="8">
        <f t="shared" si="156"/>
        <v>0.288143394</v>
      </c>
      <c r="Q161" s="8">
        <f t="shared" si="157"/>
        <v>0.63855569808000001</v>
      </c>
      <c r="R161" s="9">
        <v>1</v>
      </c>
      <c r="S161" s="8">
        <f t="shared" si="158"/>
        <v>0.63855569808000001</v>
      </c>
      <c r="T161" s="8">
        <f t="shared" si="159"/>
        <v>0.288143394</v>
      </c>
      <c r="U161" s="10">
        <f t="shared" si="160"/>
        <v>351.205633944</v>
      </c>
      <c r="V161" s="11">
        <f t="shared" si="161"/>
        <v>158.4788667</v>
      </c>
      <c r="W161" s="8">
        <f t="shared" si="162"/>
        <v>1.5848678999999999</v>
      </c>
      <c r="X161" s="138">
        <f t="shared" ref="X161:X162" si="178">W161*2*100</f>
        <v>316.97357999999997</v>
      </c>
      <c r="Y161" s="8">
        <f t="shared" si="164"/>
        <v>0.6759792</v>
      </c>
      <c r="Z161" s="12">
        <f t="shared" si="165"/>
        <v>608.38127999999995</v>
      </c>
      <c r="AA161" s="13">
        <f t="shared" si="166"/>
        <v>1435.039360644</v>
      </c>
    </row>
    <row r="162" spans="1:27" s="102" customFormat="1" ht="26.4" hidden="1" x14ac:dyDescent="0.2">
      <c r="A162" s="103" t="s">
        <v>613</v>
      </c>
      <c r="B162" s="97">
        <v>38</v>
      </c>
      <c r="C162" s="97">
        <v>300</v>
      </c>
      <c r="D162" s="137" t="str">
        <f t="shared" si="167"/>
        <v>38 300 CS SS316L FG SS316L</v>
      </c>
      <c r="E162" s="140">
        <f t="shared" si="149"/>
        <v>19</v>
      </c>
      <c r="F162" s="141">
        <f t="shared" si="150"/>
        <v>25.5</v>
      </c>
      <c r="G162" s="97">
        <v>972</v>
      </c>
      <c r="H162" s="97">
        <v>1010</v>
      </c>
      <c r="I162" s="97">
        <v>1048</v>
      </c>
      <c r="J162" s="97">
        <v>1099</v>
      </c>
      <c r="K162" s="8">
        <f t="shared" si="151"/>
        <v>1.0289999999999999</v>
      </c>
      <c r="L162" s="9">
        <f t="shared" si="152"/>
        <v>23</v>
      </c>
      <c r="M162" s="9">
        <f t="shared" si="153"/>
        <v>29</v>
      </c>
      <c r="N162" s="8">
        <f t="shared" si="154"/>
        <v>1.38248E-2</v>
      </c>
      <c r="O162" s="8">
        <f t="shared" si="155"/>
        <v>2.3828927999999996E-2</v>
      </c>
      <c r="P162" s="8">
        <f t="shared" si="156"/>
        <v>0.32719154159999997</v>
      </c>
      <c r="Q162" s="8">
        <f t="shared" si="157"/>
        <v>0.71107904044799985</v>
      </c>
      <c r="R162" s="9">
        <v>1</v>
      </c>
      <c r="S162" s="8">
        <f t="shared" si="158"/>
        <v>0.71107904044799985</v>
      </c>
      <c r="T162" s="8">
        <f t="shared" si="159"/>
        <v>0.32719154159999997</v>
      </c>
      <c r="U162" s="10">
        <f t="shared" si="160"/>
        <v>391.09347224639993</v>
      </c>
      <c r="V162" s="11">
        <f t="shared" si="161"/>
        <v>179.95534787999998</v>
      </c>
      <c r="W162" s="8">
        <f t="shared" si="162"/>
        <v>2.4287152679999999</v>
      </c>
      <c r="X162" s="138">
        <f t="shared" si="178"/>
        <v>485.7430536</v>
      </c>
      <c r="Y162" s="8">
        <f t="shared" si="164"/>
        <v>1.6630821600000001</v>
      </c>
      <c r="Z162" s="12">
        <f t="shared" si="165"/>
        <v>1496.773944</v>
      </c>
      <c r="AA162" s="13">
        <f t="shared" si="166"/>
        <v>2553.5658177263999</v>
      </c>
    </row>
    <row r="163" spans="1:27" s="102" customFormat="1" ht="19.8" hidden="1" customHeight="1" x14ac:dyDescent="0.2">
      <c r="A163" s="103" t="s">
        <v>613</v>
      </c>
      <c r="B163" s="97">
        <v>38</v>
      </c>
      <c r="C163" s="97">
        <v>600</v>
      </c>
      <c r="D163" s="137" t="str">
        <f t="shared" si="167"/>
        <v>38 600 CS SS316L FG SS316L</v>
      </c>
      <c r="E163" s="140">
        <f t="shared" si="149"/>
        <v>19</v>
      </c>
      <c r="F163" s="141">
        <f t="shared" si="150"/>
        <v>32</v>
      </c>
      <c r="G163" s="97">
        <v>953</v>
      </c>
      <c r="H163" s="97">
        <v>991</v>
      </c>
      <c r="I163" s="97">
        <v>1041</v>
      </c>
      <c r="J163" s="97">
        <v>1105</v>
      </c>
      <c r="K163" s="8">
        <f t="shared" si="151"/>
        <v>1.016</v>
      </c>
      <c r="L163" s="9">
        <f t="shared" si="152"/>
        <v>30</v>
      </c>
      <c r="M163" s="9">
        <f t="shared" si="153"/>
        <v>36</v>
      </c>
      <c r="N163" s="8">
        <f t="shared" si="154"/>
        <v>1.38248E-2</v>
      </c>
      <c r="O163" s="8">
        <f t="shared" si="155"/>
        <v>2.3828927999999996E-2</v>
      </c>
      <c r="P163" s="8">
        <f t="shared" si="156"/>
        <v>0.42137990400000003</v>
      </c>
      <c r="Q163" s="8">
        <f t="shared" si="157"/>
        <v>0.87156687052799986</v>
      </c>
      <c r="R163" s="9">
        <v>1</v>
      </c>
      <c r="S163" s="8">
        <f t="shared" si="158"/>
        <v>0.87156687052799986</v>
      </c>
      <c r="T163" s="8">
        <f t="shared" si="159"/>
        <v>0.42137990400000003</v>
      </c>
      <c r="U163" s="10">
        <f t="shared" si="160"/>
        <v>479.36177879039991</v>
      </c>
      <c r="V163" s="11">
        <f t="shared" si="161"/>
        <v>231.75894720000002</v>
      </c>
      <c r="W163" s="8">
        <f t="shared" si="162"/>
        <v>3.0644390399999999</v>
      </c>
      <c r="X163" s="138">
        <f>W163*2.5*100</f>
        <v>766.10975999999994</v>
      </c>
      <c r="Y163" s="8">
        <f t="shared" si="164"/>
        <v>1.6317964559999998</v>
      </c>
      <c r="Z163" s="12">
        <f t="shared" si="165"/>
        <v>1468.6168103999998</v>
      </c>
      <c r="AA163" s="13">
        <f t="shared" si="166"/>
        <v>2945.8472963903996</v>
      </c>
    </row>
    <row r="164" spans="1:27" s="102" customFormat="1" ht="26.4" hidden="1" x14ac:dyDescent="0.2">
      <c r="A164" s="103" t="s">
        <v>613</v>
      </c>
      <c r="B164" s="97">
        <v>38</v>
      </c>
      <c r="C164" s="97">
        <v>900</v>
      </c>
      <c r="D164" s="137" t="str">
        <f t="shared" si="167"/>
        <v>38 900 CS SS316L FG SS316L</v>
      </c>
      <c r="E164" s="140">
        <f t="shared" si="149"/>
        <v>12.5</v>
      </c>
      <c r="F164" s="141">
        <f t="shared" si="150"/>
        <v>57</v>
      </c>
      <c r="G164" s="97">
        <v>1010</v>
      </c>
      <c r="H164" s="97">
        <v>1035</v>
      </c>
      <c r="I164" s="97">
        <v>1086</v>
      </c>
      <c r="J164" s="97">
        <v>1200</v>
      </c>
      <c r="K164" s="8">
        <f t="shared" si="151"/>
        <v>1.0605</v>
      </c>
      <c r="L164" s="9">
        <f t="shared" si="152"/>
        <v>31</v>
      </c>
      <c r="M164" s="9">
        <f t="shared" si="153"/>
        <v>37</v>
      </c>
      <c r="N164" s="8">
        <f t="shared" si="154"/>
        <v>1.38248E-2</v>
      </c>
      <c r="O164" s="8">
        <f t="shared" si="155"/>
        <v>2.3828927999999996E-2</v>
      </c>
      <c r="P164" s="8">
        <f t="shared" si="156"/>
        <v>0.45449721240000002</v>
      </c>
      <c r="Q164" s="8">
        <f t="shared" si="157"/>
        <v>0.93501139132799993</v>
      </c>
      <c r="R164" s="9">
        <v>1</v>
      </c>
      <c r="S164" s="8">
        <f t="shared" si="158"/>
        <v>0.93501139132799993</v>
      </c>
      <c r="T164" s="8">
        <f t="shared" si="159"/>
        <v>0.45449721240000002</v>
      </c>
      <c r="U164" s="10">
        <f t="shared" si="160"/>
        <v>514.2562652304</v>
      </c>
      <c r="V164" s="11">
        <f t="shared" si="161"/>
        <v>249.97346682</v>
      </c>
      <c r="W164" s="8">
        <f t="shared" si="162"/>
        <v>5.9278176</v>
      </c>
      <c r="X164" s="138">
        <f t="shared" si="147"/>
        <v>2371.1270399999999</v>
      </c>
      <c r="Y164" s="8">
        <f t="shared" si="164"/>
        <v>1.1212154999999997</v>
      </c>
      <c r="Z164" s="12">
        <f t="shared" si="165"/>
        <v>1009.0939499999997</v>
      </c>
      <c r="AA164" s="13">
        <f t="shared" si="166"/>
        <v>4144.4507220504001</v>
      </c>
    </row>
    <row r="165" spans="1:27" s="102" customFormat="1" ht="26.4" hidden="1" x14ac:dyDescent="0.2">
      <c r="A165" s="103" t="s">
        <v>613</v>
      </c>
      <c r="B165" s="97">
        <v>40</v>
      </c>
      <c r="C165" s="97">
        <v>150</v>
      </c>
      <c r="D165" s="137" t="str">
        <f t="shared" si="167"/>
        <v>40 150 CS SS316L FG SS316L</v>
      </c>
      <c r="E165" s="140">
        <f t="shared" si="149"/>
        <v>6.3249999999999886</v>
      </c>
      <c r="F165" s="141">
        <f t="shared" si="150"/>
        <v>15.875</v>
      </c>
      <c r="G165" s="97">
        <v>1009.7</v>
      </c>
      <c r="H165" s="97">
        <v>1022.35</v>
      </c>
      <c r="I165" s="97">
        <v>1063.75</v>
      </c>
      <c r="J165" s="97">
        <v>1095.5</v>
      </c>
      <c r="K165" s="8">
        <f t="shared" si="151"/>
        <v>1.04305</v>
      </c>
      <c r="L165" s="9">
        <f t="shared" si="152"/>
        <v>25</v>
      </c>
      <c r="M165" s="9">
        <f t="shared" si="153"/>
        <v>31</v>
      </c>
      <c r="N165" s="8">
        <f t="shared" si="154"/>
        <v>1.38248E-2</v>
      </c>
      <c r="O165" s="8">
        <f t="shared" si="155"/>
        <v>2.3828927999999996E-2</v>
      </c>
      <c r="P165" s="8">
        <f t="shared" si="156"/>
        <v>0.36049894100000002</v>
      </c>
      <c r="Q165" s="8">
        <f t="shared" si="157"/>
        <v>0.77049766386239982</v>
      </c>
      <c r="R165" s="9">
        <v>1</v>
      </c>
      <c r="S165" s="8">
        <f t="shared" si="158"/>
        <v>0.77049766386239982</v>
      </c>
      <c r="T165" s="8">
        <f t="shared" si="159"/>
        <v>0.36049894100000002</v>
      </c>
      <c r="U165" s="10">
        <f t="shared" si="160"/>
        <v>423.77371512431989</v>
      </c>
      <c r="V165" s="11">
        <f t="shared" si="161"/>
        <v>198.27441755000001</v>
      </c>
      <c r="W165" s="8">
        <f t="shared" si="162"/>
        <v>1.5071790404999998</v>
      </c>
      <c r="X165" s="138">
        <f t="shared" ref="X165:X167" si="179">W165*2*100</f>
        <v>301.43580809999997</v>
      </c>
      <c r="Y165" s="8">
        <f t="shared" si="164"/>
        <v>0.56040094802999907</v>
      </c>
      <c r="Z165" s="12">
        <f t="shared" si="165"/>
        <v>504.36085322699915</v>
      </c>
      <c r="AA165" s="13">
        <f t="shared" si="166"/>
        <v>1427.8447940013189</v>
      </c>
    </row>
    <row r="166" spans="1:27" s="102" customFormat="1" ht="26.4" hidden="1" x14ac:dyDescent="0.2">
      <c r="A166" s="103" t="s">
        <v>613</v>
      </c>
      <c r="B166" s="97">
        <v>40</v>
      </c>
      <c r="C166" s="97">
        <v>300</v>
      </c>
      <c r="D166" s="137" t="str">
        <f t="shared" si="167"/>
        <v>40 300 CS SS316L FG SS316L</v>
      </c>
      <c r="E166" s="140">
        <f t="shared" si="149"/>
        <v>19.050000000000011</v>
      </c>
      <c r="F166" s="141">
        <f t="shared" si="150"/>
        <v>25.399999999999977</v>
      </c>
      <c r="G166" s="97">
        <v>1022.35</v>
      </c>
      <c r="H166" s="97">
        <v>1060.45</v>
      </c>
      <c r="I166" s="97">
        <v>1098.55</v>
      </c>
      <c r="J166" s="97">
        <v>1149.3499999999999</v>
      </c>
      <c r="K166" s="8">
        <f t="shared" si="151"/>
        <v>1.0794999999999999</v>
      </c>
      <c r="L166" s="9">
        <f t="shared" si="152"/>
        <v>23</v>
      </c>
      <c r="M166" s="9">
        <f t="shared" si="153"/>
        <v>29</v>
      </c>
      <c r="N166" s="8">
        <f t="shared" si="154"/>
        <v>1.38248E-2</v>
      </c>
      <c r="O166" s="8">
        <f t="shared" si="155"/>
        <v>2.3828927999999996E-2</v>
      </c>
      <c r="P166" s="8">
        <f t="shared" si="156"/>
        <v>0.34324904679999996</v>
      </c>
      <c r="Q166" s="8">
        <f t="shared" si="157"/>
        <v>0.74597650550399985</v>
      </c>
      <c r="R166" s="9">
        <v>1</v>
      </c>
      <c r="S166" s="8">
        <f t="shared" si="158"/>
        <v>0.74597650550399985</v>
      </c>
      <c r="T166" s="8">
        <f t="shared" si="159"/>
        <v>0.34324904679999996</v>
      </c>
      <c r="U166" s="10">
        <f t="shared" si="160"/>
        <v>410.28707802719993</v>
      </c>
      <c r="V166" s="11">
        <f t="shared" si="161"/>
        <v>188.78697573999997</v>
      </c>
      <c r="W166" s="8">
        <f t="shared" si="162"/>
        <v>2.5300246173599974</v>
      </c>
      <c r="X166" s="138">
        <f t="shared" si="179"/>
        <v>506.00492347199946</v>
      </c>
      <c r="Y166" s="8">
        <f t="shared" si="164"/>
        <v>1.7507490791400011</v>
      </c>
      <c r="Z166" s="12">
        <f t="shared" si="165"/>
        <v>1575.6741712260009</v>
      </c>
      <c r="AA166" s="13">
        <f t="shared" si="166"/>
        <v>2680.7531484652004</v>
      </c>
    </row>
    <row r="167" spans="1:27" s="102" customFormat="1" ht="26.4" hidden="1" x14ac:dyDescent="0.2">
      <c r="A167" s="103" t="s">
        <v>613</v>
      </c>
      <c r="B167" s="97">
        <v>40</v>
      </c>
      <c r="C167" s="97">
        <v>600</v>
      </c>
      <c r="D167" s="137" t="str">
        <f t="shared" si="167"/>
        <v>40 600 CS SS316L FG SS316L</v>
      </c>
      <c r="E167" s="140">
        <f t="shared" si="149"/>
        <v>19.050000000000011</v>
      </c>
      <c r="F167" s="141">
        <f t="shared" si="150"/>
        <v>28.575000000000045</v>
      </c>
      <c r="G167" s="97">
        <v>1009.65</v>
      </c>
      <c r="H167" s="97">
        <v>1047.75</v>
      </c>
      <c r="I167" s="97">
        <v>1098.55</v>
      </c>
      <c r="J167" s="97">
        <v>1155.7</v>
      </c>
      <c r="K167" s="8">
        <f t="shared" si="151"/>
        <v>1.07315</v>
      </c>
      <c r="L167" s="9">
        <f t="shared" si="152"/>
        <v>30</v>
      </c>
      <c r="M167" s="9">
        <f t="shared" si="153"/>
        <v>36</v>
      </c>
      <c r="N167" s="8">
        <f t="shared" si="154"/>
        <v>1.38248E-2</v>
      </c>
      <c r="O167" s="8">
        <f t="shared" si="155"/>
        <v>2.3828927999999996E-2</v>
      </c>
      <c r="P167" s="8">
        <f t="shared" si="156"/>
        <v>0.44508252360000006</v>
      </c>
      <c r="Q167" s="8">
        <f t="shared" si="157"/>
        <v>0.9205925069951999</v>
      </c>
      <c r="R167" s="9">
        <v>1</v>
      </c>
      <c r="S167" s="8">
        <f t="shared" si="158"/>
        <v>0.9205925069951999</v>
      </c>
      <c r="T167" s="8">
        <f t="shared" si="159"/>
        <v>0.44508252360000006</v>
      </c>
      <c r="U167" s="10">
        <f t="shared" si="160"/>
        <v>506.32587884735995</v>
      </c>
      <c r="V167" s="11">
        <f t="shared" si="161"/>
        <v>244.79538798000004</v>
      </c>
      <c r="W167" s="8">
        <f t="shared" si="162"/>
        <v>2.8620029856600042</v>
      </c>
      <c r="X167" s="138">
        <f t="shared" si="179"/>
        <v>572.40059713200083</v>
      </c>
      <c r="Y167" s="8">
        <f t="shared" si="164"/>
        <v>1.7297820243000011</v>
      </c>
      <c r="Z167" s="12">
        <f t="shared" si="165"/>
        <v>1556.803821870001</v>
      </c>
      <c r="AA167" s="13">
        <f t="shared" si="166"/>
        <v>2880.3256858293621</v>
      </c>
    </row>
    <row r="168" spans="1:27" s="102" customFormat="1" ht="26.4" hidden="1" x14ac:dyDescent="0.2">
      <c r="A168" s="103" t="s">
        <v>613</v>
      </c>
      <c r="B168" s="97">
        <v>40</v>
      </c>
      <c r="C168" s="97">
        <v>900</v>
      </c>
      <c r="D168" s="137" t="str">
        <f t="shared" si="167"/>
        <v>40 900 CS SS316L FG SS316L</v>
      </c>
      <c r="E168" s="140">
        <f t="shared" si="149"/>
        <v>19.049999999999955</v>
      </c>
      <c r="F168" s="141">
        <f t="shared" si="150"/>
        <v>50.800000000000068</v>
      </c>
      <c r="G168" s="97">
        <v>1060.45</v>
      </c>
      <c r="H168" s="97">
        <v>1098.55</v>
      </c>
      <c r="I168" s="97">
        <v>1149.3499999999999</v>
      </c>
      <c r="J168" s="97">
        <v>1250.95</v>
      </c>
      <c r="K168" s="8">
        <f t="shared" si="151"/>
        <v>1.1239499999999998</v>
      </c>
      <c r="L168" s="9">
        <f t="shared" si="152"/>
        <v>30</v>
      </c>
      <c r="M168" s="9">
        <f t="shared" si="153"/>
        <v>36</v>
      </c>
      <c r="N168" s="8">
        <f t="shared" si="154"/>
        <v>1.38248E-2</v>
      </c>
      <c r="O168" s="8">
        <f t="shared" si="155"/>
        <v>2.3828927999999996E-2</v>
      </c>
      <c r="P168" s="8">
        <f t="shared" si="156"/>
        <v>0.46615151879999989</v>
      </c>
      <c r="Q168" s="8">
        <f t="shared" si="157"/>
        <v>0.96417085052159968</v>
      </c>
      <c r="R168" s="9">
        <v>1</v>
      </c>
      <c r="S168" s="8">
        <f t="shared" si="158"/>
        <v>0.96417085052159968</v>
      </c>
      <c r="T168" s="8">
        <f t="shared" si="159"/>
        <v>0.46615151879999989</v>
      </c>
      <c r="U168" s="10">
        <f t="shared" si="160"/>
        <v>530.29396778687988</v>
      </c>
      <c r="V168" s="11">
        <f t="shared" si="161"/>
        <v>256.38333533999992</v>
      </c>
      <c r="W168" s="8">
        <f t="shared" si="162"/>
        <v>5.5073464046400069</v>
      </c>
      <c r="X168" s="138">
        <f t="shared" si="147"/>
        <v>2202.9385618560027</v>
      </c>
      <c r="Y168" s="8">
        <f t="shared" si="164"/>
        <v>1.8136502436599955</v>
      </c>
      <c r="Z168" s="12">
        <f t="shared" si="165"/>
        <v>1632.2852192939959</v>
      </c>
      <c r="AA168" s="13">
        <f t="shared" si="166"/>
        <v>4621.9010842768785</v>
      </c>
    </row>
    <row r="169" spans="1:27" s="102" customFormat="1" ht="26.4" hidden="1" x14ac:dyDescent="0.2">
      <c r="A169" s="103" t="s">
        <v>613</v>
      </c>
      <c r="B169" s="97">
        <v>42</v>
      </c>
      <c r="C169" s="97">
        <v>150</v>
      </c>
      <c r="D169" s="137" t="str">
        <f t="shared" si="167"/>
        <v>42 150 CS SS316L FG SS316L</v>
      </c>
      <c r="E169" s="140">
        <f t="shared" ref="E169:E202" si="180">(H169-G169)/2</f>
        <v>9.5</v>
      </c>
      <c r="F169" s="141">
        <f t="shared" ref="F169:F202" si="181">(J169-I169)/2</f>
        <v>15.5</v>
      </c>
      <c r="G169" s="97">
        <v>1060.5</v>
      </c>
      <c r="H169" s="97">
        <v>1079.5</v>
      </c>
      <c r="I169" s="97">
        <v>1115</v>
      </c>
      <c r="J169" s="97">
        <v>1146</v>
      </c>
      <c r="K169" s="8">
        <f t="shared" si="151"/>
        <v>1.0972500000000001</v>
      </c>
      <c r="L169" s="9">
        <f t="shared" si="152"/>
        <v>21</v>
      </c>
      <c r="M169" s="9">
        <f t="shared" si="153"/>
        <v>27</v>
      </c>
      <c r="N169" s="8">
        <f t="shared" si="154"/>
        <v>1.38248E-2</v>
      </c>
      <c r="O169" s="8">
        <f t="shared" si="155"/>
        <v>2.3828927999999996E-2</v>
      </c>
      <c r="P169" s="8">
        <f t="shared" si="156"/>
        <v>0.31855449780000006</v>
      </c>
      <c r="Q169" s="8">
        <f t="shared" si="157"/>
        <v>0.70594986369599988</v>
      </c>
      <c r="R169" s="9">
        <v>1</v>
      </c>
      <c r="S169" s="8">
        <f t="shared" si="158"/>
        <v>0.70594986369599988</v>
      </c>
      <c r="T169" s="8">
        <f t="shared" si="159"/>
        <v>0.31855449780000006</v>
      </c>
      <c r="U169" s="10">
        <f t="shared" si="160"/>
        <v>388.27242503279996</v>
      </c>
      <c r="V169" s="11">
        <f t="shared" si="161"/>
        <v>175.20497379000003</v>
      </c>
      <c r="W169" s="8">
        <f t="shared" si="162"/>
        <v>1.5394126319999999</v>
      </c>
      <c r="X169" s="138">
        <f t="shared" ref="X169:X170" si="182">W169*2*100</f>
        <v>307.88252639999996</v>
      </c>
      <c r="Y169" s="8">
        <f t="shared" si="164"/>
        <v>0.88876098599999975</v>
      </c>
      <c r="Z169" s="12">
        <f t="shared" si="165"/>
        <v>799.8848873999998</v>
      </c>
      <c r="AA169" s="13">
        <f t="shared" si="166"/>
        <v>1671.2448126227996</v>
      </c>
    </row>
    <row r="170" spans="1:27" s="102" customFormat="1" ht="26.4" hidden="1" x14ac:dyDescent="0.2">
      <c r="A170" s="103" t="s">
        <v>613</v>
      </c>
      <c r="B170" s="97">
        <v>42</v>
      </c>
      <c r="C170" s="97">
        <v>300</v>
      </c>
      <c r="D170" s="137" t="str">
        <f t="shared" si="167"/>
        <v>42 300 CS SS316L FG SS316L</v>
      </c>
      <c r="E170" s="140">
        <f t="shared" si="180"/>
        <v>12.5</v>
      </c>
      <c r="F170" s="141">
        <f t="shared" si="181"/>
        <v>25.5</v>
      </c>
      <c r="G170" s="97">
        <v>1086</v>
      </c>
      <c r="H170" s="97">
        <v>1111</v>
      </c>
      <c r="I170" s="97">
        <v>1149</v>
      </c>
      <c r="J170" s="97">
        <v>1200</v>
      </c>
      <c r="K170" s="8">
        <f t="shared" si="151"/>
        <v>1.1299999999999999</v>
      </c>
      <c r="L170" s="9">
        <f t="shared" si="152"/>
        <v>23</v>
      </c>
      <c r="M170" s="9">
        <f t="shared" si="153"/>
        <v>29</v>
      </c>
      <c r="N170" s="8">
        <f t="shared" si="154"/>
        <v>1.38248E-2</v>
      </c>
      <c r="O170" s="8">
        <f t="shared" si="155"/>
        <v>2.3828927999999996E-2</v>
      </c>
      <c r="P170" s="8">
        <f t="shared" si="156"/>
        <v>0.359306552</v>
      </c>
      <c r="Q170" s="8">
        <f t="shared" si="157"/>
        <v>0.78087397055999974</v>
      </c>
      <c r="R170" s="9">
        <v>1</v>
      </c>
      <c r="S170" s="8">
        <f t="shared" si="158"/>
        <v>0.78087397055999974</v>
      </c>
      <c r="T170" s="8">
        <f t="shared" si="159"/>
        <v>0.359306552</v>
      </c>
      <c r="U170" s="10">
        <f t="shared" si="160"/>
        <v>429.48068380799987</v>
      </c>
      <c r="V170" s="11">
        <f t="shared" si="161"/>
        <v>197.6186036</v>
      </c>
      <c r="W170" s="8">
        <f t="shared" si="162"/>
        <v>2.6519183999999996</v>
      </c>
      <c r="X170" s="138">
        <f t="shared" si="182"/>
        <v>530.38367999999991</v>
      </c>
      <c r="Y170" s="8">
        <f t="shared" si="164"/>
        <v>1.2035463</v>
      </c>
      <c r="Z170" s="12">
        <f t="shared" si="165"/>
        <v>1083.1916699999999</v>
      </c>
      <c r="AA170" s="13">
        <f t="shared" si="166"/>
        <v>2240.6746374079994</v>
      </c>
    </row>
    <row r="171" spans="1:27" s="102" customFormat="1" ht="26.4" hidden="1" x14ac:dyDescent="0.2">
      <c r="A171" s="103" t="s">
        <v>613</v>
      </c>
      <c r="B171" s="97">
        <v>42</v>
      </c>
      <c r="C171" s="97">
        <v>600</v>
      </c>
      <c r="D171" s="137" t="str">
        <f t="shared" si="167"/>
        <v>42 600 CS SS316L FG SS316L</v>
      </c>
      <c r="E171" s="140">
        <f t="shared" si="180"/>
        <v>19</v>
      </c>
      <c r="F171" s="141">
        <f t="shared" si="181"/>
        <v>31.75</v>
      </c>
      <c r="G171" s="97">
        <v>1067</v>
      </c>
      <c r="H171" s="97">
        <v>1105</v>
      </c>
      <c r="I171" s="97">
        <v>1155.7</v>
      </c>
      <c r="J171" s="97">
        <v>1219.2</v>
      </c>
      <c r="K171" s="8">
        <f t="shared" si="151"/>
        <v>1.13035</v>
      </c>
      <c r="L171" s="9">
        <f t="shared" si="152"/>
        <v>30</v>
      </c>
      <c r="M171" s="9">
        <f t="shared" si="153"/>
        <v>36</v>
      </c>
      <c r="N171" s="8">
        <f t="shared" si="154"/>
        <v>1.38248E-2</v>
      </c>
      <c r="O171" s="8">
        <f t="shared" si="155"/>
        <v>2.3828927999999996E-2</v>
      </c>
      <c r="P171" s="8">
        <f t="shared" si="156"/>
        <v>0.46880588039999999</v>
      </c>
      <c r="Q171" s="8">
        <f t="shared" si="157"/>
        <v>0.96966103553279981</v>
      </c>
      <c r="R171" s="9">
        <v>1</v>
      </c>
      <c r="S171" s="8">
        <f t="shared" si="158"/>
        <v>0.96966103553279981</v>
      </c>
      <c r="T171" s="8">
        <f t="shared" si="159"/>
        <v>0.46880588039999999</v>
      </c>
      <c r="U171" s="10">
        <f t="shared" si="160"/>
        <v>533.31356954303988</v>
      </c>
      <c r="V171" s="11">
        <f t="shared" si="161"/>
        <v>257.84323422</v>
      </c>
      <c r="W171" s="8">
        <f t="shared" si="162"/>
        <v>3.3547287743999994</v>
      </c>
      <c r="X171" s="138">
        <f>W171*2.5*100</f>
        <v>838.68219359999989</v>
      </c>
      <c r="Y171" s="8">
        <f t="shared" si="164"/>
        <v>1.81951068</v>
      </c>
      <c r="Z171" s="12">
        <f t="shared" si="165"/>
        <v>1637.559612</v>
      </c>
      <c r="AA171" s="13">
        <f t="shared" si="166"/>
        <v>3267.3986093630392</v>
      </c>
    </row>
    <row r="172" spans="1:27" s="102" customFormat="1" ht="26.4" hidden="1" x14ac:dyDescent="0.2">
      <c r="A172" s="103" t="s">
        <v>613</v>
      </c>
      <c r="B172" s="97">
        <v>42</v>
      </c>
      <c r="C172" s="97">
        <v>900</v>
      </c>
      <c r="D172" s="137" t="str">
        <f t="shared" si="167"/>
        <v>42 900 CS SS316L FG SS316L</v>
      </c>
      <c r="E172" s="140">
        <f t="shared" si="180"/>
        <v>19.049999999999955</v>
      </c>
      <c r="F172" s="141">
        <f t="shared" si="181"/>
        <v>50.924999999999955</v>
      </c>
      <c r="G172" s="97">
        <v>1111.25</v>
      </c>
      <c r="H172" s="97">
        <v>1149.3499999999999</v>
      </c>
      <c r="I172" s="97">
        <v>1200.1500000000001</v>
      </c>
      <c r="J172" s="97">
        <v>1302</v>
      </c>
      <c r="K172" s="8">
        <f t="shared" si="151"/>
        <v>1.17475</v>
      </c>
      <c r="L172" s="9">
        <f t="shared" si="152"/>
        <v>30</v>
      </c>
      <c r="M172" s="9">
        <f t="shared" si="153"/>
        <v>36</v>
      </c>
      <c r="N172" s="8">
        <f t="shared" si="154"/>
        <v>1.38248E-2</v>
      </c>
      <c r="O172" s="8">
        <f t="shared" si="155"/>
        <v>2.3828927999999996E-2</v>
      </c>
      <c r="P172" s="8">
        <f t="shared" si="156"/>
        <v>0.48722051399999999</v>
      </c>
      <c r="Q172" s="8">
        <f t="shared" si="157"/>
        <v>1.0077491940479997</v>
      </c>
      <c r="R172" s="9">
        <v>1</v>
      </c>
      <c r="S172" s="8">
        <f t="shared" si="158"/>
        <v>1.0077491940479997</v>
      </c>
      <c r="T172" s="8">
        <f t="shared" si="159"/>
        <v>0.48722051399999999</v>
      </c>
      <c r="U172" s="10">
        <f t="shared" si="160"/>
        <v>554.26205672639981</v>
      </c>
      <c r="V172" s="11">
        <f t="shared" si="161"/>
        <v>267.97128270000002</v>
      </c>
      <c r="W172" s="8">
        <f t="shared" si="162"/>
        <v>5.7462001883999942</v>
      </c>
      <c r="X172" s="138">
        <f t="shared" si="147"/>
        <v>2298.4800753599975</v>
      </c>
      <c r="Y172" s="8">
        <f t="shared" si="164"/>
        <v>1.897518463019995</v>
      </c>
      <c r="Z172" s="12">
        <f t="shared" si="165"/>
        <v>1707.7666167179955</v>
      </c>
      <c r="AA172" s="13">
        <f t="shared" si="166"/>
        <v>4828.4800315043922</v>
      </c>
    </row>
    <row r="173" spans="1:27" s="102" customFormat="1" ht="26.4" hidden="1" x14ac:dyDescent="0.2">
      <c r="A173" s="103" t="s">
        <v>613</v>
      </c>
      <c r="B173" s="97">
        <v>44</v>
      </c>
      <c r="C173" s="97">
        <v>150</v>
      </c>
      <c r="D173" s="137" t="str">
        <f t="shared" si="167"/>
        <v>44 150 CS SS316L FG SS316L</v>
      </c>
      <c r="E173" s="140">
        <f t="shared" si="180"/>
        <v>6.3500000000000227</v>
      </c>
      <c r="F173" s="141">
        <f t="shared" si="181"/>
        <v>15.875</v>
      </c>
      <c r="G173" s="97">
        <v>1111.25</v>
      </c>
      <c r="H173" s="97">
        <v>1123.95</v>
      </c>
      <c r="I173" s="97">
        <v>1165.3499999999999</v>
      </c>
      <c r="J173" s="97">
        <v>1197.0999999999999</v>
      </c>
      <c r="K173" s="8">
        <f t="shared" si="151"/>
        <v>1.1446500000000002</v>
      </c>
      <c r="L173" s="9">
        <f t="shared" si="152"/>
        <v>25</v>
      </c>
      <c r="M173" s="9">
        <f t="shared" si="153"/>
        <v>31</v>
      </c>
      <c r="N173" s="8">
        <f t="shared" si="154"/>
        <v>1.38248E-2</v>
      </c>
      <c r="O173" s="8">
        <f t="shared" si="155"/>
        <v>2.3828927999999996E-2</v>
      </c>
      <c r="P173" s="8">
        <f t="shared" si="156"/>
        <v>0.39561393300000008</v>
      </c>
      <c r="Q173" s="8">
        <f t="shared" si="157"/>
        <v>0.84554925549119997</v>
      </c>
      <c r="R173" s="9">
        <v>1</v>
      </c>
      <c r="S173" s="8">
        <f t="shared" si="158"/>
        <v>0.84554925549119997</v>
      </c>
      <c r="T173" s="8">
        <f t="shared" si="159"/>
        <v>0.39561393300000008</v>
      </c>
      <c r="U173" s="10">
        <f t="shared" si="160"/>
        <v>465.05209052015999</v>
      </c>
      <c r="V173" s="11">
        <f t="shared" si="161"/>
        <v>217.58766315000005</v>
      </c>
      <c r="W173" s="8">
        <f t="shared" si="162"/>
        <v>1.6469594060999997</v>
      </c>
      <c r="X173" s="138">
        <f t="shared" ref="X173:X175" si="183">W173*2*100</f>
        <v>329.39188121999996</v>
      </c>
      <c r="Y173" s="8">
        <f t="shared" si="164"/>
        <v>0.61852811778000238</v>
      </c>
      <c r="Z173" s="12">
        <f t="shared" si="165"/>
        <v>556.67530600200212</v>
      </c>
      <c r="AA173" s="13">
        <f t="shared" si="166"/>
        <v>1568.706940892162</v>
      </c>
    </row>
    <row r="174" spans="1:27" s="102" customFormat="1" ht="26.4" hidden="1" x14ac:dyDescent="0.2">
      <c r="A174" s="103" t="s">
        <v>613</v>
      </c>
      <c r="B174" s="97">
        <v>44</v>
      </c>
      <c r="C174" s="97">
        <v>300</v>
      </c>
      <c r="D174" s="137" t="str">
        <f t="shared" si="167"/>
        <v>44 300 CS SS316L FG SS316L</v>
      </c>
      <c r="E174" s="140">
        <f t="shared" si="180"/>
        <v>19</v>
      </c>
      <c r="F174" s="141">
        <f t="shared" si="181"/>
        <v>25.5</v>
      </c>
      <c r="G174" s="97">
        <v>1124</v>
      </c>
      <c r="H174" s="97">
        <v>1162</v>
      </c>
      <c r="I174" s="97">
        <v>1200</v>
      </c>
      <c r="J174" s="97">
        <v>1251</v>
      </c>
      <c r="K174" s="8">
        <f t="shared" si="151"/>
        <v>1.181</v>
      </c>
      <c r="L174" s="9">
        <f t="shared" si="152"/>
        <v>23</v>
      </c>
      <c r="M174" s="9">
        <f t="shared" si="153"/>
        <v>29</v>
      </c>
      <c r="N174" s="8">
        <f t="shared" si="154"/>
        <v>1.38248E-2</v>
      </c>
      <c r="O174" s="8">
        <f t="shared" si="155"/>
        <v>2.3828927999999996E-2</v>
      </c>
      <c r="P174" s="8">
        <f t="shared" si="156"/>
        <v>0.37552304240000001</v>
      </c>
      <c r="Q174" s="8">
        <f t="shared" si="157"/>
        <v>0.81611695507199988</v>
      </c>
      <c r="R174" s="9">
        <v>1</v>
      </c>
      <c r="S174" s="8">
        <f t="shared" si="158"/>
        <v>0.81611695507199988</v>
      </c>
      <c r="T174" s="8">
        <f t="shared" si="159"/>
        <v>0.37552304240000001</v>
      </c>
      <c r="U174" s="10">
        <f t="shared" si="160"/>
        <v>448.86432528959995</v>
      </c>
      <c r="V174" s="11">
        <f t="shared" si="161"/>
        <v>206.53767332000001</v>
      </c>
      <c r="W174" s="8">
        <f t="shared" si="162"/>
        <v>2.7646249319999994</v>
      </c>
      <c r="X174" s="138">
        <f t="shared" si="183"/>
        <v>552.92498639999985</v>
      </c>
      <c r="Y174" s="8">
        <f t="shared" si="164"/>
        <v>1.9133677919999994</v>
      </c>
      <c r="Z174" s="12">
        <f t="shared" si="165"/>
        <v>1722.0310127999994</v>
      </c>
      <c r="AA174" s="13">
        <f t="shared" si="166"/>
        <v>2930.3579978095995</v>
      </c>
    </row>
    <row r="175" spans="1:27" s="102" customFormat="1" ht="26.4" hidden="1" x14ac:dyDescent="0.2">
      <c r="A175" s="103" t="s">
        <v>613</v>
      </c>
      <c r="B175" s="97">
        <v>44</v>
      </c>
      <c r="C175" s="97">
        <v>600</v>
      </c>
      <c r="D175" s="137" t="str">
        <f t="shared" si="167"/>
        <v>44 600 CS SS316L FG SS316L</v>
      </c>
      <c r="E175" s="140">
        <f t="shared" si="180"/>
        <v>25.5</v>
      </c>
      <c r="F175" s="141">
        <f t="shared" si="181"/>
        <v>28.5</v>
      </c>
      <c r="G175" s="97">
        <v>1111</v>
      </c>
      <c r="H175" s="97">
        <v>1162</v>
      </c>
      <c r="I175" s="97">
        <v>1213</v>
      </c>
      <c r="J175" s="97">
        <v>1270</v>
      </c>
      <c r="K175" s="8">
        <f t="shared" si="151"/>
        <v>1.1875</v>
      </c>
      <c r="L175" s="9">
        <f t="shared" si="152"/>
        <v>31</v>
      </c>
      <c r="M175" s="9">
        <f t="shared" si="153"/>
        <v>37</v>
      </c>
      <c r="N175" s="8">
        <f t="shared" si="154"/>
        <v>1.38248E-2</v>
      </c>
      <c r="O175" s="8">
        <f t="shared" si="155"/>
        <v>2.3828927999999996E-2</v>
      </c>
      <c r="P175" s="8">
        <f t="shared" si="156"/>
        <v>0.50892545</v>
      </c>
      <c r="Q175" s="8">
        <f t="shared" si="157"/>
        <v>1.0469835239999998</v>
      </c>
      <c r="R175" s="9">
        <v>1</v>
      </c>
      <c r="S175" s="8">
        <f t="shared" si="158"/>
        <v>1.0469835239999998</v>
      </c>
      <c r="T175" s="8">
        <f t="shared" si="159"/>
        <v>0.50892545</v>
      </c>
      <c r="U175" s="10">
        <f t="shared" si="160"/>
        <v>575.84093819999987</v>
      </c>
      <c r="V175" s="11">
        <f t="shared" si="161"/>
        <v>279.9089975</v>
      </c>
      <c r="W175" s="8">
        <f t="shared" si="162"/>
        <v>3.1368034799999998</v>
      </c>
      <c r="X175" s="138">
        <f t="shared" si="183"/>
        <v>627.36069599999996</v>
      </c>
      <c r="Y175" s="8">
        <f t="shared" si="164"/>
        <v>2.5679409839999994</v>
      </c>
      <c r="Z175" s="12">
        <f t="shared" ref="Z175:Z176" si="184">Y175*3*450</f>
        <v>3466.7203283999988</v>
      </c>
      <c r="AA175" s="13">
        <f t="shared" si="166"/>
        <v>4949.8309600999983</v>
      </c>
    </row>
    <row r="176" spans="1:27" s="102" customFormat="1" ht="26.4" hidden="1" x14ac:dyDescent="0.2">
      <c r="A176" s="103" t="s">
        <v>613</v>
      </c>
      <c r="B176" s="97">
        <v>44</v>
      </c>
      <c r="C176" s="97">
        <v>900</v>
      </c>
      <c r="D176" s="137" t="str">
        <f t="shared" si="167"/>
        <v>44 900 CS SS316L FG SS316L</v>
      </c>
      <c r="E176" s="140">
        <f t="shared" si="180"/>
        <v>25.5</v>
      </c>
      <c r="F176" s="141">
        <f t="shared" si="181"/>
        <v>56</v>
      </c>
      <c r="G176" s="97">
        <v>1156</v>
      </c>
      <c r="H176" s="97">
        <v>1207</v>
      </c>
      <c r="I176" s="97">
        <v>1257</v>
      </c>
      <c r="J176" s="97">
        <v>1369</v>
      </c>
      <c r="K176" s="8">
        <f t="shared" si="151"/>
        <v>1.232</v>
      </c>
      <c r="L176" s="9">
        <f t="shared" si="152"/>
        <v>30</v>
      </c>
      <c r="M176" s="9">
        <f t="shared" si="153"/>
        <v>36</v>
      </c>
      <c r="N176" s="8">
        <f t="shared" si="154"/>
        <v>1.38248E-2</v>
      </c>
      <c r="O176" s="8">
        <f t="shared" si="155"/>
        <v>2.3828927999999996E-2</v>
      </c>
      <c r="P176" s="8">
        <f t="shared" si="156"/>
        <v>0.51096460799999999</v>
      </c>
      <c r="Q176" s="8">
        <f t="shared" si="157"/>
        <v>1.0568606146559998</v>
      </c>
      <c r="R176" s="9">
        <v>1</v>
      </c>
      <c r="S176" s="8">
        <f t="shared" si="158"/>
        <v>1.0568606146559998</v>
      </c>
      <c r="T176" s="8">
        <f t="shared" si="159"/>
        <v>0.51096460799999999</v>
      </c>
      <c r="U176" s="10">
        <f t="shared" si="160"/>
        <v>581.27333806079992</v>
      </c>
      <c r="V176" s="11">
        <f t="shared" si="161"/>
        <v>281.03053439999996</v>
      </c>
      <c r="W176" s="8">
        <f t="shared" si="162"/>
        <v>6.6440088960000008</v>
      </c>
      <c r="X176" s="138">
        <f t="shared" si="147"/>
        <v>2657.6035584000001</v>
      </c>
      <c r="Y176" s="8">
        <f t="shared" si="164"/>
        <v>2.6673879239999998</v>
      </c>
      <c r="Z176" s="12">
        <f t="shared" si="184"/>
        <v>3600.9736973999998</v>
      </c>
      <c r="AA176" s="13">
        <f t="shared" si="166"/>
        <v>7120.8811282607994</v>
      </c>
    </row>
    <row r="177" spans="1:27" s="102" customFormat="1" ht="26.4" hidden="1" x14ac:dyDescent="0.2">
      <c r="A177" s="103" t="s">
        <v>613</v>
      </c>
      <c r="B177" s="97">
        <v>46</v>
      </c>
      <c r="C177" s="97">
        <v>150</v>
      </c>
      <c r="D177" s="137" t="str">
        <f t="shared" si="167"/>
        <v>46 150 CS SS316L FG SS316L</v>
      </c>
      <c r="E177" s="140">
        <f t="shared" si="180"/>
        <v>9.5</v>
      </c>
      <c r="F177" s="141">
        <f t="shared" si="181"/>
        <v>16</v>
      </c>
      <c r="G177" s="97">
        <v>1162</v>
      </c>
      <c r="H177" s="97">
        <v>1181</v>
      </c>
      <c r="I177" s="97">
        <v>1224</v>
      </c>
      <c r="J177" s="97">
        <v>1256</v>
      </c>
      <c r="K177" s="8">
        <f t="shared" si="151"/>
        <v>1.2024999999999999</v>
      </c>
      <c r="L177" s="9">
        <f t="shared" si="152"/>
        <v>26</v>
      </c>
      <c r="M177" s="9">
        <f t="shared" si="153"/>
        <v>32</v>
      </c>
      <c r="N177" s="8">
        <f t="shared" si="154"/>
        <v>1.38248E-2</v>
      </c>
      <c r="O177" s="8">
        <f t="shared" si="155"/>
        <v>2.3828927999999996E-2</v>
      </c>
      <c r="P177" s="8">
        <f t="shared" si="156"/>
        <v>0.43223237199999998</v>
      </c>
      <c r="Q177" s="8">
        <f t="shared" si="157"/>
        <v>0.91693714943999971</v>
      </c>
      <c r="R177" s="9">
        <v>1</v>
      </c>
      <c r="S177" s="8">
        <f t="shared" si="158"/>
        <v>0.91693714943999971</v>
      </c>
      <c r="T177" s="8">
        <f t="shared" si="159"/>
        <v>0.43223237199999998</v>
      </c>
      <c r="U177" s="10">
        <f t="shared" si="160"/>
        <v>504.31543219199983</v>
      </c>
      <c r="V177" s="11">
        <f t="shared" si="161"/>
        <v>237.72780459999998</v>
      </c>
      <c r="W177" s="8">
        <f t="shared" si="162"/>
        <v>1.7415997439999999</v>
      </c>
      <c r="X177" s="138">
        <f t="shared" ref="X177" si="185">W177*2*100</f>
        <v>348.31994879999996</v>
      </c>
      <c r="Y177" s="8">
        <f t="shared" si="164"/>
        <v>0.97232674800000007</v>
      </c>
      <c r="Z177" s="12">
        <f t="shared" si="165"/>
        <v>875.09407320000003</v>
      </c>
      <c r="AA177" s="13">
        <f t="shared" si="166"/>
        <v>1965.4572587919997</v>
      </c>
    </row>
    <row r="178" spans="1:27" s="102" customFormat="1" ht="26.4" hidden="1" x14ac:dyDescent="0.2">
      <c r="A178" s="103" t="s">
        <v>613</v>
      </c>
      <c r="B178" s="97">
        <v>46</v>
      </c>
      <c r="C178" s="97">
        <v>300</v>
      </c>
      <c r="D178" s="137" t="str">
        <f t="shared" si="167"/>
        <v>46 300 CS SS316L FG SS316L</v>
      </c>
      <c r="E178" s="140">
        <f t="shared" si="180"/>
        <v>19</v>
      </c>
      <c r="F178" s="141">
        <f t="shared" si="181"/>
        <v>32</v>
      </c>
      <c r="G178" s="97">
        <v>1178</v>
      </c>
      <c r="H178" s="97">
        <v>1216</v>
      </c>
      <c r="I178" s="97">
        <v>1254</v>
      </c>
      <c r="J178" s="97">
        <v>1318</v>
      </c>
      <c r="K178" s="8">
        <f t="shared" si="151"/>
        <v>1.2350000000000001</v>
      </c>
      <c r="L178" s="9">
        <f t="shared" si="152"/>
        <v>23</v>
      </c>
      <c r="M178" s="9">
        <f t="shared" si="153"/>
        <v>29</v>
      </c>
      <c r="N178" s="8">
        <f t="shared" si="154"/>
        <v>1.38248E-2</v>
      </c>
      <c r="O178" s="8">
        <f t="shared" si="155"/>
        <v>2.3828927999999996E-2</v>
      </c>
      <c r="P178" s="8">
        <f t="shared" si="156"/>
        <v>0.392693444</v>
      </c>
      <c r="Q178" s="8">
        <f t="shared" si="157"/>
        <v>0.85343305631999999</v>
      </c>
      <c r="R178" s="9">
        <v>1</v>
      </c>
      <c r="S178" s="8">
        <f t="shared" si="158"/>
        <v>0.85343305631999999</v>
      </c>
      <c r="T178" s="8">
        <f t="shared" si="159"/>
        <v>0.392693444</v>
      </c>
      <c r="U178" s="10">
        <f t="shared" si="160"/>
        <v>469.388180976</v>
      </c>
      <c r="V178" s="11">
        <f t="shared" si="161"/>
        <v>215.98139420000001</v>
      </c>
      <c r="W178" s="8">
        <f t="shared" si="162"/>
        <v>3.6551408640000003</v>
      </c>
      <c r="X178" s="138">
        <f>W178*2.5*100</f>
        <v>913.7852160000001</v>
      </c>
      <c r="Y178" s="8">
        <f t="shared" si="164"/>
        <v>2.0022850559999998</v>
      </c>
      <c r="Z178" s="12">
        <f t="shared" si="165"/>
        <v>1802.0565503999999</v>
      </c>
      <c r="AA178" s="13">
        <f t="shared" si="166"/>
        <v>3401.211341576</v>
      </c>
    </row>
    <row r="179" spans="1:27" s="102" customFormat="1" ht="26.4" hidden="1" x14ac:dyDescent="0.2">
      <c r="A179" s="103" t="s">
        <v>613</v>
      </c>
      <c r="B179" s="97">
        <v>46</v>
      </c>
      <c r="C179" s="97">
        <v>600</v>
      </c>
      <c r="D179" s="137" t="str">
        <f t="shared" si="167"/>
        <v>46 600 CS SS316L FG SS316L</v>
      </c>
      <c r="E179" s="140">
        <f t="shared" si="180"/>
        <v>25.5</v>
      </c>
      <c r="F179" s="141">
        <f t="shared" si="181"/>
        <v>31.5</v>
      </c>
      <c r="G179" s="97">
        <v>1162</v>
      </c>
      <c r="H179" s="97">
        <v>1213</v>
      </c>
      <c r="I179" s="97">
        <v>1264</v>
      </c>
      <c r="J179" s="97">
        <v>1327</v>
      </c>
      <c r="K179" s="8">
        <f t="shared" si="151"/>
        <v>1.2384999999999999</v>
      </c>
      <c r="L179" s="9">
        <f t="shared" si="152"/>
        <v>31</v>
      </c>
      <c r="M179" s="9">
        <f t="shared" si="153"/>
        <v>37</v>
      </c>
      <c r="N179" s="8">
        <f t="shared" si="154"/>
        <v>1.38248E-2</v>
      </c>
      <c r="O179" s="8">
        <f t="shared" si="155"/>
        <v>2.3828927999999996E-2</v>
      </c>
      <c r="P179" s="8">
        <f t="shared" si="156"/>
        <v>0.53078245879999997</v>
      </c>
      <c r="Q179" s="8">
        <f t="shared" si="157"/>
        <v>1.0919487111359998</v>
      </c>
      <c r="R179" s="9">
        <v>1</v>
      </c>
      <c r="S179" s="8">
        <f t="shared" si="158"/>
        <v>1.0919487111359998</v>
      </c>
      <c r="T179" s="8">
        <f t="shared" si="159"/>
        <v>0.53078245879999997</v>
      </c>
      <c r="U179" s="10">
        <f t="shared" si="160"/>
        <v>600.57179112479992</v>
      </c>
      <c r="V179" s="11">
        <f t="shared" si="161"/>
        <v>291.93035233999996</v>
      </c>
      <c r="W179" s="8">
        <f t="shared" si="162"/>
        <v>3.622598532</v>
      </c>
      <c r="X179" s="138">
        <f>W179*2.5*100</f>
        <v>905.64963299999999</v>
      </c>
      <c r="Y179" s="8">
        <f t="shared" si="164"/>
        <v>2.6806475160000001</v>
      </c>
      <c r="Z179" s="12">
        <f t="shared" ref="Z179:Z180" si="186">Y179*3*450</f>
        <v>3618.8741465999997</v>
      </c>
      <c r="AA179" s="13">
        <f t="shared" si="166"/>
        <v>5417.0259230648007</v>
      </c>
    </row>
    <row r="180" spans="1:27" s="102" customFormat="1" ht="26.4" hidden="1" x14ac:dyDescent="0.2">
      <c r="A180" s="103" t="s">
        <v>613</v>
      </c>
      <c r="B180" s="97">
        <v>46</v>
      </c>
      <c r="C180" s="97">
        <v>900</v>
      </c>
      <c r="D180" s="137" t="str">
        <f t="shared" si="167"/>
        <v>46 900 CS SS316L FG SS316L</v>
      </c>
      <c r="E180" s="140">
        <f t="shared" si="180"/>
        <v>25.5</v>
      </c>
      <c r="F180" s="141">
        <f t="shared" si="181"/>
        <v>57</v>
      </c>
      <c r="G180" s="97">
        <v>1219</v>
      </c>
      <c r="H180" s="97">
        <v>1270</v>
      </c>
      <c r="I180" s="97">
        <v>1321</v>
      </c>
      <c r="J180" s="97">
        <v>1435</v>
      </c>
      <c r="K180" s="8">
        <f t="shared" si="151"/>
        <v>1.2955000000000001</v>
      </c>
      <c r="L180" s="9">
        <f t="shared" si="152"/>
        <v>31</v>
      </c>
      <c r="M180" s="9">
        <f t="shared" si="153"/>
        <v>37</v>
      </c>
      <c r="N180" s="8">
        <f t="shared" si="154"/>
        <v>1.38248E-2</v>
      </c>
      <c r="O180" s="8">
        <f t="shared" si="155"/>
        <v>2.3828927999999996E-2</v>
      </c>
      <c r="P180" s="8">
        <f t="shared" si="156"/>
        <v>0.55521088040000011</v>
      </c>
      <c r="Q180" s="8">
        <f t="shared" si="157"/>
        <v>1.1422039202879999</v>
      </c>
      <c r="R180" s="9">
        <v>1</v>
      </c>
      <c r="S180" s="8">
        <f t="shared" si="158"/>
        <v>1.1422039202879999</v>
      </c>
      <c r="T180" s="8">
        <f t="shared" si="159"/>
        <v>0.55521088040000011</v>
      </c>
      <c r="U180" s="10">
        <f t="shared" si="160"/>
        <v>628.21215615839992</v>
      </c>
      <c r="V180" s="11">
        <f t="shared" si="161"/>
        <v>305.36598422000009</v>
      </c>
      <c r="W180" s="8">
        <f t="shared" si="162"/>
        <v>7.0886818800000011</v>
      </c>
      <c r="X180" s="138">
        <f t="shared" si="147"/>
        <v>2835.4727520000006</v>
      </c>
      <c r="Y180" s="8">
        <f t="shared" si="164"/>
        <v>2.8066136400000001</v>
      </c>
      <c r="Z180" s="12">
        <f t="shared" si="186"/>
        <v>3788.928414</v>
      </c>
      <c r="AA180" s="13">
        <f t="shared" si="166"/>
        <v>7557.9793063784009</v>
      </c>
    </row>
    <row r="181" spans="1:27" s="102" customFormat="1" ht="26.4" hidden="1" x14ac:dyDescent="0.2">
      <c r="A181" s="103" t="s">
        <v>613</v>
      </c>
      <c r="B181" s="97">
        <v>48</v>
      </c>
      <c r="C181" s="97">
        <v>150</v>
      </c>
      <c r="D181" s="137" t="str">
        <f t="shared" si="167"/>
        <v>48 150 CS SS316L FG SS316L</v>
      </c>
      <c r="E181" s="140">
        <f t="shared" si="180"/>
        <v>9.5</v>
      </c>
      <c r="F181" s="141">
        <f t="shared" si="181"/>
        <v>18.284999999999968</v>
      </c>
      <c r="G181" s="116">
        <v>1212.9000000000001</v>
      </c>
      <c r="H181" s="97">
        <v>1231.9000000000001</v>
      </c>
      <c r="I181" s="97">
        <v>1270</v>
      </c>
      <c r="J181" s="97">
        <v>1306.57</v>
      </c>
      <c r="K181" s="8">
        <f t="shared" si="151"/>
        <v>1.25095</v>
      </c>
      <c r="L181" s="9">
        <f t="shared" si="152"/>
        <v>23</v>
      </c>
      <c r="M181" s="9">
        <f t="shared" si="153"/>
        <v>29</v>
      </c>
      <c r="N181" s="8">
        <f t="shared" si="154"/>
        <v>1.38248E-2</v>
      </c>
      <c r="O181" s="8">
        <f t="shared" si="155"/>
        <v>2.3828927999999996E-2</v>
      </c>
      <c r="P181" s="8">
        <f t="shared" si="156"/>
        <v>0.39776507187999999</v>
      </c>
      <c r="Q181" s="8">
        <f t="shared" si="157"/>
        <v>0.86445512696639981</v>
      </c>
      <c r="R181" s="9">
        <v>1</v>
      </c>
      <c r="S181" s="8">
        <f t="shared" si="158"/>
        <v>0.86445512696639981</v>
      </c>
      <c r="T181" s="8">
        <f t="shared" si="159"/>
        <v>0.39776507187999999</v>
      </c>
      <c r="U181" s="10">
        <f t="shared" si="160"/>
        <v>475.45031983151989</v>
      </c>
      <c r="V181" s="11">
        <f t="shared" si="161"/>
        <v>218.77078953399999</v>
      </c>
      <c r="W181" s="8">
        <f t="shared" si="162"/>
        <v>2.0704577706467964</v>
      </c>
      <c r="X181" s="138">
        <f t="shared" ref="X181:X182" si="187">W181*2*100</f>
        <v>414.09155412935928</v>
      </c>
      <c r="Y181" s="8">
        <f t="shared" si="164"/>
        <v>1.0142331251999999</v>
      </c>
      <c r="Z181" s="12">
        <f t="shared" si="165"/>
        <v>912.80981267999982</v>
      </c>
      <c r="AA181" s="13">
        <f t="shared" si="166"/>
        <v>2021.122476174879</v>
      </c>
    </row>
    <row r="182" spans="1:27" s="102" customFormat="1" ht="26.4" hidden="1" x14ac:dyDescent="0.2">
      <c r="A182" s="103" t="s">
        <v>613</v>
      </c>
      <c r="B182" s="97">
        <v>48</v>
      </c>
      <c r="C182" s="97">
        <v>300</v>
      </c>
      <c r="D182" s="137" t="str">
        <f t="shared" si="167"/>
        <v>48 300 CS SS316L FG SS316L</v>
      </c>
      <c r="E182" s="140">
        <f t="shared" si="180"/>
        <v>16</v>
      </c>
      <c r="F182" s="141">
        <f t="shared" si="181"/>
        <v>29</v>
      </c>
      <c r="G182" s="116">
        <v>1232</v>
      </c>
      <c r="H182" s="97">
        <v>1264</v>
      </c>
      <c r="I182" s="97">
        <v>1311</v>
      </c>
      <c r="J182" s="97">
        <v>1369</v>
      </c>
      <c r="K182" s="8">
        <f t="shared" si="151"/>
        <v>1.2875000000000001</v>
      </c>
      <c r="L182" s="9">
        <f t="shared" si="152"/>
        <v>28</v>
      </c>
      <c r="M182" s="9">
        <f t="shared" si="153"/>
        <v>34</v>
      </c>
      <c r="N182" s="8">
        <f t="shared" si="154"/>
        <v>1.38248E-2</v>
      </c>
      <c r="O182" s="8">
        <f t="shared" si="155"/>
        <v>2.3828927999999996E-2</v>
      </c>
      <c r="P182" s="8">
        <f t="shared" si="156"/>
        <v>0.49838404000000008</v>
      </c>
      <c r="Q182" s="8">
        <f t="shared" si="157"/>
        <v>1.0431113232</v>
      </c>
      <c r="R182" s="9">
        <v>1</v>
      </c>
      <c r="S182" s="8">
        <f t="shared" si="158"/>
        <v>1.0431113232</v>
      </c>
      <c r="T182" s="8">
        <f t="shared" si="159"/>
        <v>0.49838404000000008</v>
      </c>
      <c r="U182" s="10">
        <f t="shared" si="160"/>
        <v>573.71122776000004</v>
      </c>
      <c r="V182" s="11">
        <f t="shared" si="161"/>
        <v>274.11122200000005</v>
      </c>
      <c r="W182" s="8">
        <f t="shared" si="162"/>
        <v>3.440647464</v>
      </c>
      <c r="X182" s="138">
        <f t="shared" si="187"/>
        <v>688.12949279999998</v>
      </c>
      <c r="Y182" s="8">
        <f t="shared" si="164"/>
        <v>1.752692736</v>
      </c>
      <c r="Z182" s="12">
        <f t="shared" si="165"/>
        <v>1577.4234624000001</v>
      </c>
      <c r="AA182" s="13">
        <f t="shared" si="166"/>
        <v>3113.3754049599997</v>
      </c>
    </row>
    <row r="183" spans="1:27" s="102" customFormat="1" ht="26.4" hidden="1" x14ac:dyDescent="0.2">
      <c r="A183" s="103" t="s">
        <v>613</v>
      </c>
      <c r="B183" s="97">
        <v>48</v>
      </c>
      <c r="C183" s="97">
        <v>600</v>
      </c>
      <c r="D183" s="137" t="str">
        <f t="shared" si="167"/>
        <v>48 600 CS SS316L FG SS316L</v>
      </c>
      <c r="E183" s="140">
        <f t="shared" si="180"/>
        <v>25.5</v>
      </c>
      <c r="F183" s="141">
        <f t="shared" si="181"/>
        <v>35</v>
      </c>
      <c r="G183" s="116">
        <v>1219</v>
      </c>
      <c r="H183" s="97">
        <v>1270</v>
      </c>
      <c r="I183" s="97">
        <v>1321</v>
      </c>
      <c r="J183" s="97">
        <v>1391</v>
      </c>
      <c r="K183" s="8">
        <f t="shared" si="151"/>
        <v>1.2955000000000001</v>
      </c>
      <c r="L183" s="9">
        <f t="shared" si="152"/>
        <v>31</v>
      </c>
      <c r="M183" s="9">
        <f t="shared" si="153"/>
        <v>37</v>
      </c>
      <c r="N183" s="8">
        <f t="shared" si="154"/>
        <v>1.38248E-2</v>
      </c>
      <c r="O183" s="8">
        <f t="shared" si="155"/>
        <v>2.3828927999999996E-2</v>
      </c>
      <c r="P183" s="8">
        <f t="shared" si="156"/>
        <v>0.55521088040000011</v>
      </c>
      <c r="Q183" s="8">
        <f t="shared" si="157"/>
        <v>1.1422039202879999</v>
      </c>
      <c r="R183" s="9">
        <v>1</v>
      </c>
      <c r="S183" s="8">
        <f t="shared" si="158"/>
        <v>1.1422039202879999</v>
      </c>
      <c r="T183" s="8">
        <f t="shared" si="159"/>
        <v>0.55521088040000011</v>
      </c>
      <c r="U183" s="10">
        <f t="shared" si="160"/>
        <v>628.21215615839992</v>
      </c>
      <c r="V183" s="11">
        <f t="shared" si="161"/>
        <v>305.36598422000009</v>
      </c>
      <c r="W183" s="8">
        <f t="shared" si="162"/>
        <v>4.2192368400000007</v>
      </c>
      <c r="X183" s="138">
        <f>W183*2.5*100</f>
        <v>1054.8092100000001</v>
      </c>
      <c r="Y183" s="8">
        <f t="shared" si="164"/>
        <v>2.8066136400000001</v>
      </c>
      <c r="Z183" s="12">
        <f t="shared" ref="Z183:Z184" si="188">Y183*3*450</f>
        <v>3788.928414</v>
      </c>
      <c r="AA183" s="13">
        <f t="shared" si="166"/>
        <v>5777.3157643784007</v>
      </c>
    </row>
    <row r="184" spans="1:27" s="102" customFormat="1" ht="26.4" hidden="1" x14ac:dyDescent="0.2">
      <c r="A184" s="103" t="s">
        <v>613</v>
      </c>
      <c r="B184" s="97">
        <v>48</v>
      </c>
      <c r="C184" s="97">
        <v>900</v>
      </c>
      <c r="D184" s="137" t="str">
        <f t="shared" si="167"/>
        <v>48 900 CS SS316L FG SS316L</v>
      </c>
      <c r="E184" s="140">
        <f t="shared" si="180"/>
        <v>25.5</v>
      </c>
      <c r="F184" s="141">
        <f t="shared" si="181"/>
        <v>57</v>
      </c>
      <c r="G184" s="116">
        <v>1270</v>
      </c>
      <c r="H184" s="97">
        <v>1321</v>
      </c>
      <c r="I184" s="97">
        <v>1372</v>
      </c>
      <c r="J184" s="97">
        <v>1486</v>
      </c>
      <c r="K184" s="8">
        <f t="shared" si="151"/>
        <v>1.3465</v>
      </c>
      <c r="L184" s="9">
        <f t="shared" si="152"/>
        <v>31</v>
      </c>
      <c r="M184" s="9">
        <f t="shared" si="153"/>
        <v>37</v>
      </c>
      <c r="N184" s="8">
        <f t="shared" si="154"/>
        <v>1.38248E-2</v>
      </c>
      <c r="O184" s="8">
        <f t="shared" si="155"/>
        <v>2.3828927999999996E-2</v>
      </c>
      <c r="P184" s="8">
        <f t="shared" si="156"/>
        <v>0.57706788920000007</v>
      </c>
      <c r="Q184" s="8">
        <f t="shared" si="157"/>
        <v>1.1871691074239998</v>
      </c>
      <c r="R184" s="9">
        <v>1</v>
      </c>
      <c r="S184" s="8">
        <f t="shared" si="158"/>
        <v>1.1871691074239998</v>
      </c>
      <c r="T184" s="8">
        <f t="shared" si="159"/>
        <v>0.57706788920000007</v>
      </c>
      <c r="U184" s="10">
        <f t="shared" si="160"/>
        <v>652.94300908319985</v>
      </c>
      <c r="V184" s="11">
        <f t="shared" si="161"/>
        <v>317.38733906000004</v>
      </c>
      <c r="W184" s="8">
        <f t="shared" si="162"/>
        <v>7.3406141279999986</v>
      </c>
      <c r="X184" s="138">
        <f t="shared" si="147"/>
        <v>2936.2456511999994</v>
      </c>
      <c r="Y184" s="8">
        <f t="shared" si="164"/>
        <v>2.9193201720000004</v>
      </c>
      <c r="Z184" s="12">
        <f t="shared" si="188"/>
        <v>3941.0822322000004</v>
      </c>
      <c r="AA184" s="13">
        <f t="shared" si="166"/>
        <v>7847.6582315431997</v>
      </c>
    </row>
    <row r="185" spans="1:27" s="102" customFormat="1" ht="26.4" hidden="1" x14ac:dyDescent="0.2">
      <c r="A185" s="103" t="s">
        <v>613</v>
      </c>
      <c r="B185" s="97">
        <v>50</v>
      </c>
      <c r="C185" s="97">
        <v>150</v>
      </c>
      <c r="D185" s="137" t="str">
        <f t="shared" si="167"/>
        <v>50 150 CS SS316L FG SS316L</v>
      </c>
      <c r="E185" s="140">
        <f t="shared" si="180"/>
        <v>9.5</v>
      </c>
      <c r="F185" s="141">
        <f t="shared" si="181"/>
        <v>15.5</v>
      </c>
      <c r="G185" s="97">
        <v>1264</v>
      </c>
      <c r="H185" s="97">
        <v>1283</v>
      </c>
      <c r="I185" s="97">
        <v>1326</v>
      </c>
      <c r="J185" s="97">
        <v>1357</v>
      </c>
      <c r="K185" s="8">
        <f t="shared" si="151"/>
        <v>1.3045</v>
      </c>
      <c r="L185" s="9">
        <f t="shared" si="152"/>
        <v>26</v>
      </c>
      <c r="M185" s="9">
        <f t="shared" si="153"/>
        <v>32</v>
      </c>
      <c r="N185" s="8">
        <f t="shared" si="154"/>
        <v>1.38248E-2</v>
      </c>
      <c r="O185" s="8">
        <f t="shared" si="155"/>
        <v>2.3828927999999996E-2</v>
      </c>
      <c r="P185" s="8">
        <f t="shared" si="156"/>
        <v>0.46889574160000003</v>
      </c>
      <c r="Q185" s="8">
        <f t="shared" si="157"/>
        <v>0.99471477043199985</v>
      </c>
      <c r="R185" s="9">
        <v>1</v>
      </c>
      <c r="S185" s="8">
        <f t="shared" si="158"/>
        <v>0.99471477043199985</v>
      </c>
      <c r="T185" s="8">
        <f t="shared" si="159"/>
        <v>0.46889574160000003</v>
      </c>
      <c r="U185" s="10">
        <f t="shared" si="160"/>
        <v>547.09312373759997</v>
      </c>
      <c r="V185" s="11">
        <f t="shared" si="161"/>
        <v>257.89265788</v>
      </c>
      <c r="W185" s="8">
        <f t="shared" si="162"/>
        <v>1.8228472439999996</v>
      </c>
      <c r="X185" s="138">
        <f t="shared" ref="X185" si="189">W185*2*100</f>
        <v>364.56944879999992</v>
      </c>
      <c r="Y185" s="8">
        <f t="shared" si="164"/>
        <v>1.0563041639999999</v>
      </c>
      <c r="Z185" s="12">
        <f t="shared" si="165"/>
        <v>950.67374759999996</v>
      </c>
      <c r="AA185" s="13">
        <f t="shared" si="166"/>
        <v>2120.2289780175997</v>
      </c>
    </row>
    <row r="186" spans="1:27" s="102" customFormat="1" ht="26.4" hidden="1" x14ac:dyDescent="0.2">
      <c r="A186" s="103" t="s">
        <v>613</v>
      </c>
      <c r="B186" s="97">
        <v>50</v>
      </c>
      <c r="C186" s="97">
        <v>300</v>
      </c>
      <c r="D186" s="137" t="str">
        <f t="shared" si="167"/>
        <v>50 300 CS SS316L FG SS316L</v>
      </c>
      <c r="E186" s="140">
        <f t="shared" si="180"/>
        <v>25.5</v>
      </c>
      <c r="F186" s="141">
        <f t="shared" si="181"/>
        <v>31.5</v>
      </c>
      <c r="G186" s="97">
        <v>1267</v>
      </c>
      <c r="H186" s="97">
        <v>1318</v>
      </c>
      <c r="I186" s="97">
        <v>1356</v>
      </c>
      <c r="J186" s="97">
        <v>1419</v>
      </c>
      <c r="K186" s="8">
        <f t="shared" si="151"/>
        <v>1.337</v>
      </c>
      <c r="L186" s="9">
        <f t="shared" si="152"/>
        <v>23</v>
      </c>
      <c r="M186" s="9">
        <f t="shared" si="153"/>
        <v>29</v>
      </c>
      <c r="N186" s="8">
        <f t="shared" si="154"/>
        <v>1.38248E-2</v>
      </c>
      <c r="O186" s="8">
        <f t="shared" si="155"/>
        <v>2.3828927999999996E-2</v>
      </c>
      <c r="P186" s="8">
        <f t="shared" si="156"/>
        <v>0.42512642479999996</v>
      </c>
      <c r="Q186" s="8">
        <f t="shared" si="157"/>
        <v>0.92391902534399972</v>
      </c>
      <c r="R186" s="9">
        <v>1</v>
      </c>
      <c r="S186" s="8">
        <f t="shared" si="158"/>
        <v>0.92391902534399972</v>
      </c>
      <c r="T186" s="8">
        <f t="shared" si="159"/>
        <v>0.42512642479999996</v>
      </c>
      <c r="U186" s="10">
        <f t="shared" si="160"/>
        <v>508.15546393919982</v>
      </c>
      <c r="V186" s="11">
        <f t="shared" si="161"/>
        <v>233.81953363999997</v>
      </c>
      <c r="W186" s="8">
        <f t="shared" si="162"/>
        <v>3.8737508039999993</v>
      </c>
      <c r="X186" s="138">
        <f>W186*2.5*100</f>
        <v>968.43770099999983</v>
      </c>
      <c r="Y186" s="8">
        <f t="shared" si="164"/>
        <v>2.912690376</v>
      </c>
      <c r="Z186" s="12">
        <f t="shared" ref="Z186:Z187" si="190">Y186*3*450</f>
        <v>3932.1320075999997</v>
      </c>
      <c r="AA186" s="13">
        <f t="shared" si="166"/>
        <v>5642.5447061792001</v>
      </c>
    </row>
    <row r="187" spans="1:27" s="102" customFormat="1" ht="26.4" hidden="1" x14ac:dyDescent="0.2">
      <c r="A187" s="103" t="s">
        <v>613</v>
      </c>
      <c r="B187" s="97">
        <v>50</v>
      </c>
      <c r="C187" s="97">
        <v>600</v>
      </c>
      <c r="D187" s="137" t="str">
        <f t="shared" si="167"/>
        <v>50 600 CS SS316L FG SS316L</v>
      </c>
      <c r="E187" s="140">
        <f t="shared" si="180"/>
        <v>25.5</v>
      </c>
      <c r="F187" s="141">
        <f t="shared" si="181"/>
        <v>38</v>
      </c>
      <c r="G187" s="97">
        <v>1270</v>
      </c>
      <c r="H187" s="97">
        <v>1321</v>
      </c>
      <c r="I187" s="97">
        <v>1372</v>
      </c>
      <c r="J187" s="97">
        <v>1448</v>
      </c>
      <c r="K187" s="8">
        <f t="shared" si="151"/>
        <v>1.3465</v>
      </c>
      <c r="L187" s="9">
        <f t="shared" si="152"/>
        <v>31</v>
      </c>
      <c r="M187" s="9">
        <f t="shared" si="153"/>
        <v>37</v>
      </c>
      <c r="N187" s="8">
        <f t="shared" si="154"/>
        <v>1.38248E-2</v>
      </c>
      <c r="O187" s="8">
        <f t="shared" si="155"/>
        <v>2.3828927999999996E-2</v>
      </c>
      <c r="P187" s="8">
        <f t="shared" si="156"/>
        <v>0.57706788920000007</v>
      </c>
      <c r="Q187" s="8">
        <f t="shared" si="157"/>
        <v>1.1871691074239998</v>
      </c>
      <c r="R187" s="9">
        <v>1</v>
      </c>
      <c r="S187" s="8">
        <f t="shared" si="158"/>
        <v>1.1871691074239998</v>
      </c>
      <c r="T187" s="8">
        <f t="shared" si="159"/>
        <v>0.57706788920000007</v>
      </c>
      <c r="U187" s="10">
        <f t="shared" si="160"/>
        <v>652.94300908319985</v>
      </c>
      <c r="V187" s="11">
        <f t="shared" si="161"/>
        <v>317.38733906000004</v>
      </c>
      <c r="W187" s="8">
        <f t="shared" si="162"/>
        <v>4.7685999360000002</v>
      </c>
      <c r="X187" s="138">
        <f>W187*2.5*100</f>
        <v>1192.1499840000001</v>
      </c>
      <c r="Y187" s="8">
        <f t="shared" si="164"/>
        <v>2.9193201720000004</v>
      </c>
      <c r="Z187" s="12">
        <f t="shared" si="190"/>
        <v>3941.0822322000004</v>
      </c>
      <c r="AA187" s="13">
        <f t="shared" si="166"/>
        <v>6103.5625643432004</v>
      </c>
    </row>
    <row r="188" spans="1:27" s="102" customFormat="1" ht="26.4" hidden="1" x14ac:dyDescent="0.2">
      <c r="A188" s="103" t="s">
        <v>613</v>
      </c>
      <c r="B188" s="97">
        <v>52</v>
      </c>
      <c r="C188" s="97">
        <v>150</v>
      </c>
      <c r="D188" s="137" t="str">
        <f t="shared" si="167"/>
        <v>52 150 CS SS316L FG SS316L</v>
      </c>
      <c r="E188" s="140">
        <f t="shared" si="180"/>
        <v>9.5</v>
      </c>
      <c r="F188" s="141">
        <f t="shared" si="181"/>
        <v>16.085000000000036</v>
      </c>
      <c r="G188" s="97">
        <v>1314.5</v>
      </c>
      <c r="H188" s="97">
        <v>1333.5</v>
      </c>
      <c r="I188" s="97">
        <v>1376</v>
      </c>
      <c r="J188" s="97">
        <v>1408.17</v>
      </c>
      <c r="K188" s="8">
        <f t="shared" si="151"/>
        <v>1.3547499999999999</v>
      </c>
      <c r="L188" s="9">
        <f t="shared" si="152"/>
        <v>26</v>
      </c>
      <c r="M188" s="9">
        <f t="shared" si="153"/>
        <v>32</v>
      </c>
      <c r="N188" s="8">
        <f t="shared" si="154"/>
        <v>1.38248E-2</v>
      </c>
      <c r="O188" s="8">
        <f t="shared" si="155"/>
        <v>2.3828927999999996E-2</v>
      </c>
      <c r="P188" s="8">
        <f t="shared" si="156"/>
        <v>0.48695784279999993</v>
      </c>
      <c r="Q188" s="8">
        <f t="shared" si="157"/>
        <v>1.0330316866559996</v>
      </c>
      <c r="R188" s="9">
        <v>1</v>
      </c>
      <c r="S188" s="8">
        <f t="shared" si="158"/>
        <v>1.0330316866559996</v>
      </c>
      <c r="T188" s="8">
        <f t="shared" si="159"/>
        <v>0.48695784279999993</v>
      </c>
      <c r="U188" s="10">
        <f t="shared" si="160"/>
        <v>568.16742766079983</v>
      </c>
      <c r="V188" s="11">
        <f t="shared" si="161"/>
        <v>267.82681353999999</v>
      </c>
      <c r="W188" s="8">
        <f t="shared" si="162"/>
        <v>1.9629755178948047</v>
      </c>
      <c r="X188" s="138">
        <f t="shared" ref="X188" si="191">W188*2*100</f>
        <v>392.59510357896096</v>
      </c>
      <c r="Y188" s="8">
        <f t="shared" si="164"/>
        <v>1.0978812179999999</v>
      </c>
      <c r="Z188" s="12">
        <f t="shared" si="165"/>
        <v>988.09309619999999</v>
      </c>
      <c r="AA188" s="13">
        <f t="shared" si="166"/>
        <v>2216.6824409797609</v>
      </c>
    </row>
    <row r="189" spans="1:27" s="102" customFormat="1" ht="26.4" hidden="1" x14ac:dyDescent="0.2">
      <c r="A189" s="103" t="s">
        <v>613</v>
      </c>
      <c r="B189" s="97">
        <v>52</v>
      </c>
      <c r="C189" s="97">
        <v>300</v>
      </c>
      <c r="D189" s="137" t="str">
        <f t="shared" si="167"/>
        <v>52 300 CS SS316L FG SS316L</v>
      </c>
      <c r="E189" s="140">
        <f t="shared" si="180"/>
        <v>25.5</v>
      </c>
      <c r="F189" s="141">
        <f t="shared" si="181"/>
        <v>31.5</v>
      </c>
      <c r="G189" s="97">
        <v>1318</v>
      </c>
      <c r="H189" s="97">
        <v>1369</v>
      </c>
      <c r="I189" s="97">
        <v>1407</v>
      </c>
      <c r="J189" s="97">
        <v>1470</v>
      </c>
      <c r="K189" s="8">
        <f t="shared" si="151"/>
        <v>1.3879999999999999</v>
      </c>
      <c r="L189" s="9">
        <f t="shared" si="152"/>
        <v>23</v>
      </c>
      <c r="M189" s="9">
        <f t="shared" si="153"/>
        <v>29</v>
      </c>
      <c r="N189" s="8">
        <f t="shared" si="154"/>
        <v>1.38248E-2</v>
      </c>
      <c r="O189" s="8">
        <f t="shared" si="155"/>
        <v>2.3828927999999996E-2</v>
      </c>
      <c r="P189" s="8">
        <f t="shared" si="156"/>
        <v>0.44134291519999996</v>
      </c>
      <c r="Q189" s="8">
        <f t="shared" si="157"/>
        <v>0.95916200985599975</v>
      </c>
      <c r="R189" s="9">
        <v>1</v>
      </c>
      <c r="S189" s="8">
        <f t="shared" si="158"/>
        <v>0.95916200985599975</v>
      </c>
      <c r="T189" s="8">
        <f t="shared" si="159"/>
        <v>0.44134291519999996</v>
      </c>
      <c r="U189" s="10">
        <f t="shared" si="160"/>
        <v>527.53910542079984</v>
      </c>
      <c r="V189" s="11">
        <f t="shared" si="161"/>
        <v>242.73860335999998</v>
      </c>
      <c r="W189" s="8">
        <f t="shared" si="162"/>
        <v>4.0129765200000005</v>
      </c>
      <c r="X189" s="138">
        <f>W189*2.5*100</f>
        <v>1003.2441300000003</v>
      </c>
      <c r="Y189" s="8">
        <f t="shared" si="164"/>
        <v>3.0253969079999998</v>
      </c>
      <c r="Z189" s="12">
        <f t="shared" ref="Z189:Z190" si="192">Y189*3*450</f>
        <v>4084.2858258000001</v>
      </c>
      <c r="AA189" s="13">
        <f t="shared" si="166"/>
        <v>5857.8076645807996</v>
      </c>
    </row>
    <row r="190" spans="1:27" s="102" customFormat="1" ht="26.4" hidden="1" x14ac:dyDescent="0.2">
      <c r="A190" s="103" t="s">
        <v>613</v>
      </c>
      <c r="B190" s="97">
        <v>52</v>
      </c>
      <c r="C190" s="97">
        <v>600</v>
      </c>
      <c r="D190" s="137" t="str">
        <f t="shared" si="167"/>
        <v>52 600 CS SS316L FG SS316L</v>
      </c>
      <c r="E190" s="140">
        <f t="shared" si="180"/>
        <v>25.5</v>
      </c>
      <c r="F190" s="141">
        <f t="shared" si="181"/>
        <v>38.5</v>
      </c>
      <c r="G190" s="97">
        <v>1321</v>
      </c>
      <c r="H190" s="97">
        <v>1372</v>
      </c>
      <c r="I190" s="97">
        <v>1422</v>
      </c>
      <c r="J190" s="97">
        <v>1499</v>
      </c>
      <c r="K190" s="8">
        <f t="shared" si="151"/>
        <v>1.397</v>
      </c>
      <c r="L190" s="9">
        <f t="shared" si="152"/>
        <v>30</v>
      </c>
      <c r="M190" s="9">
        <f t="shared" si="153"/>
        <v>36</v>
      </c>
      <c r="N190" s="8">
        <f t="shared" si="154"/>
        <v>1.38248E-2</v>
      </c>
      <c r="O190" s="8">
        <f t="shared" si="155"/>
        <v>2.3828927999999996E-2</v>
      </c>
      <c r="P190" s="8">
        <f t="shared" si="156"/>
        <v>0.57939736800000008</v>
      </c>
      <c r="Q190" s="8">
        <f t="shared" si="157"/>
        <v>1.1984044469759998</v>
      </c>
      <c r="R190" s="9">
        <v>1</v>
      </c>
      <c r="S190" s="8">
        <f t="shared" si="158"/>
        <v>1.1984044469759998</v>
      </c>
      <c r="T190" s="8">
        <f t="shared" si="159"/>
        <v>0.57939736800000008</v>
      </c>
      <c r="U190" s="10">
        <f t="shared" si="160"/>
        <v>659.1224458367999</v>
      </c>
      <c r="V190" s="11">
        <f t="shared" si="161"/>
        <v>318.66855240000007</v>
      </c>
      <c r="W190" s="8">
        <f t="shared" si="162"/>
        <v>5.0015094360000001</v>
      </c>
      <c r="X190" s="138">
        <f>W190*2.5*100</f>
        <v>1250.3773590000001</v>
      </c>
      <c r="Y190" s="8">
        <f t="shared" si="164"/>
        <v>3.0320267039999997</v>
      </c>
      <c r="Z190" s="12">
        <f t="shared" si="192"/>
        <v>4093.2360503999998</v>
      </c>
      <c r="AA190" s="13">
        <f t="shared" si="166"/>
        <v>6321.4044076368</v>
      </c>
    </row>
    <row r="191" spans="1:27" s="102" customFormat="1" ht="26.4" hidden="1" x14ac:dyDescent="0.2">
      <c r="A191" s="103" t="s">
        <v>613</v>
      </c>
      <c r="B191" s="97">
        <v>54</v>
      </c>
      <c r="C191" s="97">
        <v>150</v>
      </c>
      <c r="D191" s="137" t="str">
        <f t="shared" si="167"/>
        <v>54 150 CS SS316L FG SS316L</v>
      </c>
      <c r="E191" s="140">
        <f t="shared" si="180"/>
        <v>9.5</v>
      </c>
      <c r="F191" s="141">
        <f t="shared" si="181"/>
        <v>21</v>
      </c>
      <c r="G191" s="97">
        <v>1365</v>
      </c>
      <c r="H191" s="97">
        <v>1384</v>
      </c>
      <c r="I191" s="97">
        <v>1422</v>
      </c>
      <c r="J191" s="97">
        <v>1464</v>
      </c>
      <c r="K191" s="8">
        <f t="shared" si="151"/>
        <v>1.403</v>
      </c>
      <c r="L191" s="9">
        <f t="shared" si="152"/>
        <v>23</v>
      </c>
      <c r="M191" s="9">
        <f t="shared" si="153"/>
        <v>29</v>
      </c>
      <c r="N191" s="8">
        <f t="shared" si="154"/>
        <v>1.38248E-2</v>
      </c>
      <c r="O191" s="8">
        <f t="shared" si="155"/>
        <v>2.3828927999999996E-2</v>
      </c>
      <c r="P191" s="8">
        <f t="shared" si="156"/>
        <v>0.44611247119999997</v>
      </c>
      <c r="Q191" s="8">
        <f t="shared" si="157"/>
        <v>0.96952759353599982</v>
      </c>
      <c r="R191" s="9">
        <v>1</v>
      </c>
      <c r="S191" s="8">
        <f t="shared" si="158"/>
        <v>0.96952759353599982</v>
      </c>
      <c r="T191" s="8">
        <f t="shared" si="159"/>
        <v>0.44611247119999997</v>
      </c>
      <c r="U191" s="10">
        <f t="shared" si="160"/>
        <v>533.24017644479989</v>
      </c>
      <c r="V191" s="11">
        <f t="shared" si="161"/>
        <v>245.36185915999999</v>
      </c>
      <c r="W191" s="8">
        <f t="shared" si="162"/>
        <v>2.6643980160000003</v>
      </c>
      <c r="X191" s="138">
        <f t="shared" ref="X191" si="193">W191*2*100</f>
        <v>532.87960320000002</v>
      </c>
      <c r="Y191" s="8">
        <f t="shared" si="164"/>
        <v>1.1394582720000002</v>
      </c>
      <c r="Z191" s="12">
        <f t="shared" si="165"/>
        <v>1025.5124448000001</v>
      </c>
      <c r="AA191" s="13">
        <f t="shared" si="166"/>
        <v>2336.9940836047999</v>
      </c>
    </row>
    <row r="192" spans="1:27" s="102" customFormat="1" ht="26.4" hidden="1" x14ac:dyDescent="0.2">
      <c r="A192" s="103" t="s">
        <v>613</v>
      </c>
      <c r="B192" s="97">
        <v>54</v>
      </c>
      <c r="C192" s="97">
        <v>300</v>
      </c>
      <c r="D192" s="137" t="str">
        <f t="shared" si="167"/>
        <v>54 300 CS SS316L FG SS316L</v>
      </c>
      <c r="E192" s="140">
        <f t="shared" si="180"/>
        <v>19</v>
      </c>
      <c r="F192" s="141">
        <f t="shared" si="181"/>
        <v>38</v>
      </c>
      <c r="G192" s="97">
        <v>1365</v>
      </c>
      <c r="H192" s="97">
        <v>1403</v>
      </c>
      <c r="I192" s="97">
        <v>1454</v>
      </c>
      <c r="J192" s="97">
        <v>1530</v>
      </c>
      <c r="K192" s="8">
        <f t="shared" si="151"/>
        <v>1.4285000000000001</v>
      </c>
      <c r="L192" s="9">
        <f t="shared" si="152"/>
        <v>31</v>
      </c>
      <c r="M192" s="9">
        <f t="shared" si="153"/>
        <v>37</v>
      </c>
      <c r="N192" s="8">
        <f t="shared" si="154"/>
        <v>1.38248E-2</v>
      </c>
      <c r="O192" s="8">
        <f t="shared" si="155"/>
        <v>2.3828927999999996E-2</v>
      </c>
      <c r="P192" s="8">
        <f t="shared" si="156"/>
        <v>0.6122105308000001</v>
      </c>
      <c r="Q192" s="8">
        <f t="shared" si="157"/>
        <v>1.2594660749759998</v>
      </c>
      <c r="R192" s="9">
        <v>1</v>
      </c>
      <c r="S192" s="8">
        <f t="shared" si="158"/>
        <v>1.2594660749759998</v>
      </c>
      <c r="T192" s="8">
        <f t="shared" si="159"/>
        <v>0.6122105308000001</v>
      </c>
      <c r="U192" s="10">
        <f t="shared" si="160"/>
        <v>692.70634123679986</v>
      </c>
      <c r="V192" s="11">
        <f t="shared" si="161"/>
        <v>336.71579194000003</v>
      </c>
      <c r="W192" s="8">
        <f t="shared" si="162"/>
        <v>5.0386449600000001</v>
      </c>
      <c r="X192" s="138">
        <f>W192*2.5*100</f>
        <v>1259.6612399999999</v>
      </c>
      <c r="Y192" s="8">
        <f t="shared" si="164"/>
        <v>2.3102022480000004</v>
      </c>
      <c r="Z192" s="12">
        <f t="shared" si="165"/>
        <v>2079.1820232000005</v>
      </c>
      <c r="AA192" s="13">
        <f t="shared" si="166"/>
        <v>4368.2653963768007</v>
      </c>
    </row>
    <row r="193" spans="1:27" s="102" customFormat="1" ht="26.4" hidden="1" x14ac:dyDescent="0.2">
      <c r="A193" s="103" t="s">
        <v>613</v>
      </c>
      <c r="B193" s="97">
        <v>54</v>
      </c>
      <c r="C193" s="97">
        <v>600</v>
      </c>
      <c r="D193" s="137" t="str">
        <f t="shared" si="167"/>
        <v>54 600 CS SS316L FG SS316L</v>
      </c>
      <c r="E193" s="140">
        <f t="shared" si="180"/>
        <v>25.5</v>
      </c>
      <c r="F193" s="141">
        <f t="shared" si="181"/>
        <v>38</v>
      </c>
      <c r="G193" s="97">
        <v>1378</v>
      </c>
      <c r="H193" s="97">
        <v>1429</v>
      </c>
      <c r="I193" s="97">
        <v>1480</v>
      </c>
      <c r="J193" s="97">
        <v>1556</v>
      </c>
      <c r="K193" s="8">
        <f t="shared" si="151"/>
        <v>1.4544999999999999</v>
      </c>
      <c r="L193" s="9">
        <f t="shared" si="152"/>
        <v>31</v>
      </c>
      <c r="M193" s="9">
        <f t="shared" si="153"/>
        <v>37</v>
      </c>
      <c r="N193" s="8">
        <f t="shared" si="154"/>
        <v>1.38248E-2</v>
      </c>
      <c r="O193" s="8">
        <f t="shared" si="155"/>
        <v>2.3828927999999996E-2</v>
      </c>
      <c r="P193" s="8">
        <f t="shared" si="156"/>
        <v>0.62335331959999996</v>
      </c>
      <c r="Q193" s="8">
        <f t="shared" si="157"/>
        <v>1.2823895037119997</v>
      </c>
      <c r="R193" s="9">
        <v>1</v>
      </c>
      <c r="S193" s="8">
        <f t="shared" si="158"/>
        <v>1.2823895037119997</v>
      </c>
      <c r="T193" s="8">
        <f t="shared" si="159"/>
        <v>0.62335331959999996</v>
      </c>
      <c r="U193" s="10">
        <f t="shared" si="160"/>
        <v>705.31422704159979</v>
      </c>
      <c r="V193" s="11">
        <f t="shared" si="161"/>
        <v>342.84432577999996</v>
      </c>
      <c r="W193" s="8">
        <f t="shared" si="162"/>
        <v>5.1242689919999993</v>
      </c>
      <c r="X193" s="138">
        <f>W193*2.5*100</f>
        <v>1281.0672479999998</v>
      </c>
      <c r="Y193" s="8">
        <f t="shared" si="164"/>
        <v>3.1579928279999998</v>
      </c>
      <c r="Z193" s="12">
        <f t="shared" ref="Z193" si="194">Y193*3*450</f>
        <v>4263.2903177999997</v>
      </c>
      <c r="AA193" s="13">
        <f t="shared" si="166"/>
        <v>6592.5161186215992</v>
      </c>
    </row>
    <row r="194" spans="1:27" s="102" customFormat="1" ht="26.4" hidden="1" x14ac:dyDescent="0.2">
      <c r="A194" s="103" t="s">
        <v>613</v>
      </c>
      <c r="B194" s="97">
        <v>56</v>
      </c>
      <c r="C194" s="97">
        <v>150</v>
      </c>
      <c r="D194" s="137" t="str">
        <f t="shared" si="167"/>
        <v>56 150 CS SS316L FG SS316L</v>
      </c>
      <c r="E194" s="140">
        <f t="shared" si="180"/>
        <v>11.5</v>
      </c>
      <c r="F194" s="141">
        <f t="shared" si="181"/>
        <v>18.5</v>
      </c>
      <c r="G194" s="97">
        <v>1422</v>
      </c>
      <c r="H194" s="97">
        <v>1445</v>
      </c>
      <c r="I194" s="97">
        <v>1478</v>
      </c>
      <c r="J194" s="97">
        <v>1515</v>
      </c>
      <c r="K194" s="8">
        <f t="shared" si="151"/>
        <v>1.4615</v>
      </c>
      <c r="L194" s="9">
        <f t="shared" si="152"/>
        <v>20</v>
      </c>
      <c r="M194" s="9">
        <f t="shared" si="153"/>
        <v>26</v>
      </c>
      <c r="N194" s="8">
        <f t="shared" si="154"/>
        <v>1.38248E-2</v>
      </c>
      <c r="O194" s="8">
        <f t="shared" si="155"/>
        <v>2.3828927999999996E-2</v>
      </c>
      <c r="P194" s="8">
        <f t="shared" si="156"/>
        <v>0.40409890399999998</v>
      </c>
      <c r="Q194" s="8">
        <f t="shared" si="157"/>
        <v>0.9054754350719999</v>
      </c>
      <c r="R194" s="9">
        <v>1</v>
      </c>
      <c r="S194" s="8">
        <f t="shared" si="158"/>
        <v>0.9054754350719999</v>
      </c>
      <c r="T194" s="8">
        <f t="shared" si="159"/>
        <v>0.40409890399999998</v>
      </c>
      <c r="U194" s="10">
        <f t="shared" si="160"/>
        <v>498.01148928959992</v>
      </c>
      <c r="V194" s="11">
        <f t="shared" si="161"/>
        <v>222.2543972</v>
      </c>
      <c r="W194" s="8">
        <f t="shared" si="162"/>
        <v>2.4289752599999992</v>
      </c>
      <c r="X194" s="138">
        <f t="shared" ref="X194" si="195">W194*2*100</f>
        <v>485.79505199999983</v>
      </c>
      <c r="Y194" s="8">
        <f t="shared" si="164"/>
        <v>1.4401390199999999</v>
      </c>
      <c r="Z194" s="12">
        <f t="shared" si="165"/>
        <v>1296.1251179999999</v>
      </c>
      <c r="AA194" s="13">
        <f t="shared" si="166"/>
        <v>2502.1860564895997</v>
      </c>
    </row>
    <row r="195" spans="1:27" s="102" customFormat="1" ht="26.4" hidden="1" x14ac:dyDescent="0.2">
      <c r="A195" s="103" t="s">
        <v>613</v>
      </c>
      <c r="B195" s="97">
        <v>56</v>
      </c>
      <c r="C195" s="97">
        <v>300</v>
      </c>
      <c r="D195" s="137" t="str">
        <f t="shared" si="167"/>
        <v>56 300 CS SS316L FG SS316L</v>
      </c>
      <c r="E195" s="140">
        <f t="shared" si="180"/>
        <v>25.5</v>
      </c>
      <c r="F195" s="141">
        <f t="shared" si="181"/>
        <v>35</v>
      </c>
      <c r="G195" s="97">
        <v>1429</v>
      </c>
      <c r="H195" s="97">
        <v>1480</v>
      </c>
      <c r="I195" s="97">
        <v>1524</v>
      </c>
      <c r="J195" s="97">
        <v>1594</v>
      </c>
      <c r="K195" s="8">
        <f t="shared" si="151"/>
        <v>1.502</v>
      </c>
      <c r="L195" s="9">
        <f t="shared" si="152"/>
        <v>26</v>
      </c>
      <c r="M195" s="9">
        <f t="shared" si="153"/>
        <v>32</v>
      </c>
      <c r="N195" s="8">
        <f t="shared" si="154"/>
        <v>1.38248E-2</v>
      </c>
      <c r="O195" s="8">
        <f t="shared" si="155"/>
        <v>2.3828927999999996E-2</v>
      </c>
      <c r="P195" s="8">
        <f t="shared" si="156"/>
        <v>0.53988608959999995</v>
      </c>
      <c r="Q195" s="8">
        <f t="shared" si="157"/>
        <v>1.1453135953919997</v>
      </c>
      <c r="R195" s="9">
        <v>1</v>
      </c>
      <c r="S195" s="8">
        <f t="shared" si="158"/>
        <v>1.1453135953919997</v>
      </c>
      <c r="T195" s="8">
        <f t="shared" si="159"/>
        <v>0.53988608959999995</v>
      </c>
      <c r="U195" s="10">
        <f t="shared" si="160"/>
        <v>629.92247746559985</v>
      </c>
      <c r="V195" s="11">
        <f t="shared" si="161"/>
        <v>296.93734927999998</v>
      </c>
      <c r="W195" s="8">
        <f t="shared" si="162"/>
        <v>4.8349845599999997</v>
      </c>
      <c r="X195" s="138">
        <f>W195*2.5*100</f>
        <v>1208.74614</v>
      </c>
      <c r="Y195" s="8">
        <f t="shared" si="164"/>
        <v>3.2706993599999996</v>
      </c>
      <c r="Z195" s="12">
        <f t="shared" ref="Z195:Z196" si="196">Y195*3*450</f>
        <v>4415.4441359999992</v>
      </c>
      <c r="AA195" s="13">
        <f t="shared" si="166"/>
        <v>6551.0501027455985</v>
      </c>
    </row>
    <row r="196" spans="1:27" s="102" customFormat="1" ht="26.4" hidden="1" x14ac:dyDescent="0.2">
      <c r="A196" s="103" t="s">
        <v>613</v>
      </c>
      <c r="B196" s="97">
        <v>56</v>
      </c>
      <c r="C196" s="97">
        <v>600</v>
      </c>
      <c r="D196" s="137" t="str">
        <f t="shared" si="167"/>
        <v>56 600 CS SS316L FG SS316L</v>
      </c>
      <c r="E196" s="140">
        <f t="shared" si="180"/>
        <v>25.5</v>
      </c>
      <c r="F196" s="141">
        <f t="shared" si="181"/>
        <v>41.5</v>
      </c>
      <c r="G196" s="97">
        <v>1429</v>
      </c>
      <c r="H196" s="97">
        <v>1480</v>
      </c>
      <c r="I196" s="97">
        <v>1530</v>
      </c>
      <c r="J196" s="97">
        <v>1613</v>
      </c>
      <c r="K196" s="8">
        <f t="shared" si="151"/>
        <v>1.5049999999999999</v>
      </c>
      <c r="L196" s="9">
        <f t="shared" si="152"/>
        <v>30</v>
      </c>
      <c r="M196" s="9">
        <f t="shared" si="153"/>
        <v>36</v>
      </c>
      <c r="N196" s="8">
        <f t="shared" si="154"/>
        <v>1.38248E-2</v>
      </c>
      <c r="O196" s="8">
        <f t="shared" si="155"/>
        <v>2.3828927999999996E-2</v>
      </c>
      <c r="P196" s="8">
        <f t="shared" si="156"/>
        <v>0.62418971999999995</v>
      </c>
      <c r="Q196" s="8">
        <f t="shared" si="157"/>
        <v>1.2910513190399997</v>
      </c>
      <c r="R196" s="9">
        <v>1</v>
      </c>
      <c r="S196" s="8">
        <f t="shared" si="158"/>
        <v>1.2910513190399997</v>
      </c>
      <c r="T196" s="8">
        <f t="shared" si="159"/>
        <v>0.62418971999999995</v>
      </c>
      <c r="U196" s="10">
        <f t="shared" si="160"/>
        <v>710.07822547199987</v>
      </c>
      <c r="V196" s="11">
        <f t="shared" si="161"/>
        <v>343.30434599999995</v>
      </c>
      <c r="W196" s="8">
        <f t="shared" si="162"/>
        <v>5.8012448279999997</v>
      </c>
      <c r="X196" s="138">
        <f t="shared" ref="X196:X202" si="197">W196*4*100</f>
        <v>2320.4979312</v>
      </c>
      <c r="Y196" s="8">
        <f t="shared" si="164"/>
        <v>3.2706993599999996</v>
      </c>
      <c r="Z196" s="12">
        <f t="shared" si="196"/>
        <v>4415.4441359999992</v>
      </c>
      <c r="AA196" s="13">
        <f t="shared" si="166"/>
        <v>7789.3246386719993</v>
      </c>
    </row>
    <row r="197" spans="1:27" s="102" customFormat="1" ht="26.4" hidden="1" x14ac:dyDescent="0.2">
      <c r="A197" s="103" t="s">
        <v>613</v>
      </c>
      <c r="B197" s="97">
        <v>58</v>
      </c>
      <c r="C197" s="97">
        <v>150</v>
      </c>
      <c r="D197" s="137" t="str">
        <f t="shared" si="167"/>
        <v>58 150 CS SS316L FG SS316L</v>
      </c>
      <c r="E197" s="140">
        <f t="shared" si="180"/>
        <v>11</v>
      </c>
      <c r="F197" s="141">
        <f t="shared" si="181"/>
        <v>25.5</v>
      </c>
      <c r="G197" s="97">
        <v>1478</v>
      </c>
      <c r="H197" s="97">
        <v>1500</v>
      </c>
      <c r="I197" s="97">
        <v>1529</v>
      </c>
      <c r="J197" s="97">
        <v>1580</v>
      </c>
      <c r="K197" s="8">
        <f t="shared" si="151"/>
        <v>1.5145</v>
      </c>
      <c r="L197" s="9">
        <f t="shared" si="152"/>
        <v>17</v>
      </c>
      <c r="M197" s="9">
        <f t="shared" si="153"/>
        <v>23</v>
      </c>
      <c r="N197" s="8">
        <f t="shared" si="154"/>
        <v>1.38248E-2</v>
      </c>
      <c r="O197" s="8">
        <f t="shared" si="155"/>
        <v>2.3828927999999996E-2</v>
      </c>
      <c r="P197" s="8">
        <f t="shared" si="156"/>
        <v>0.35594021319999997</v>
      </c>
      <c r="Q197" s="8">
        <f t="shared" si="157"/>
        <v>0.83004496348799983</v>
      </c>
      <c r="R197" s="9">
        <v>1</v>
      </c>
      <c r="S197" s="8">
        <f t="shared" si="158"/>
        <v>0.83004496348799983</v>
      </c>
      <c r="T197" s="8">
        <f t="shared" si="159"/>
        <v>0.35594021319999997</v>
      </c>
      <c r="U197" s="10">
        <f t="shared" si="160"/>
        <v>456.52472991839988</v>
      </c>
      <c r="V197" s="11">
        <f t="shared" si="161"/>
        <v>195.76711725999999</v>
      </c>
      <c r="W197" s="8">
        <f t="shared" si="162"/>
        <v>3.4916925600000002</v>
      </c>
      <c r="X197" s="138">
        <f t="shared" ref="X197" si="198">W197*2*100</f>
        <v>698.33851200000004</v>
      </c>
      <c r="Y197" s="8">
        <f t="shared" si="164"/>
        <v>1.4299559999999996</v>
      </c>
      <c r="Z197" s="12">
        <f t="shared" si="165"/>
        <v>1286.9603999999997</v>
      </c>
      <c r="AA197" s="13">
        <f t="shared" si="166"/>
        <v>2637.5907591783994</v>
      </c>
    </row>
    <row r="198" spans="1:27" s="102" customFormat="1" ht="26.4" hidden="1" x14ac:dyDescent="0.2">
      <c r="A198" s="103" t="s">
        <v>613</v>
      </c>
      <c r="B198" s="97">
        <v>58</v>
      </c>
      <c r="C198" s="97">
        <v>300</v>
      </c>
      <c r="D198" s="137" t="str">
        <f t="shared" si="167"/>
        <v>58 300 CS SS316L FG SS316L</v>
      </c>
      <c r="E198" s="140">
        <f t="shared" si="180"/>
        <v>25.5</v>
      </c>
      <c r="F198" s="141">
        <f t="shared" si="181"/>
        <v>41.5</v>
      </c>
      <c r="G198" s="97">
        <v>1484</v>
      </c>
      <c r="H198" s="97">
        <v>1535</v>
      </c>
      <c r="I198" s="97">
        <v>1573</v>
      </c>
      <c r="J198" s="97">
        <v>1656</v>
      </c>
      <c r="K198" s="8">
        <f t="shared" si="151"/>
        <v>1.554</v>
      </c>
      <c r="L198" s="9">
        <f t="shared" si="152"/>
        <v>23</v>
      </c>
      <c r="M198" s="9">
        <f t="shared" si="153"/>
        <v>29</v>
      </c>
      <c r="N198" s="8">
        <f t="shared" si="154"/>
        <v>1.38248E-2</v>
      </c>
      <c r="O198" s="8">
        <f t="shared" si="155"/>
        <v>2.3828927999999996E-2</v>
      </c>
      <c r="P198" s="8">
        <f t="shared" si="156"/>
        <v>0.49412600160000009</v>
      </c>
      <c r="Q198" s="8">
        <f t="shared" si="157"/>
        <v>1.0738744692479998</v>
      </c>
      <c r="R198" s="9">
        <v>1</v>
      </c>
      <c r="S198" s="8">
        <f t="shared" si="158"/>
        <v>1.0738744692479998</v>
      </c>
      <c r="T198" s="8">
        <f t="shared" si="159"/>
        <v>0.49412600160000009</v>
      </c>
      <c r="U198" s="10">
        <f t="shared" si="160"/>
        <v>590.63095808639991</v>
      </c>
      <c r="V198" s="11">
        <f t="shared" si="161"/>
        <v>271.76930088000006</v>
      </c>
      <c r="W198" s="8">
        <f t="shared" si="162"/>
        <v>5.9558967359999997</v>
      </c>
      <c r="X198" s="138">
        <f t="shared" si="197"/>
        <v>2382.3586943999999</v>
      </c>
      <c r="Y198" s="8">
        <f t="shared" si="164"/>
        <v>3.3922456199999997</v>
      </c>
      <c r="Z198" s="12">
        <f t="shared" ref="Z198:Z199" si="199">Y198*3*450</f>
        <v>4579.5315869999995</v>
      </c>
      <c r="AA198" s="13">
        <f t="shared" si="166"/>
        <v>7824.290540366399</v>
      </c>
    </row>
    <row r="199" spans="1:27" s="102" customFormat="1" ht="26.4" hidden="1" x14ac:dyDescent="0.2">
      <c r="A199" s="103" t="s">
        <v>613</v>
      </c>
      <c r="B199" s="97">
        <v>58</v>
      </c>
      <c r="C199" s="97">
        <v>600</v>
      </c>
      <c r="D199" s="137" t="str">
        <f t="shared" si="167"/>
        <v>58 600 CS SS316L FG SS316L</v>
      </c>
      <c r="E199" s="140">
        <f t="shared" si="180"/>
        <v>32</v>
      </c>
      <c r="F199" s="141">
        <f t="shared" si="181"/>
        <v>38</v>
      </c>
      <c r="G199" s="97">
        <v>1473</v>
      </c>
      <c r="H199" s="97">
        <v>1537</v>
      </c>
      <c r="I199" s="97">
        <v>1588</v>
      </c>
      <c r="J199" s="97">
        <v>1664</v>
      </c>
      <c r="K199" s="8">
        <f t="shared" si="151"/>
        <v>1.5625</v>
      </c>
      <c r="L199" s="9">
        <f t="shared" si="152"/>
        <v>31</v>
      </c>
      <c r="M199" s="9">
        <f t="shared" si="153"/>
        <v>37</v>
      </c>
      <c r="N199" s="8">
        <f t="shared" si="154"/>
        <v>1.38248E-2</v>
      </c>
      <c r="O199" s="8">
        <f t="shared" si="155"/>
        <v>2.3828927999999996E-2</v>
      </c>
      <c r="P199" s="8">
        <f t="shared" si="156"/>
        <v>0.66963874999999995</v>
      </c>
      <c r="Q199" s="8">
        <f t="shared" si="157"/>
        <v>1.3776098999999997</v>
      </c>
      <c r="R199" s="9">
        <v>1</v>
      </c>
      <c r="S199" s="8">
        <f t="shared" si="158"/>
        <v>1.3776098999999997</v>
      </c>
      <c r="T199" s="8">
        <f t="shared" si="159"/>
        <v>0.66963874999999995</v>
      </c>
      <c r="U199" s="10">
        <f t="shared" si="160"/>
        <v>757.68544499999985</v>
      </c>
      <c r="V199" s="11">
        <f t="shared" si="161"/>
        <v>368.30131249999999</v>
      </c>
      <c r="W199" s="8">
        <f t="shared" si="162"/>
        <v>5.4799380480000002</v>
      </c>
      <c r="X199" s="138">
        <f>W199*2.5*100</f>
        <v>1369.984512</v>
      </c>
      <c r="Y199" s="8">
        <f t="shared" si="164"/>
        <v>4.2624821759999998</v>
      </c>
      <c r="Z199" s="12">
        <f t="shared" si="199"/>
        <v>5754.3509376000002</v>
      </c>
      <c r="AA199" s="13">
        <f t="shared" si="166"/>
        <v>8250.3222071</v>
      </c>
    </row>
    <row r="200" spans="1:27" s="102" customFormat="1" ht="26.4" hidden="1" x14ac:dyDescent="0.2">
      <c r="A200" s="103" t="s">
        <v>613</v>
      </c>
      <c r="B200" s="97">
        <v>60</v>
      </c>
      <c r="C200" s="97">
        <v>150</v>
      </c>
      <c r="D200" s="137" t="str">
        <f t="shared" si="167"/>
        <v>60 150 CS SS316L FG SS316L</v>
      </c>
      <c r="E200" s="140">
        <f t="shared" si="180"/>
        <v>11</v>
      </c>
      <c r="F200" s="141">
        <f t="shared" si="181"/>
        <v>22</v>
      </c>
      <c r="G200" s="97">
        <v>1535</v>
      </c>
      <c r="H200" s="97">
        <v>1557</v>
      </c>
      <c r="I200" s="97">
        <v>1586</v>
      </c>
      <c r="J200" s="97">
        <v>1630</v>
      </c>
      <c r="K200" s="8">
        <f t="shared" si="151"/>
        <v>1.5714999999999999</v>
      </c>
      <c r="L200" s="9">
        <f t="shared" si="152"/>
        <v>17</v>
      </c>
      <c r="M200" s="9">
        <f t="shared" si="153"/>
        <v>23</v>
      </c>
      <c r="N200" s="8">
        <f t="shared" si="154"/>
        <v>1.38248E-2</v>
      </c>
      <c r="O200" s="8">
        <f t="shared" si="155"/>
        <v>2.3828927999999996E-2</v>
      </c>
      <c r="P200" s="8">
        <f t="shared" si="156"/>
        <v>0.36933644439999996</v>
      </c>
      <c r="Q200" s="8">
        <f t="shared" si="157"/>
        <v>0.8612846880959999</v>
      </c>
      <c r="R200" s="9">
        <v>1</v>
      </c>
      <c r="S200" s="8">
        <f t="shared" si="158"/>
        <v>0.8612846880959999</v>
      </c>
      <c r="T200" s="8">
        <f t="shared" si="159"/>
        <v>0.36933644439999996</v>
      </c>
      <c r="U200" s="10">
        <f t="shared" si="160"/>
        <v>473.70657845279993</v>
      </c>
      <c r="V200" s="11">
        <f t="shared" si="161"/>
        <v>203.13504441999999</v>
      </c>
      <c r="W200" s="8">
        <f t="shared" si="162"/>
        <v>3.1077710399999998</v>
      </c>
      <c r="X200" s="138">
        <f t="shared" ref="X200" si="200">W200*2*100</f>
        <v>621.55420800000002</v>
      </c>
      <c r="Y200" s="8">
        <f t="shared" si="164"/>
        <v>1.4842943279999998</v>
      </c>
      <c r="Z200" s="12">
        <f t="shared" si="165"/>
        <v>1335.8648951999999</v>
      </c>
      <c r="AA200" s="13">
        <f t="shared" si="166"/>
        <v>2634.2607260727996</v>
      </c>
    </row>
    <row r="201" spans="1:27" s="102" customFormat="1" ht="26.4" hidden="1" x14ac:dyDescent="0.2">
      <c r="A201" s="103" t="s">
        <v>613</v>
      </c>
      <c r="B201" s="97">
        <v>60</v>
      </c>
      <c r="C201" s="97">
        <v>300</v>
      </c>
      <c r="D201" s="137" t="str">
        <f t="shared" si="167"/>
        <v>60 300 CS SS316L FG SS316L</v>
      </c>
      <c r="E201" s="140">
        <f t="shared" si="180"/>
        <v>16</v>
      </c>
      <c r="F201" s="141">
        <f t="shared" si="181"/>
        <v>38.5</v>
      </c>
      <c r="G201" s="97">
        <v>1557</v>
      </c>
      <c r="H201" s="97">
        <v>1589</v>
      </c>
      <c r="I201" s="97">
        <v>1630</v>
      </c>
      <c r="J201" s="97">
        <v>1707</v>
      </c>
      <c r="K201" s="8">
        <f t="shared" ref="K201:K202" si="201">(I201+H201)/2/1000</f>
        <v>1.6094999999999999</v>
      </c>
      <c r="L201" s="9">
        <f t="shared" ref="L201:L202" si="202">ROUND((I201-H201)/2*1.2,)</f>
        <v>25</v>
      </c>
      <c r="M201" s="9">
        <f t="shared" ref="M201:M202" si="203">L201+6</f>
        <v>31</v>
      </c>
      <c r="N201" s="8">
        <f t="shared" ref="N201:N202" si="204">3.142*(0.0008*0.0055)*1000</f>
        <v>1.38248E-2</v>
      </c>
      <c r="O201" s="8">
        <f t="shared" ref="O201:O202" si="205">3.142*(0.0002*0.0048)*7900</f>
        <v>2.3828927999999996E-2</v>
      </c>
      <c r="P201" s="8">
        <f t="shared" ref="P201:P202" si="206">(K201*L201)*N201</f>
        <v>0.55627538999999993</v>
      </c>
      <c r="Q201" s="8">
        <f t="shared" ref="Q201:Q202" si="207">K201*M201*O201</f>
        <v>1.1889324480959997</v>
      </c>
      <c r="R201" s="9">
        <v>1</v>
      </c>
      <c r="S201" s="8">
        <f t="shared" ref="S201:S202" si="208">(Q201*R201)</f>
        <v>1.1889324480959997</v>
      </c>
      <c r="T201" s="8">
        <f t="shared" ref="T201:T202" si="209">(P201*R201)</f>
        <v>0.55627538999999993</v>
      </c>
      <c r="U201" s="10">
        <f t="shared" ref="U201:U202" si="210">S201*R201*550</f>
        <v>653.91284645279984</v>
      </c>
      <c r="V201" s="11">
        <f t="shared" ref="V201:V202" si="211">T201*R201*550</f>
        <v>305.95146449999999</v>
      </c>
      <c r="W201" s="8">
        <f t="shared" ref="W201:W202" si="212">((J201/1000)*3.14)*1.15*0.003*((J201-I201)/2/1000)*8000*R201</f>
        <v>5.6955147479999999</v>
      </c>
      <c r="X201" s="138">
        <f>W201*2.5*100</f>
        <v>1423.8786870000001</v>
      </c>
      <c r="Y201" s="8">
        <f t="shared" ref="Y201:Y202" si="213">((H201/1000)*3.14)*1.15*0.003*((H201-G201)/2/1000)*8000*R201</f>
        <v>2.203345536</v>
      </c>
      <c r="Z201" s="12">
        <f t="shared" ref="Z201" si="214">Y201*2*450</f>
        <v>1983.0109824000001</v>
      </c>
      <c r="AA201" s="13">
        <f t="shared" ref="AA201:AA202" si="215">Z201+X201+V201+U201</f>
        <v>4366.7539803527998</v>
      </c>
    </row>
    <row r="202" spans="1:27" s="118" customFormat="1" ht="26.4" hidden="1" x14ac:dyDescent="0.2">
      <c r="A202" s="103" t="s">
        <v>613</v>
      </c>
      <c r="B202" s="97">
        <v>60</v>
      </c>
      <c r="C202" s="97">
        <v>600</v>
      </c>
      <c r="D202" s="137" t="str">
        <f t="shared" ref="D202" si="216">CONCATENATE(B202," ",C202," ",A202)</f>
        <v>60 600 CS SS316L FG SS316L</v>
      </c>
      <c r="E202" s="140">
        <f t="shared" si="180"/>
        <v>32</v>
      </c>
      <c r="F202" s="141">
        <f t="shared" si="181"/>
        <v>44.5</v>
      </c>
      <c r="G202" s="116">
        <v>1530</v>
      </c>
      <c r="H202" s="116">
        <v>1594</v>
      </c>
      <c r="I202" s="116">
        <v>1645</v>
      </c>
      <c r="J202" s="116">
        <v>1734</v>
      </c>
      <c r="K202" s="8">
        <f t="shared" si="201"/>
        <v>1.6194999999999999</v>
      </c>
      <c r="L202" s="9">
        <f t="shared" si="202"/>
        <v>31</v>
      </c>
      <c r="M202" s="9">
        <f t="shared" si="203"/>
        <v>37</v>
      </c>
      <c r="N202" s="8">
        <f t="shared" si="204"/>
        <v>1.38248E-2</v>
      </c>
      <c r="O202" s="8">
        <f t="shared" si="205"/>
        <v>2.3828927999999996E-2</v>
      </c>
      <c r="P202" s="8">
        <f t="shared" si="206"/>
        <v>0.69406717159999998</v>
      </c>
      <c r="Q202" s="8">
        <f t="shared" si="207"/>
        <v>1.4278651091519996</v>
      </c>
      <c r="R202" s="9">
        <v>1</v>
      </c>
      <c r="S202" s="8">
        <f t="shared" si="208"/>
        <v>1.4278651091519996</v>
      </c>
      <c r="T202" s="8">
        <f t="shared" si="209"/>
        <v>0.69406717159999998</v>
      </c>
      <c r="U202" s="10">
        <f t="shared" si="210"/>
        <v>785.32581003359974</v>
      </c>
      <c r="V202" s="11">
        <f t="shared" si="211"/>
        <v>381.73694438000001</v>
      </c>
      <c r="W202" s="8">
        <f t="shared" si="212"/>
        <v>6.687254231999999</v>
      </c>
      <c r="X202" s="138">
        <f t="shared" si="197"/>
        <v>2674.9016927999996</v>
      </c>
      <c r="Y202" s="8">
        <f t="shared" si="213"/>
        <v>4.4205573119999997</v>
      </c>
      <c r="Z202" s="12">
        <f t="shared" ref="Z202" si="217">Y202*3*450</f>
        <v>5967.7523711999993</v>
      </c>
      <c r="AA202" s="13">
        <f t="shared" si="215"/>
        <v>9809.716818413599</v>
      </c>
    </row>
  </sheetData>
  <autoFilter ref="A2:AA202" xr:uid="{48B5DF47-A5F6-4C88-9656-DA6065DC4076}">
    <filterColumn colId="1">
      <filters>
        <filter val="30"/>
        <filter val="36"/>
      </filters>
    </filterColumn>
    <filterColumn colId="2">
      <filters>
        <filter val="150"/>
      </filters>
    </filterColumn>
  </autoFilter>
  <conditionalFormatting sqref="K70:N135">
    <cfRule type="cellIs" dxfId="3" priority="2" operator="lessThan">
      <formula>0</formula>
    </cfRule>
  </conditionalFormatting>
  <conditionalFormatting sqref="K137:N202">
    <cfRule type="cellIs" dxfId="2" priority="1" operator="lessThan">
      <formula>0</formula>
    </cfRule>
  </conditionalFormatting>
  <conditionalFormatting sqref="M2 K3:N68">
    <cfRule type="cellIs" dxfId="1" priority="12" operator="lessThan">
      <formula>0</formula>
    </cfRule>
  </conditionalFormatting>
  <conditionalFormatting sqref="O2:P2">
    <cfRule type="cellIs" dxfId="0" priority="20" operator="lessThan">
      <formula>0</formula>
    </cfRule>
  </conditionalFormatting>
  <printOptions horizontalCentered="1" verticalCentered="1"/>
  <pageMargins left="0" right="0" top="0" bottom="0" header="0.3" footer="0.3"/>
  <pageSetup paperSize="9" scale="65" fitToHeight="4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848-A0F7-42BF-9FB4-22B2DD52F6B4}">
  <sheetPr codeName="Sheet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 (2)</vt:lpstr>
      <vt:lpstr>Sheet2 (2)</vt:lpstr>
      <vt:lpstr>CS 0.5 TO 24</vt:lpstr>
      <vt:lpstr>Sheet5</vt:lpstr>
      <vt:lpstr>Sheet1</vt:lpstr>
      <vt:lpstr>Sheet2</vt:lpstr>
      <vt:lpstr>BIG SIZE A</vt:lpstr>
      <vt:lpstr>BIG SIZE B</vt:lpstr>
      <vt:lpstr>Sheet4</vt:lpstr>
      <vt:lpstr>'BIG SIZE A'!Print_Area</vt:lpstr>
      <vt:lpstr>'BIG SIZE B'!Print_Area</vt:lpstr>
      <vt:lpstr>'Sheet2 (2)'!Print_Area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Design Dave</dc:creator>
  <cp:keywords/>
  <dc:description/>
  <cp:lastModifiedBy>S.Sengupta Dave gaskets</cp:lastModifiedBy>
  <cp:revision/>
  <dcterms:created xsi:type="dcterms:W3CDTF">2023-11-27T13:26:29Z</dcterms:created>
  <dcterms:modified xsi:type="dcterms:W3CDTF">2025-02-21T09:01:56Z</dcterms:modified>
  <cp:category/>
  <cp:contentStatus/>
</cp:coreProperties>
</file>