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E:\college\4th year\SEM 8\random work\DAD\"/>
    </mc:Choice>
  </mc:AlternateContent>
  <xr:revisionPtr revIDLastSave="0" documentId="13_ncr:1_{3CE96AA2-C78D-4D7E-98FD-3D788B0FB9A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or_2025-01-29-10-04-07_a5cb36d" sheetId="1" r:id="rId1"/>
    <sheet name="Sheet1" sheetId="2" r:id="rId2"/>
    <sheet name="CS 0.5 TO 24" sheetId="3" r:id="rId3"/>
    <sheet name="BIG SIZE A" sheetId="4" r:id="rId4"/>
  </sheets>
  <definedNames>
    <definedName name="\A">#REF!</definedName>
    <definedName name="\c">#REF!</definedName>
    <definedName name="\L">#REF!</definedName>
    <definedName name="\O">#REF!</definedName>
    <definedName name="\P">#REF!</definedName>
    <definedName name="\PX">#REF!</definedName>
    <definedName name="\r">#REF!</definedName>
    <definedName name="\s">#REF!</definedName>
    <definedName name="\u">#N/A</definedName>
    <definedName name="\V">#REF!</definedName>
    <definedName name="_________________________________FLL2">#REF!</definedName>
    <definedName name="________________________________FLL2">#REF!</definedName>
    <definedName name="_______________________________FLL2">#REF!</definedName>
    <definedName name="______________________________FLL2">#REF!</definedName>
    <definedName name="____________________________FLL2">#REF!</definedName>
    <definedName name="___________________________FLL2">#REF!</definedName>
    <definedName name="__________________________FLL2">#REF!</definedName>
    <definedName name="_________________________FLL2">#REF!</definedName>
    <definedName name="________________________FLL2">#REF!</definedName>
    <definedName name="_______________________FLL2">#REF!</definedName>
    <definedName name="______________________FLL2">#REF!</definedName>
    <definedName name="____________________FLL2">#REF!</definedName>
    <definedName name="___________________FLL2">#REF!</definedName>
    <definedName name="__________________FLL2">#REF!</definedName>
    <definedName name="_________________FLL2">#REF!</definedName>
    <definedName name="________________FLL2">#REF!</definedName>
    <definedName name="_______________FLL2">#REF!</definedName>
    <definedName name="______________FLL2">#REF!</definedName>
    <definedName name="_____________FLL2">#REF!</definedName>
    <definedName name="____________A1" localSheetId="3">{#N/A,#N/A,TRUE,"Basic";#N/A,#N/A,TRUE,"EXT-TABLE";#N/A,#N/A,TRUE,"STEEL";#N/A,#N/A,TRUE,"INT-Table";#N/A,#N/A,TRUE,"STEEL";#N/A,#N/A,TRUE,"Door"}</definedName>
    <definedName name="____________A1">{#N/A,#N/A,TRUE,"Basic";#N/A,#N/A,TRUE,"EXT-TABLE";#N/A,#N/A,TRUE,"STEEL";#N/A,#N/A,TRUE,"INT-Table";#N/A,#N/A,TRUE,"STEEL";#N/A,#N/A,TRUE,"Door"}</definedName>
    <definedName name="___________A1" localSheetId="3">{#N/A,#N/A,TRUE,"Basic";#N/A,#N/A,TRUE,"EXT-TABLE";#N/A,#N/A,TRUE,"STEEL";#N/A,#N/A,TRUE,"INT-Table";#N/A,#N/A,TRUE,"STEEL";#N/A,#N/A,TRUE,"Door"}</definedName>
    <definedName name="___________A1">{#N/A,#N/A,TRUE,"Basic";#N/A,#N/A,TRUE,"EXT-TABLE";#N/A,#N/A,TRUE,"STEEL";#N/A,#N/A,TRUE,"INT-Table";#N/A,#N/A,TRUE,"STEEL";#N/A,#N/A,TRUE,"Door"}</definedName>
    <definedName name="__________A1" localSheetId="3">{#N/A,#N/A,TRUE,"Basic";#N/A,#N/A,TRUE,"EXT-TABLE";#N/A,#N/A,TRUE,"STEEL";#N/A,#N/A,TRUE,"INT-Table";#N/A,#N/A,TRUE,"STEEL";#N/A,#N/A,TRUE,"Door"}</definedName>
    <definedName name="__________A1">{#N/A,#N/A,TRUE,"Basic";#N/A,#N/A,TRUE,"EXT-TABLE";#N/A,#N/A,TRUE,"STEEL";#N/A,#N/A,TRUE,"INT-Table";#N/A,#N/A,TRUE,"STEEL";#N/A,#N/A,TRUE,"Door"}</definedName>
    <definedName name="_________A1" localSheetId="3">{#N/A,#N/A,TRUE,"Basic";#N/A,#N/A,TRUE,"EXT-TABLE";#N/A,#N/A,TRUE,"STEEL";#N/A,#N/A,TRUE,"INT-Table";#N/A,#N/A,TRUE,"STEEL";#N/A,#N/A,TRUE,"Door"}</definedName>
    <definedName name="_________A1">{#N/A,#N/A,TRUE,"Basic";#N/A,#N/A,TRUE,"EXT-TABLE";#N/A,#N/A,TRUE,"STEEL";#N/A,#N/A,TRUE,"INT-Table";#N/A,#N/A,TRUE,"STEEL";#N/A,#N/A,TRUE,"Door"}</definedName>
    <definedName name="_________FLL2">#REF!</definedName>
    <definedName name="________FLL2">#REF!</definedName>
    <definedName name="_______A1" localSheetId="3">{#N/A,#N/A,TRUE,"Basic";#N/A,#N/A,TRUE,"EXT-TABLE";#N/A,#N/A,TRUE,"STEEL";#N/A,#N/A,TRUE,"INT-Table";#N/A,#N/A,TRUE,"STEEL";#N/A,#N/A,TRUE,"Door"}</definedName>
    <definedName name="_______A1">{#N/A,#N/A,TRUE,"Basic";#N/A,#N/A,TRUE,"EXT-TABLE";#N/A,#N/A,TRUE,"STEEL";#N/A,#N/A,TRUE,"INT-Table";#N/A,#N/A,TRUE,"STEEL";#N/A,#N/A,TRUE,"Door"}</definedName>
    <definedName name="_______FLL2">#REF!</definedName>
    <definedName name="______A1" localSheetId="3">{#N/A,#N/A,TRUE,"Basic";#N/A,#N/A,TRUE,"EXT-TABLE";#N/A,#N/A,TRUE,"STEEL";#N/A,#N/A,TRUE,"INT-Table";#N/A,#N/A,TRUE,"STEEL";#N/A,#N/A,TRUE,"Door"}</definedName>
    <definedName name="______A1">{#N/A,#N/A,TRUE,"Basic";#N/A,#N/A,TRUE,"EXT-TABLE";#N/A,#N/A,TRUE,"STEEL";#N/A,#N/A,TRUE,"INT-Table";#N/A,#N/A,TRUE,"STEEL";#N/A,#N/A,TRUE,"Door"}</definedName>
    <definedName name="______FLL2">#REF!</definedName>
    <definedName name="_____A1" localSheetId="3">{#N/A,#N/A,TRUE,"Basic";#N/A,#N/A,TRUE,"EXT-TABLE";#N/A,#N/A,TRUE,"STEEL";#N/A,#N/A,TRUE,"INT-Table";#N/A,#N/A,TRUE,"STEEL";#N/A,#N/A,TRUE,"Door"}</definedName>
    <definedName name="_____A1">{#N/A,#N/A,TRUE,"Basic";#N/A,#N/A,TRUE,"EXT-TABLE";#N/A,#N/A,TRUE,"STEEL";#N/A,#N/A,TRUE,"INT-Table";#N/A,#N/A,TRUE,"STEEL";#N/A,#N/A,TRUE,"Door"}</definedName>
    <definedName name="_____FLL2">#REF!</definedName>
    <definedName name="____A1" localSheetId="3">{#N/A,#N/A,TRUE,"Basic";#N/A,#N/A,TRUE,"EXT-TABLE";#N/A,#N/A,TRUE,"STEEL";#N/A,#N/A,TRUE,"INT-Table";#N/A,#N/A,TRUE,"STEEL";#N/A,#N/A,TRUE,"Door"}</definedName>
    <definedName name="____A1">{#N/A,#N/A,TRUE,"Basic";#N/A,#N/A,TRUE,"EXT-TABLE";#N/A,#N/A,TRUE,"STEEL";#N/A,#N/A,TRUE,"INT-Table";#N/A,#N/A,TRUE,"STEEL";#N/A,#N/A,TRUE,"Door"}</definedName>
    <definedName name="____FLL2">#REF!</definedName>
    <definedName name="___A1" localSheetId="3">{#N/A,#N/A,TRUE,"Basic";#N/A,#N/A,TRUE,"EXT-TABLE";#N/A,#N/A,TRUE,"STEEL";#N/A,#N/A,TRUE,"INT-Table";#N/A,#N/A,TRUE,"STEEL";#N/A,#N/A,TRUE,"Door"}</definedName>
    <definedName name="___A1">{#N/A,#N/A,TRUE,"Basic";#N/A,#N/A,TRUE,"EXT-TABLE";#N/A,#N/A,TRUE,"STEEL";#N/A,#N/A,TRUE,"INT-Table";#N/A,#N/A,TRUE,"STEEL";#N/A,#N/A,TRUE,"Door"}</definedName>
    <definedName name="___FLL2">#REF!</definedName>
    <definedName name="__A1" localSheetId="3">{#N/A,#N/A,TRUE,"Basic";#N/A,#N/A,TRUE,"EXT-TABLE";#N/A,#N/A,TRUE,"STEEL";#N/A,#N/A,TRUE,"INT-Table";#N/A,#N/A,TRUE,"STEEL";#N/A,#N/A,TRUE,"Door"}</definedName>
    <definedName name="__A1">{#N/A,#N/A,TRUE,"Basic";#N/A,#N/A,TRUE,"EXT-TABLE";#N/A,#N/A,TRUE,"STEEL";#N/A,#N/A,TRUE,"INT-Table";#N/A,#N/A,TRUE,"STEEL";#N/A,#N/A,TRUE,"Door"}</definedName>
    <definedName name="__FLL2">#REF!</definedName>
    <definedName name="_001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0__123Graph_CCHART_2">#REF!</definedName>
    <definedName name="_12__123Graph_DCHART_2">#REF!</definedName>
    <definedName name="_2A1_" localSheetId="3">{#N/A,#N/A,TRUE,"Basic";#N/A,#N/A,TRUE,"EXT-TABLE";#N/A,#N/A,TRUE,"STEEL";#N/A,#N/A,TRUE,"INT-Table";#N/A,#N/A,TRUE,"STEEL";#N/A,#N/A,TRUE,"Door"}</definedName>
    <definedName name="_2A1_">{#N/A,#N/A,TRUE,"Basic";#N/A,#N/A,TRUE,"EXT-TABLE";#N/A,#N/A,TRUE,"STEEL";#N/A,#N/A,TRUE,"INT-Table";#N/A,#N/A,TRUE,"STEEL";#N/A,#N/A,TRUE,"Door"}</definedName>
    <definedName name="_3A1_" localSheetId="3">{#N/A,#N/A,TRUE,"Basic";#N/A,#N/A,TRUE,"EXT-TABLE";#N/A,#N/A,TRUE,"STEEL";#N/A,#N/A,TRUE,"INT-Table";#N/A,#N/A,TRUE,"STEEL";#N/A,#N/A,TRUE,"Door"}</definedName>
    <definedName name="_3A1_">{#N/A,#N/A,TRUE,"Basic";#N/A,#N/A,TRUE,"EXT-TABLE";#N/A,#N/A,TRUE,"STEEL";#N/A,#N/A,TRUE,"INT-Table";#N/A,#N/A,TRUE,"STEEL";#N/A,#N/A,TRUE,"Door"}</definedName>
    <definedName name="_A1" localSheetId="3">{#N/A,#N/A,TRUE,"Basic";#N/A,#N/A,TRUE,"EXT-TABLE";#N/A,#N/A,TRUE,"STEEL";#N/A,#N/A,TRUE,"INT-Table";#N/A,#N/A,TRUE,"STEEL";#N/A,#N/A,TRUE,"Door"}</definedName>
    <definedName name="_A1">{#N/A,#N/A,TRUE,"Basic";#N/A,#N/A,TRUE,"EXT-TABLE";#N/A,#N/A,TRUE,"STEEL";#N/A,#N/A,TRUE,"INT-Table";#N/A,#N/A,TRUE,"STEEL";#N/A,#N/A,TRUE,"Door"}</definedName>
    <definedName name="_CDA2">#REF!</definedName>
    <definedName name="_CDG2">#REF!</definedName>
    <definedName name="_CuA2">#REF!</definedName>
    <definedName name="_CuG2">#REF!</definedName>
    <definedName name="_Fill">#REF!</definedName>
    <definedName name="_xlnm._FilterDatabase" localSheetId="3">'BIG SIZE A'!$A$1:$AA$202</definedName>
    <definedName name="_xlnm._FilterDatabase" localSheetId="2" hidden="1">'CS 0.5 TO 24'!$A$1:$AB$739</definedName>
    <definedName name="_xlnm._FilterDatabase" localSheetId="0">'sor_2025-01-29-10-04-07_a5cb36d'!$A$1:$K$46</definedName>
    <definedName name="_xlnm._FilterDatabase">#REF!</definedName>
    <definedName name="_FLL2">#REF!</definedName>
    <definedName name="_Key1">#REF!</definedName>
    <definedName name="_Key2">#REF!</definedName>
    <definedName name="_mhr1">#REF!</definedName>
    <definedName name="_mhr2">#REF!</definedName>
    <definedName name="_mhr3">#REF!</definedName>
    <definedName name="_mhr4">#REF!</definedName>
    <definedName name="_ngl3">#REF!</definedName>
    <definedName name="_ngl4">#REF!</definedName>
    <definedName name="_Order1">255</definedName>
    <definedName name="_Order2">255</definedName>
    <definedName name="_qty1">#REF!</definedName>
    <definedName name="_qty2">#REF!</definedName>
    <definedName name="_qty3">#REF!</definedName>
    <definedName name="_qty4">#REF!</definedName>
    <definedName name="_Regression_Int">1</definedName>
    <definedName name="_Regression_Out">#REF!</definedName>
    <definedName name="_Regression_X">#REF!</definedName>
    <definedName name="_Regression_Y">#REF!</definedName>
    <definedName name="_sht5">#REF!</definedName>
    <definedName name="_Sort">#REF!</definedName>
    <definedName name="´cAE°eE¹">#REF!</definedName>
    <definedName name="￠￥cAE¡ÆeEⓒo">#REF!</definedName>
    <definedName name="A">#REF!</definedName>
    <definedName name="aa">#REF!</definedName>
    <definedName name="aaaaaaa" localSheetId="3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b">#REF!</definedName>
    <definedName name="ac">#REF!</definedName>
    <definedName name="AccessDatabase">"C:\WIN95\Desktop\Ramesh\AIC\Aic.mdb"</definedName>
    <definedName name="AccessSort">#REF!</definedName>
    <definedName name="aCTUATORS">#REF!</definedName>
    <definedName name="afdasgh" localSheetId="3">{#N/A,#N/A,FALSE,"CCTV"}</definedName>
    <definedName name="afdasgh">{#N/A,#N/A,FALSE,"CCTV"}</definedName>
    <definedName name="afdsfdg" localSheetId="3">{#N/A,#N/A,FALSE,"CCTV"}</definedName>
    <definedName name="afdsfdg">{#N/A,#N/A,FALSE,"CCTV"}</definedName>
    <definedName name="aff">#REF!</definedName>
    <definedName name="afffgff" localSheetId="3">{#N/A,#N/A,FALSE,"CCTV"}</definedName>
    <definedName name="afffgff">{#N/A,#N/A,FALSE,"CCTV"}</definedName>
    <definedName name="AH" localSheetId="3">{#N/A,#N/A,FALSE,"CCTV"}</definedName>
    <definedName name="AH">{#N/A,#N/A,FALSE,"CCTV"}</definedName>
    <definedName name="ALI">#REF!</definedName>
    <definedName name="AllRows">#REF!</definedName>
    <definedName name="AlphaN">#REF!</definedName>
    <definedName name="anscount">1</definedName>
    <definedName name="APAGE">#REF!</definedName>
    <definedName name="APAGEX">#REF!</definedName>
    <definedName name="AQWS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QWS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s">#REF!</definedName>
    <definedName name="aweawreawe">#REF!</definedName>
    <definedName name="BASE" localSheetId="3">{#N/A,#N/A,TRUE,"Basic";#N/A,#N/A,TRUE,"EXT-TABLE";#N/A,#N/A,TRUE,"STEEL";#N/A,#N/A,TRUE,"INT-Table";#N/A,#N/A,TRUE,"STEEL";#N/A,#N/A,TRUE,"Door"}</definedName>
    <definedName name="BASE">{#N/A,#N/A,TRUE,"Basic";#N/A,#N/A,TRUE,"EXT-TABLE";#N/A,#N/A,TRUE,"STEEL";#N/A,#N/A,TRUE,"INT-Table";#N/A,#N/A,TRUE,"STEEL";#N/A,#N/A,TRUE,"Door"}</definedName>
    <definedName name="BBPAGE">#REF!</definedName>
    <definedName name="BELL" localSheetId="3">{#N/A,#N/A,TRUE,"Basic";#N/A,#N/A,TRUE,"EXT-TABLE";#N/A,#N/A,TRUE,"STEEL";#N/A,#N/A,TRUE,"INT-Table";#N/A,#N/A,TRUE,"STEEL";#N/A,#N/A,TRUE,"Door"}</definedName>
    <definedName name="BELL">{#N/A,#N/A,TRUE,"Basic";#N/A,#N/A,TRUE,"EXT-TABLE";#N/A,#N/A,TRUE,"STEEL";#N/A,#N/A,TRUE,"INT-Table";#N/A,#N/A,TRUE,"STEEL";#N/A,#N/A,TRUE,"Door"}</definedName>
    <definedName name="bfbfdhfdhdfgh" localSheetId="3">{#N/A,#N/A,FALSE,"CCTV"}</definedName>
    <definedName name="bfbfdhfdhdfgh">{#N/A,#N/A,FALSE,"CCTV"}</definedName>
    <definedName name="BFDFB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FDFB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LKPAGE">#REF!</definedName>
    <definedName name="BLKPAGEX">#REF!</definedName>
    <definedName name="BLLLL" localSheetId="3">{#N/A,#N/A,TRUE,"Basic";#N/A,#N/A,TRUE,"EXT-TABLE";#N/A,#N/A,TRUE,"STEEL";#N/A,#N/A,TRUE,"INT-Table";#N/A,#N/A,TRUE,"STEEL";#N/A,#N/A,TRUE,"Door"}</definedName>
    <definedName name="BLLLL">{#N/A,#N/A,TRUE,"Basic";#N/A,#N/A,TRUE,"EXT-TABLE";#N/A,#N/A,TRUE,"STEEL";#N/A,#N/A,TRUE,"INT-Table";#N/A,#N/A,TRUE,"STEEL";#N/A,#N/A,TRUE,"Door"}</definedName>
    <definedName name="BLUELETTERS">#REF!,#REF!,#REF!,#REF!,#REF!,#REF!</definedName>
    <definedName name="BM" localSheetId="3">{#N/A,#N/A,FALSE,"CCTV"}</definedName>
    <definedName name="BM">{#N/A,#N/A,FALSE,"CCTV"}</definedName>
    <definedName name="BOM">#REF!</definedName>
    <definedName name="BPAGE">#REF!</definedName>
    <definedName name="BPAGEX">#REF!</definedName>
    <definedName name="C_">#REF!</definedName>
    <definedName name="C_X">#REF!</definedName>
    <definedName name="CableLength">#REF!</definedName>
    <definedName name="cccc">#REF!</definedName>
    <definedName name="cccccccccccccccc">#REF!</definedName>
    <definedName name="ccccccccccccccccccc">#REF!</definedName>
    <definedName name="Cd.A">#REF!</definedName>
    <definedName name="Cd.A2">#REF!</definedName>
    <definedName name="Cd.G2">#REF!</definedName>
    <definedName name="CDA">#REF!</definedName>
    <definedName name="CddA">#REF!</definedName>
    <definedName name="CddA2">#REF!</definedName>
    <definedName name="CddG2">#REF!</definedName>
    <definedName name="chemical" localSheetId="3">{#N/A,#N/A,FALSE,"CCTV"}</definedName>
    <definedName name="chemical">{#N/A,#N/A,FALSE,"CCTV"}</definedName>
    <definedName name="chl" localSheetId="3">{#N/A,#N/A,TRUE,"Basic";#N/A,#N/A,TRUE,"EXT-TABLE";#N/A,#N/A,TRUE,"STEEL";#N/A,#N/A,TRUE,"INT-Table";#N/A,#N/A,TRUE,"STEEL";#N/A,#N/A,TRUE,"Door"}</definedName>
    <definedName name="chl">{#N/A,#N/A,TRUE,"Basic";#N/A,#N/A,TRUE,"EXT-TABLE";#N/A,#N/A,TRUE,"STEEL";#N/A,#N/A,TRUE,"INT-Table";#N/A,#N/A,TRUE,"STEEL";#N/A,#N/A,TRUE,"Door"}</definedName>
    <definedName name="CON">#REF!</definedName>
    <definedName name="CONX">#REF!</definedName>
    <definedName name="cost" localSheetId="3">{#N/A,#N/A,TRUE,"Basic";#N/A,#N/A,TRUE,"EXT-TABLE";#N/A,#N/A,TRUE,"STEEL";#N/A,#N/A,TRUE,"INT-Table";#N/A,#N/A,TRUE,"STEEL";#N/A,#N/A,TRUE,"Door"}</definedName>
    <definedName name="cost">{#N/A,#N/A,TRUE,"Basic";#N/A,#N/A,TRUE,"EXT-TABLE";#N/A,#N/A,TRUE,"STEEL";#N/A,#N/A,TRUE,"INT-Table";#N/A,#N/A,TRUE,"STEEL";#N/A,#N/A,TRUE,"Door"}</definedName>
    <definedName name="COST_SUMMARY">#REF!</definedName>
    <definedName name="COST2" localSheetId="3">{#N/A,#N/A,TRUE,"Basic";#N/A,#N/A,TRUE,"EXT-TABLE";#N/A,#N/A,TRUE,"STEEL";#N/A,#N/A,TRUE,"INT-Table";#N/A,#N/A,TRUE,"STEEL";#N/A,#N/A,TRUE,"Door"}</definedName>
    <definedName name="COST2">{#N/A,#N/A,TRUE,"Basic";#N/A,#N/A,TRUE,"EXT-TABLE";#N/A,#N/A,TRUE,"STEEL";#N/A,#N/A,TRUE,"INT-Table";#N/A,#N/A,TRUE,"STEEL";#N/A,#N/A,TRUE,"Door"}</definedName>
    <definedName name="COVER1111">#REF!</definedName>
    <definedName name="CPAGE">#REF!</definedName>
    <definedName name="CPAGEX">#REF!</definedName>
    <definedName name="cpf" localSheetId="3">{#N/A,#N/A,TRUE,"Basic";#N/A,#N/A,TRUE,"EXT-TABLE";#N/A,#N/A,TRUE,"STEEL";#N/A,#N/A,TRUE,"INT-Table";#N/A,#N/A,TRUE,"STEEL";#N/A,#N/A,TRUE,"Door"}</definedName>
    <definedName name="cpf">{#N/A,#N/A,TRUE,"Basic";#N/A,#N/A,TRUE,"EXT-TABLE";#N/A,#N/A,TRUE,"STEEL";#N/A,#N/A,TRUE,"INT-Table";#N/A,#N/A,TRUE,"STEEL";#N/A,#N/A,TRUE,"Door"}</definedName>
    <definedName name="CQ" localSheetId="3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CQ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_xlnm.Criteria">#REF!</definedName>
    <definedName name="CsuA">#REF!</definedName>
    <definedName name="CsuA2">#REF!</definedName>
    <definedName name="CsuG2">#REF!</definedName>
    <definedName name="CuA">#REF!</definedName>
    <definedName name="DA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A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xlnm.Database">#REF!</definedName>
    <definedName name="DatatoExport">#REF!</definedName>
    <definedName name="DatatoExporttoAccess">#REF!</definedName>
    <definedName name="date">#REF!</definedName>
    <definedName name="ddddd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ddd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dddddddddddd" localSheetId="3">{#N/A,#N/A,TRUE,"Basic";#N/A,#N/A,TRUE,"EXT-TABLE";#N/A,#N/A,TRUE,"STEEL";#N/A,#N/A,TRUE,"INT-Table";#N/A,#N/A,TRUE,"STEEL";#N/A,#N/A,TRUE,"Door"}</definedName>
    <definedName name="dddddddddddddd">{#N/A,#N/A,TRUE,"Basic";#N/A,#N/A,TRUE,"EXT-TABLE";#N/A,#N/A,TRUE,"STEEL";#N/A,#N/A,TRUE,"INT-Table";#N/A,#N/A,TRUE,"STEEL";#N/A,#N/A,TRUE,"Door"}</definedName>
    <definedName name="DDFD" localSheetId="3">{#N/A,#N/A,FALSE,"CCTV"}</definedName>
    <definedName name="DDFD">{#N/A,#N/A,FALSE,"CCTV"}</definedName>
    <definedName name="DEMOLISION_INST">#REF!</definedName>
    <definedName name="dgagd" localSheetId="3">{#N/A,#N/A,TRUE,"Basic";#N/A,#N/A,TRUE,"EXT-TABLE";#N/A,#N/A,TRUE,"STEEL";#N/A,#N/A,TRUE,"INT-Table";#N/A,#N/A,TRUE,"STEEL";#N/A,#N/A,TRUE,"Door"}</definedName>
    <definedName name="dgagd">{#N/A,#N/A,TRUE,"Basic";#N/A,#N/A,TRUE,"EXT-TABLE";#N/A,#N/A,TRUE,"STEEL";#N/A,#N/A,TRUE,"INT-Table";#N/A,#N/A,TRUE,"STEEL";#N/A,#N/A,TRUE,"Door"}</definedName>
    <definedName name="DGD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localSheetId="3">{#N/A,#N/A,FALSE,"CCTV"}</definedName>
    <definedName name="dgfgjgj">{#N/A,#N/A,FALSE,"CCTV"}</definedName>
    <definedName name="DIGN" localSheetId="3">{#N/A,#N/A,TRUE,"Basic";#N/A,#N/A,TRUE,"EXT-TABLE";#N/A,#N/A,TRUE,"STEEL";#N/A,#N/A,TRUE,"INT-Table";#N/A,#N/A,TRUE,"STEEL";#N/A,#N/A,TRUE,"Door"}</definedName>
    <definedName name="DIGN">{#N/A,#N/A,TRUE,"Basic";#N/A,#N/A,TRUE,"EXT-TABLE";#N/A,#N/A,TRUE,"STEEL";#N/A,#N/A,TRUE,"INT-Table";#N/A,#N/A,TRUE,"STEEL";#N/A,#N/A,TRUE,"Door"}</definedName>
    <definedName name="DKDLFJKDS" localSheetId="3">{#N/A,#N/A,TRUE,"Basic";#N/A,#N/A,TRUE,"EXT-TABLE";#N/A,#N/A,TRUE,"STEEL";#N/A,#N/A,TRUE,"INT-Table";#N/A,#N/A,TRUE,"STEEL";#N/A,#N/A,TRUE,"Door"}</definedName>
    <definedName name="DKDLFJKDS">{#N/A,#N/A,TRUE,"Basic";#N/A,#N/A,TRUE,"EXT-TABLE";#N/A,#N/A,TRUE,"STEEL";#N/A,#N/A,TRUE,"INT-Table";#N/A,#N/A,TRUE,"STEEL";#N/A,#N/A,TRUE,"Door"}</definedName>
    <definedName name="DPAGE">#REF!</definedName>
    <definedName name="dsa">#REF!</definedName>
    <definedName name="DSAA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AA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TITLE">#REF!</definedName>
    <definedName name="dukhan">#REF!</definedName>
    <definedName name="dwv" localSheetId="3">{#N/A,#N/A,TRUE,"Basic";#N/A,#N/A,TRUE,"EXT-TABLE";#N/A,#N/A,TRUE,"STEEL";#N/A,#N/A,TRUE,"INT-Table";#N/A,#N/A,TRUE,"STEEL";#N/A,#N/A,TRUE,"Door"}</definedName>
    <definedName name="dwv">{#N/A,#N/A,TRUE,"Basic";#N/A,#N/A,TRUE,"EXT-TABLE";#N/A,#N/A,TRUE,"STEEL";#N/A,#N/A,TRUE,"INT-Table";#N/A,#N/A,TRUE,"STEEL";#N/A,#N/A,TRUE,"Door"}</definedName>
    <definedName name="DYE">#REF!</definedName>
    <definedName name="EC" localSheetId="3">{#N/A,#N/A,FALSE,"CCTV"}</definedName>
    <definedName name="EC">{#N/A,#N/A,FALSE,"CCTV"}</definedName>
    <definedName name="ED" localSheetId="3">{#N/A,#N/A,FALSE,"CCTV"}</definedName>
    <definedName name="ED">{#N/A,#N/A,FALSE,"CCTV"}</definedName>
    <definedName name="EPAGE">#REF!</definedName>
    <definedName name="equip" localSheetId="3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equip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EQUIPMENTLIST">#REF!</definedName>
    <definedName name="EQUIPMENTLISTINDEX">#REF!</definedName>
    <definedName name="ER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R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rrName301948010" localSheetId="3">{0,0,0,0;0,0,0,0;0,0,0,0;0,0,0,0;0,0,0,0;0,0,0,0}</definedName>
    <definedName name="ErrName301948010">{0,0,0,0;0,0,0,0;0,0,0,0;0,0,0,0;0,0,0,0;0,0,0,0}</definedName>
    <definedName name="erweraa" localSheetId="3">{#VALUE!,#N/A,TRUE,0;#N/A,#N/A,TRUE,0;#N/A,#N/A,TRUE,0;#N/A,#N/A,TRUE,0;#N/A,#N/A,TRUE,0;#N/A,#N/A,TRUE,0}</definedName>
    <definedName name="erweraa">{#VALUE!,#N/A,TRUE,0;#N/A,#N/A,TRUE,0;#N/A,#N/A,TRUE,0;#N/A,#N/A,TRUE,0;#N/A,#N/A,TRUE,0;#N/A,#N/A,TRUE,0}</definedName>
    <definedName name="ET" localSheetId="3">{#N/A,#N/A,FALSE,"CCTV"}</definedName>
    <definedName name="ET">{#N/A,#N/A,FALSE,"CCTV"}</definedName>
    <definedName name="EWQEQ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QEQ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X" localSheetId="3">{#N/A,#N/A,FALSE,"CCTV"}</definedName>
    <definedName name="EX">{#N/A,#N/A,FALSE,"CCTV"}</definedName>
    <definedName name="extra_spare_percentage">#REF!</definedName>
    <definedName name="eyteyt" localSheetId="3">{#N/A,#N/A,FALSE,"CCTV"}</definedName>
    <definedName name="eyteyt">{#N/A,#N/A,FALSE,"CCTV"}</definedName>
    <definedName name="fasdfl">#REF!</definedName>
    <definedName name="fasfsdfsdfasdfsdfsd" localSheetId="3">{#N/A,#N/A,TRUE,"Basic";#N/A,#N/A,TRUE,"EXT-TABLE";#N/A,#N/A,TRUE,"STEEL";#N/A,#N/A,TRUE,"INT-Table";#N/A,#N/A,TRUE,"STEEL";#N/A,#N/A,TRUE,"Door"}</definedName>
    <definedName name="fasfsdfsdfasdfsdfsd">{#N/A,#N/A,TRUE,"Basic";#N/A,#N/A,TRUE,"EXT-TABLE";#N/A,#N/A,TRUE,"STEEL";#N/A,#N/A,TRUE,"INT-Table";#N/A,#N/A,TRUE,"STEEL";#N/A,#N/A,TRUE,"Door"}</definedName>
    <definedName name="fddfhdfhdgh" localSheetId="3">{#N/A,#N/A,FALSE,"CCTV"}</definedName>
    <definedName name="fddfhdfhdgh">{#N/A,#N/A,FALSE,"CCTV"}</definedName>
    <definedName name="FDDS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DS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localSheetId="3">{#N/A,#N/A,FALSE,"CCTV"}</definedName>
    <definedName name="fdf">{#N/A,#N/A,FALSE,"CCTV"}</definedName>
    <definedName name="FDFDF" localSheetId="3">{#N/A,#N/A,FALSE,"CCTV"}</definedName>
    <definedName name="FDFDF">{#N/A,#N/A,FALSE,"CCTV"}</definedName>
    <definedName name="FDSA" localSheetId="3">{#N/A,#N/A,FALSE,"CCTV"}</definedName>
    <definedName name="FDSA">{#N/A,#N/A,FALSE,"CCTV"}</definedName>
    <definedName name="FFFFF" localSheetId="3">{#N/A,#N/A,FALSE,"CCTV"}</definedName>
    <definedName name="FFFFF">{#N/A,#N/A,FALSE,"CCTV"}</definedName>
    <definedName name="ffffff" localSheetId="3">{#N/A,#N/A,FALSE,"CCTV"}</definedName>
    <definedName name="ffffff">{#N/A,#N/A,FALSE,"CCTV"}</definedName>
    <definedName name="FGF" localSheetId="3">{#N/A,#N/A,FALSE,"CCTV"}</definedName>
    <definedName name="FGF">{#N/A,#N/A,FALSE,"CCTV"}</definedName>
    <definedName name="fhgjfghfghgf" localSheetId="3">{#N/A,#N/A,FALSE,"CCTV"}</definedName>
    <definedName name="fhgjfghfghgf">{#N/A,#N/A,FALSE,"CCTV"}</definedName>
    <definedName name="Fill">#REF!</definedName>
    <definedName name="fin">"Texte 2,Texte 3,Texte 4,Texte 5,Texte 6,Texte 7,Texte 8,Texte 9,Texte 10,Texte 11,Texte 12,Texte 13,Texte 14,Trait 15,Trait 16,Trait 17,Trait 18,Trait 19,Trait 20,Trait 21,Trait 22,Trait 23,Rectangle 24,Trait 25,Rectangle 26,Texte 1"</definedName>
    <definedName name="FPAGE">#REF!</definedName>
    <definedName name="fs_01">#REF!</definedName>
    <definedName name="fsda" localSheetId="3">{#N/A,#N/A,TRUE,"Basic";#N/A,#N/A,TRUE,"EXT-TABLE";#N/A,#N/A,TRUE,"STEEL";#N/A,#N/A,TRUE,"INT-Table";#N/A,#N/A,TRUE,"STEEL";#N/A,#N/A,TRUE,"Door"}</definedName>
    <definedName name="fsda">{#N/A,#N/A,TRUE,"Basic";#N/A,#N/A,TRUE,"EXT-TABLE";#N/A,#N/A,TRUE,"STEEL";#N/A,#N/A,TRUE,"INT-Table";#N/A,#N/A,TRUE,"STEEL";#N/A,#N/A,TRUE,"Door"}</definedName>
    <definedName name="FSDFFF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FF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S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S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urniture" localSheetId="3">{#N/A,#N/A,TRUE,"Basic";#N/A,#N/A,TRUE,"EXT-TABLE";#N/A,#N/A,TRUE,"STEEL";#N/A,#N/A,TRUE,"INT-Table";#N/A,#N/A,TRUE,"STEEL";#N/A,#N/A,TRUE,"Door"}</definedName>
    <definedName name="Furniture">{#N/A,#N/A,TRUE,"Basic";#N/A,#N/A,TRUE,"EXT-TABLE";#N/A,#N/A,TRUE,"STEEL";#N/A,#N/A,TRUE,"INT-Table";#N/A,#N/A,TRUE,"STEEL";#N/A,#N/A,TRUE,"Door"}</definedName>
    <definedName name="fv">#REF!</definedName>
    <definedName name="GA_408">"GA-408"</definedName>
    <definedName name="GDFG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FG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HS">#REF!</definedName>
    <definedName name="General_ds" localSheetId="3">{#N/A,#N/A,FALSE,"HXSheet1";#N/A,#N/A,FALSE,"Sheet2";#N/A,#N/A,FALSE,"Sheet3";#N/A,#N/A,FALSE,"Sheet4"}</definedName>
    <definedName name="General_ds">{#N/A,#N/A,FALSE,"HXSheet1";#N/A,#N/A,FALSE,"Sheet2";#N/A,#N/A,FALSE,"Sheet3";#N/A,#N/A,FALSE,"Sheet4"}</definedName>
    <definedName name="General1" localSheetId="3">{#N/A,#N/A,FALSE,"HXSheet1";#N/A,#N/A,FALSE,"Sheet2";#N/A,#N/A,FALSE,"Sheet3";#N/A,#N/A,FALSE,"Sheet4"}</definedName>
    <definedName name="General1">{#N/A,#N/A,FALSE,"HXSheet1";#N/A,#N/A,FALSE,"Sheet2";#N/A,#N/A,FALSE,"Sheet3";#N/A,#N/A,FALSE,"Sheet4"}</definedName>
    <definedName name="General1_ds" localSheetId="3">{#N/A,#N/A,FALSE,"HXSheet1";#N/A,#N/A,FALSE,"Sheet2";#N/A,#N/A,FALSE,"Sheet3";#N/A,#N/A,FALSE,"Sheet4"}</definedName>
    <definedName name="General1_ds">{#N/A,#N/A,FALSE,"HXSheet1";#N/A,#N/A,FALSE,"Sheet2";#N/A,#N/A,FALSE,"Sheet3";#N/A,#N/A,FALSE,"Sheet4"}</definedName>
    <definedName name="GFDGDF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GDF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localSheetId="3">{#N/A,#N/A,FALSE,"CCTV"}</definedName>
    <definedName name="GFDS">{#N/A,#N/A,FALSE,"CCTV"}</definedName>
    <definedName name="GFG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G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localSheetId="3">{#N/A,#N/A,FALSE,"CCTV"}</definedName>
    <definedName name="gfjgfh">{#N/A,#N/A,FALSE,"CCTV"}</definedName>
    <definedName name="gfjgfhfg" localSheetId="3">{#N/A,#N/A,FALSE,"CCTV"}</definedName>
    <definedName name="gfjgfhfg">{#N/A,#N/A,FALSE,"CCTV"}</definedName>
    <definedName name="GLAND" localSheetId="3">{0,0,0,0;0,0,0,0;0,0,0,0;0,0,0,0;0,0,0,0;0,0,0,0}</definedName>
    <definedName name="GLAND">{0,0,0,0;0,0,0,0;0,0,0,0;0,0,0,0;0,0,0,0;0,0,0,0}</definedName>
    <definedName name="GPAGE">#REF!</definedName>
    <definedName name="GV" localSheetId="3">{#N/A,#N/A,FALSE,"CCTV"}</definedName>
    <definedName name="GV">{#N/A,#N/A,FALSE,"CCTV"}</definedName>
    <definedName name="HEADER">#REF!</definedName>
    <definedName name="HEADINGS">#REF!</definedName>
    <definedName name="hfdgfdg" localSheetId="3">{#N/A,#N/A,FALSE,"CCTV"}</definedName>
    <definedName name="hfdgfdg">{#N/A,#N/A,FALSE,"CCTV"}</definedName>
    <definedName name="hfjhhjj" localSheetId="3">{#N/A,#N/A,FALSE,"CCTV"}</definedName>
    <definedName name="hfjhhjj">{#N/A,#N/A,FALSE,"CCTV"}</definedName>
    <definedName name="hgjfgh" localSheetId="3">{#N/A,#N/A,FALSE,"CCTV"}</definedName>
    <definedName name="hgjfgh">{#N/A,#N/A,FALSE,"CCTV"}</definedName>
    <definedName name="hgjgfhgh" localSheetId="3">{#N/A,#N/A,FALSE,"CCTV"}</definedName>
    <definedName name="hgjgfhgh">{#N/A,#N/A,FALSE,"CCTV"}</definedName>
    <definedName name="hh" localSheetId="3">{#N/A,#N/A,FALSE,"CCTV"}</definedName>
    <definedName name="hh">{#N/A,#N/A,FALSE,"CCTV"}</definedName>
    <definedName name="HHH" localSheetId="3">{#N/A,#N/A,FALSE,"CCTV"}</definedName>
    <definedName name="HHH">{#N/A,#N/A,FALSE,"CCTV"}</definedName>
    <definedName name="HI">"Oval 139"</definedName>
    <definedName name="HPAGE">#REF!</definedName>
    <definedName name="HTML_CodePage">949</definedName>
    <definedName name="HTML_Control" localSheetId="3">{"'장비'!$A$3:$M$12"}</definedName>
    <definedName name="HTML_Control">{"'장비'!$A$3:$M$12"}</definedName>
    <definedName name="HTML_Description">""</definedName>
    <definedName name="HTML_Email">""</definedName>
    <definedName name="HTML_Header">"장비"</definedName>
    <definedName name="HTML_LastUpdate">"97-08-05"</definedName>
    <definedName name="HTML_LineAfter">FALSE</definedName>
    <definedName name="HTML_LineBefore">FALSE</definedName>
    <definedName name="HTML_Name">"이진화"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"가산동미라보"</definedName>
    <definedName name="hvac1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hvac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ii" localSheetId="3">{#N/A,#N/A,FALSE,"CCTV"}</definedName>
    <definedName name="ii">{#N/A,#N/A,FALSE,"CCTV"}</definedName>
    <definedName name="iiouolkll" localSheetId="3">{#N/A,#N/A,FALSE,"CCTV"}</definedName>
    <definedName name="iiouolkll">{#N/A,#N/A,FALSE,"CCTV"}</definedName>
    <definedName name="IMPRESSION">#REF!</definedName>
    <definedName name="INDEX22222">#REF!</definedName>
    <definedName name="Insulation" localSheetId="3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Insulation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IPAGE">#REF!</definedName>
    <definedName name="IUY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IUY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IYUIYI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IYUIYI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B_REF">#REF!</definedName>
    <definedName name="JBA_101">#REF!</definedName>
    <definedName name="jhhhh" localSheetId="3">{#N/A,#N/A,FALSE,"CCTV"}</definedName>
    <definedName name="jhhhh">{#N/A,#N/A,FALSE,"CCTV"}</definedName>
    <definedName name="JobNO">#REF!</definedName>
    <definedName name="JUY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UY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YUJ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YUJ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kghlgh" localSheetId="3">{#N/A,#N/A,FALSE,"CCTV"}</definedName>
    <definedName name="kghlgh">{#N/A,#N/A,FALSE,"CCTV"}</definedName>
    <definedName name="kiulil" localSheetId="3">{#N/A,#N/A,FALSE,"CCTV"}</definedName>
    <definedName name="kiulil">{#N/A,#N/A,FALSE,"CCTV"}</definedName>
    <definedName name="kj">#REF!</definedName>
    <definedName name="kjhlh" localSheetId="3">{#N/A,#N/A,FALSE,"CCTV"}</definedName>
    <definedName name="kjhlh">{#N/A,#N/A,FALSE,"CCTV"}</definedName>
    <definedName name="kjhljhk" localSheetId="3">{#N/A,#N/A,FALSE,"CCTV"}</definedName>
    <definedName name="kjhljhk">{#N/A,#N/A,FALSE,"CCTV"}</definedName>
    <definedName name="kjldlskl">#REF!</definedName>
    <definedName name="kmb">#REF!</definedName>
    <definedName name="LABOUR">#REF!</definedName>
    <definedName name="LEE" localSheetId="3">{#N/A,#N/A,TRUE,"Basic";#N/A,#N/A,TRUE,"EXT-TABLE";#N/A,#N/A,TRUE,"STEEL";#N/A,#N/A,TRUE,"INT-Table";#N/A,#N/A,TRUE,"STEEL";#N/A,#N/A,TRUE,"Door"}</definedName>
    <definedName name="LEE">{#N/A,#N/A,TRUE,"Basic";#N/A,#N/A,TRUE,"EXT-TABLE";#N/A,#N/A,TRUE,"STEEL";#N/A,#N/A,TRUE,"INT-Table";#N/A,#N/A,TRUE,"STEEL";#N/A,#N/A,TRUE,"Door"}</definedName>
    <definedName name="LengthA2">#REF!</definedName>
    <definedName name="LengthG2">#REF!</definedName>
    <definedName name="LEVEL_INSTRUMENTS___DISPLACEMENT_TYPE">#REF!</definedName>
    <definedName name="list" localSheetId="3">{#N/A,#N/A,TRUE,"Basic";#N/A,#N/A,TRUE,"EXT-TABLE";#N/A,#N/A,TRUE,"STEEL";#N/A,#N/A,TRUE,"INT-Table";#N/A,#N/A,TRUE,"STEEL";#N/A,#N/A,TRUE,"Door"}</definedName>
    <definedName name="list">{#N/A,#N/A,TRUE,"Basic";#N/A,#N/A,TRUE,"EXT-TABLE";#N/A,#N/A,TRUE,"STEEL";#N/A,#N/A,TRUE,"INT-Table";#N/A,#N/A,TRUE,"STEEL";#N/A,#N/A,TRUE,"Door"}</definedName>
    <definedName name="list01" localSheetId="3">{#N/A,#N/A,TRUE,"Basic";#N/A,#N/A,TRUE,"EXT-TABLE";#N/A,#N/A,TRUE,"STEEL";#N/A,#N/A,TRUE,"INT-Table";#N/A,#N/A,TRUE,"STEEL";#N/A,#N/A,TRUE,"Door"}</definedName>
    <definedName name="list01">{#N/A,#N/A,TRUE,"Basic";#N/A,#N/A,TRUE,"EXT-TABLE";#N/A,#N/A,TRUE,"STEEL";#N/A,#N/A,TRUE,"INT-Table";#N/A,#N/A,TRUE,"STEEL";#N/A,#N/A,TRUE,"Door"}</definedName>
    <definedName name="list02" localSheetId="3">{#N/A,#N/A,TRUE,"Basic";#N/A,#N/A,TRUE,"EXT-TABLE";#N/A,#N/A,TRUE,"STEEL";#N/A,#N/A,TRUE,"INT-Table";#N/A,#N/A,TRUE,"STEEL";#N/A,#N/A,TRUE,"Door"}</definedName>
    <definedName name="list02">{#N/A,#N/A,TRUE,"Basic";#N/A,#N/A,TRUE,"EXT-TABLE";#N/A,#N/A,TRUE,"STEEL";#N/A,#N/A,TRUE,"INT-Table";#N/A,#N/A,TRUE,"STEEL";#N/A,#N/A,TRUE,"Door"}</definedName>
    <definedName name="lk" localSheetId="3">{#N/A,#N/A,FALSE,"CCTV"}</definedName>
    <definedName name="lk">{#N/A,#N/A,FALSE,"CCTV"}</definedName>
    <definedName name="lklhlkjl" localSheetId="3">{#N/A,#N/A,FALSE,"CCTV"}</definedName>
    <definedName name="lklhlkjl">{#N/A,#N/A,FALSE,"CCTV"}</definedName>
    <definedName name="lll" localSheetId="3">{#N/A,#N/A,FALSE,"CCTV"}</definedName>
    <definedName name="lll">{#N/A,#N/A,FALSE,"CCTV"}</definedName>
    <definedName name="LUBE" localSheetId="3">{#N/A,#N/A,FALSE,"HXSheet1";#N/A,#N/A,FALSE,"Sheet2";#N/A,#N/A,FALSE,"Sheet3";#N/A,#N/A,FALSE,"Sheet4"}</definedName>
    <definedName name="LUBE">{#N/A,#N/A,FALSE,"HXSheet1";#N/A,#N/A,FALSE,"Sheet2";#N/A,#N/A,FALSE,"Sheet3";#N/A,#N/A,FALSE,"Sheet4"}</definedName>
    <definedName name="LUIL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LUIL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matlN">#REF!</definedName>
    <definedName name="matlP">#REF!</definedName>
    <definedName name="matlP2">#REF!</definedName>
    <definedName name="Metering_Pump" localSheetId="3">{#N/A,#N/A,FALSE,"HXSheet1";#N/A,#N/A,FALSE,"Sheet2";#N/A,#N/A,FALSE,"Sheet3";#N/A,#N/A,FALSE,"Sheet4"}</definedName>
    <definedName name="Metering_Pump">{#N/A,#N/A,FALSE,"HXSheet1";#N/A,#N/A,FALSE,"Sheet2";#N/A,#N/A,FALSE,"Sheet3";#N/A,#N/A,FALSE,"Sheet4"}</definedName>
    <definedName name="MeteringPump" localSheetId="3">{#N/A,#N/A,FALSE,"HXSheet1";#N/A,#N/A,FALSE,"Sheet2";#N/A,#N/A,FALSE,"Sheet3";#N/A,#N/A,FALSE,"Sheet4"}</definedName>
    <definedName name="MeteringPump">{#N/A,#N/A,FALSE,"HXSheet1";#N/A,#N/A,FALSE,"Sheet2";#N/A,#N/A,FALSE,"Sheet3";#N/A,#N/A,FALSE,"Sheet4"}</definedName>
    <definedName name="mmmmm" localSheetId="3">{#N/A,#N/A,FALSE,"CCTV"}</definedName>
    <definedName name="mmmmm">{#N/A,#N/A,FALSE,"CCTV"}</definedName>
    <definedName name="motor">#REF!</definedName>
    <definedName name="MP" localSheetId="3">{#N/A,#N/A,FALSE,"CCTV"}</definedName>
    <definedName name="MP">{#N/A,#N/A,FALSE,"CCTV"}</definedName>
    <definedName name="MP_CLIENTREVISION0">#REF!</definedName>
    <definedName name="MP_CLIENTREVISION1">#REF!</definedName>
    <definedName name="MP_CLIENTREVISION2">#REF!</definedName>
    <definedName name="MP_DOCAPPROVER0">#REF!</definedName>
    <definedName name="MP_DOCAPPROVER1">#REF!</definedName>
    <definedName name="MP_DOCAPPROVER2">#REF!</definedName>
    <definedName name="MP_DOCCHECKER0">#REF!</definedName>
    <definedName name="MP_DOCCHECKER1">#REF!</definedName>
    <definedName name="MP_DOCCHECKER2">#REF!</definedName>
    <definedName name="MP_DOCISSSTADAT0">#REF!</definedName>
    <definedName name="MP_DOCISSSTADAT1">#REF!</definedName>
    <definedName name="MP_DOCISSSTADAT2">#REF!</definedName>
    <definedName name="MP_DOCREVDES0">#REF!</definedName>
    <definedName name="MP_DOCREVDES1">#REF!</definedName>
    <definedName name="MP_DOCREVDES2">#REF!</definedName>
    <definedName name="MP_EQ_005">#REF!</definedName>
    <definedName name="MP_EQ_006">#REF!</definedName>
    <definedName name="MP_EQ_007">#REF!</definedName>
    <definedName name="MP_EQ_008">#REF!</definedName>
    <definedName name="MP_EQ_009">#REF!</definedName>
    <definedName name="MP_EQ_010">#REF!</definedName>
    <definedName name="MP_EQ_011">#REF!</definedName>
    <definedName name="MP_EQ_012">#REF!</definedName>
    <definedName name="MP_EQ_013">#REF!</definedName>
    <definedName name="MP_EQ_014">#REF!</definedName>
    <definedName name="MP_EQ_015">#REF!</definedName>
    <definedName name="MP_EQ_016">#REF!</definedName>
    <definedName name="MP_EQ_017">#REF!</definedName>
    <definedName name="MP_EQ_018">#REF!</definedName>
    <definedName name="MP_EQ_019">#REF!</definedName>
    <definedName name="MP_EQ_020">#REF!</definedName>
    <definedName name="MP_EQ_021">#REF!</definedName>
    <definedName name="MP_EQ_022">#REF!</definedName>
    <definedName name="MP_EQ_023">#REF!</definedName>
    <definedName name="MP_EQ_024">#REF!</definedName>
    <definedName name="MP_EQ_025">#REF!</definedName>
    <definedName name="MP_EQ_026">#REF!</definedName>
    <definedName name="MP_EQ_027">#REF!</definedName>
    <definedName name="MP_EQ_028">#REF!</definedName>
    <definedName name="MP_EQ_029">#REF!</definedName>
    <definedName name="MP_EQ_030">#REF!</definedName>
    <definedName name="MP_EQ_031">#REF!</definedName>
    <definedName name="MP_EQ_032">#REF!</definedName>
    <definedName name="MP_EQ_033">#REF!</definedName>
    <definedName name="MP_EQ_034">#REF!</definedName>
    <definedName name="MP_EQ_035">#REF!</definedName>
    <definedName name="MP_EQ_036">#REF!</definedName>
    <definedName name="MP_EQ_037">#REF!</definedName>
    <definedName name="MP_EQ_038">#REF!</definedName>
    <definedName name="MP_EQ_039">#REF!</definedName>
    <definedName name="MP_EQ_040">#REF!</definedName>
    <definedName name="MP_EQ_041">#REF!</definedName>
    <definedName name="MP_EQ_042">#REF!</definedName>
    <definedName name="MP_EQ_043">#REF!</definedName>
    <definedName name="MP_EQ_044">#REF!</definedName>
    <definedName name="MP_EQ_045">#REF!</definedName>
    <definedName name="MP_EQ_046">#REF!</definedName>
    <definedName name="MP_EQ_047">#REF!</definedName>
    <definedName name="MP_EQ_048">#REF!</definedName>
    <definedName name="MP_EQ_049">#REF!</definedName>
    <definedName name="MP_EQ_050">#REF!</definedName>
    <definedName name="MP_EQDESC_002">#REF!</definedName>
    <definedName name="MP_EQDESC_003">#REF!</definedName>
    <definedName name="MP_EQDESC_004">#REF!</definedName>
    <definedName name="MP_EQDESC_005">#REF!</definedName>
    <definedName name="MP_EQDESC_006">#REF!</definedName>
    <definedName name="MP_EQDESC_007">#REF!</definedName>
    <definedName name="MP_EQDESC_008">#REF!</definedName>
    <definedName name="MP_EQDESC_009">#REF!</definedName>
    <definedName name="MP_EQDESC_010">#REF!</definedName>
    <definedName name="MP_EQDESC_011">#REF!</definedName>
    <definedName name="MP_EQDESC_012">#REF!</definedName>
    <definedName name="MP_EQDESC_013">#REF!</definedName>
    <definedName name="MP_EQDESC_014">#REF!</definedName>
    <definedName name="MP_EQDESC_015">#REF!</definedName>
    <definedName name="MP_EQDESC_016">#REF!</definedName>
    <definedName name="MP_EQDESC_017">#REF!</definedName>
    <definedName name="MP_EQDESC_018">#REF!</definedName>
    <definedName name="MP_EQDESC_019">#REF!</definedName>
    <definedName name="MP_EQDESC_020">#REF!</definedName>
    <definedName name="MP_EQDESC_021">#REF!</definedName>
    <definedName name="MP_EQDESC_022">#REF!</definedName>
    <definedName name="MP_EQDESC_023">#REF!</definedName>
    <definedName name="MP_EQDESC_024">#REF!</definedName>
    <definedName name="MP_EQDESC_025">#REF!</definedName>
    <definedName name="MP_EQDESC_026">#REF!</definedName>
    <definedName name="MP_EQDESC_027">#REF!</definedName>
    <definedName name="MP_EQDESC_028">#REF!</definedName>
    <definedName name="MP_EQDESC_029">#REF!</definedName>
    <definedName name="MP_EQDESC_030">#REF!</definedName>
    <definedName name="MP_EQDESC_031">#REF!</definedName>
    <definedName name="MP_EQDESC_032">#REF!</definedName>
    <definedName name="MP_EQDESC_033">#REF!</definedName>
    <definedName name="MP_EQDESC_034">#REF!</definedName>
    <definedName name="MP_EQDESC_035">#REF!</definedName>
    <definedName name="MP_EQDESC_036">#REF!</definedName>
    <definedName name="MP_EQDESC_037">#REF!</definedName>
    <definedName name="MP_EQDESC_038">#REF!</definedName>
    <definedName name="MP_EQDESC_039">#REF!</definedName>
    <definedName name="MP_EQDESC_040">#REF!</definedName>
    <definedName name="MP_EQDESC_041">#REF!</definedName>
    <definedName name="MP_EQDESC_042">#REF!</definedName>
    <definedName name="MP_EQDESC_043">#REF!</definedName>
    <definedName name="MP_EQDESC_044">#REF!</definedName>
    <definedName name="MP_EQDESC_045">#REF!</definedName>
    <definedName name="MP_EQDESC_046">#REF!</definedName>
    <definedName name="MP_EQDESC_047">#REF!</definedName>
    <definedName name="MP_EQDESC_048">#REF!</definedName>
    <definedName name="MP_EQDESC_049">#REF!</definedName>
    <definedName name="MP_EQDESC_050">#REF!</definedName>
    <definedName name="MP_EQUIPDESC">#REF!</definedName>
    <definedName name="MP_ORIGIN0">#REF!</definedName>
    <definedName name="MP_ORIGIN1">#REF!</definedName>
    <definedName name="MP_ORIGIN2">#REF!</definedName>
    <definedName name="NEMA_MTR" localSheetId="3">{#N/A,#N/A,FALSE,"HXSheet1";#N/A,#N/A,FALSE,"Sheet2";#N/A,#N/A,FALSE,"Sheet3";#N/A,#N/A,FALSE,"Sheet4"}</definedName>
    <definedName name="NEMA_MTR">{#N/A,#N/A,FALSE,"HXSheet1";#N/A,#N/A,FALSE,"Sheet2";#N/A,#N/A,FALSE,"Sheet3";#N/A,#N/A,FALSE,"Sheet4"}</definedName>
    <definedName name="NEWNAME" localSheetId="3">{#N/A,#N/A,FALSE,"CCTV"}</definedName>
    <definedName name="NEWNAME">{#N/A,#N/A,FALSE,"CCTV"}</definedName>
    <definedName name="ngl4tank">#REF!</definedName>
    <definedName name="nkknk" localSheetId="3">{#N/A,#N/A,FALSE,"CCTV"}</definedName>
    <definedName name="nkknk">{#N/A,#N/A,FALSE,"CCTV"}</definedName>
    <definedName name="NOMDOC">#REF!</definedName>
    <definedName name="note">#REF!</definedName>
    <definedName name="NOTE4">#REF!</definedName>
    <definedName name="number_of_LV_power_cables_layers">#REF!</definedName>
    <definedName name="ODH">#REF!</definedName>
    <definedName name="oililui" localSheetId="3">{#N/A,#N/A,FALSE,"CCTV"}</definedName>
    <definedName name="oililui">{#N/A,#N/A,FALSE,"CCTV"}</definedName>
    <definedName name="ORPL">"""ORPL"""</definedName>
    <definedName name="OSBL" localSheetId="3">{#N/A,#N/A,FALSE,"CCTV"}</definedName>
    <definedName name="OSBL">{#N/A,#N/A,FALSE,"CCTV"}</definedName>
    <definedName name="PAGE2">#REF!</definedName>
    <definedName name="PAGE7">#REF!</definedName>
    <definedName name="pc" localSheetId="3">{#N/A,#N/A,FALSE,"96자동차사 계획";#N/A,#N/A,FALSE,"96자동차사 계획"}</definedName>
    <definedName name="pc">{#N/A,#N/A,FALSE,"96자동차사 계획";#N/A,#N/A,FALSE,"96자동차사 계획"}</definedName>
    <definedName name="peroxide" localSheetId="3">{#N/A,#N/A,FALSE,"CCTV"}</definedName>
    <definedName name="peroxide">{#N/A,#N/A,FALSE,"CCTV"}</definedName>
    <definedName name="PHASE" localSheetId="3">{#N/A,#N/A,TRUE,"Basic";#N/A,#N/A,TRUE,"EXT-TABLE";#N/A,#N/A,TRUE,"STEEL";#N/A,#N/A,TRUE,"INT-Table";#N/A,#N/A,TRUE,"STEEL";#N/A,#N/A,TRUE,"Door"}</definedName>
    <definedName name="PHASE">{#N/A,#N/A,TRUE,"Basic";#N/A,#N/A,TRUE,"EXT-TABLE";#N/A,#N/A,TRUE,"STEEL";#N/A,#N/A,TRUE,"INT-Table";#N/A,#N/A,TRUE,"STEEL";#N/A,#N/A,TRUE,"Door"}</definedName>
    <definedName name="PILOTVLV">#REF!</definedName>
    <definedName name="PNEUTX">#REF!</definedName>
    <definedName name="po" localSheetId="3">{#N/A,#N/A,FALSE,"CCTV"}</definedName>
    <definedName name="po">{#N/A,#N/A,FALSE,"CCTV"}</definedName>
    <definedName name="pp" localSheetId="3">{#N/A,#N/A,FALSE,"CCTV"}</definedName>
    <definedName name="pp">{#N/A,#N/A,FALSE,"CCTV"}</definedName>
    <definedName name="PRAYER" localSheetId="3">{#N/A,#N/A,FALSE,"CCTV"}</definedName>
    <definedName name="PRAYER">{#N/A,#N/A,FALSE,"CCTV"}</definedName>
    <definedName name="_xlnm.Print_Area" localSheetId="3">'BIG SIZE A'!$A$2:$S$135</definedName>
    <definedName name="_xlnm.Print_Area">#N/A</definedName>
    <definedName name="Print_Area_MI">#REF!</definedName>
    <definedName name="Print_Titles_MI">#REF!</definedName>
    <definedName name="PROJ">#REF!</definedName>
    <definedName name="PROPOSAL_SUMMARY">#REF!</definedName>
    <definedName name="qqqq" localSheetId="3">{"'장비'!$A$3:$M$12"}</definedName>
    <definedName name="qqqq">{"'장비'!$A$3:$M$12"}</definedName>
    <definedName name="qqqqq" localSheetId="3">{#N/A,#N/A,TRUE,"Basic";#N/A,#N/A,TRUE,"EXT-TABLE";#N/A,#N/A,TRUE,"STEEL";#N/A,#N/A,TRUE,"INT-Table";#N/A,#N/A,TRUE,"STEEL";#N/A,#N/A,TRUE,"Door"}</definedName>
    <definedName name="qqqqq">{#N/A,#N/A,TRUE,"Basic";#N/A,#N/A,TRUE,"EXT-TABLE";#N/A,#N/A,TRUE,"STEEL";#N/A,#N/A,TRUE,"INT-Table";#N/A,#N/A,TRUE,"STEEL";#N/A,#N/A,TRUE,"Door"}</definedName>
    <definedName name="QQQQQQQQ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QQQQQQQ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localSheetId="3">{#N/A,#N/A,TRUE,"Basic";#N/A,#N/A,TRUE,"EXT-TABLE";#N/A,#N/A,TRUE,"STEEL";#N/A,#N/A,TRUE,"INT-Table";#N/A,#N/A,TRUE,"STEEL";#N/A,#N/A,TRUE,"Door"}</definedName>
    <definedName name="qw">{#N/A,#N/A,TRUE,"Basic";#N/A,#N/A,TRUE,"EXT-TABLE";#N/A,#N/A,TRUE,"STEEL";#N/A,#N/A,TRUE,"INT-Table";#N/A,#N/A,TRUE,"STEEL";#N/A,#N/A,TRUE,"Door"}</definedName>
    <definedName name="QWEE\">#REF!</definedName>
    <definedName name="rarewt" localSheetId="3">{#N/A,#N/A,FALSE,"CCTV"}</definedName>
    <definedName name="rarewt">{#N/A,#N/A,FALSE,"CCTV"}</definedName>
    <definedName name="_xlnm.Recorder">#REF!</definedName>
    <definedName name="RESET">#REF!</definedName>
    <definedName name="Rev">#REF!</definedName>
    <definedName name="RF" localSheetId="3">{#N/A,#N/A,FALSE,"CCTV"}</definedName>
    <definedName name="RF">{#N/A,#N/A,FALSE,"CCTV"}</definedName>
    <definedName name="RFV" localSheetId="3">{#N/A,#N/A,FALSE,"CCTV"}</definedName>
    <definedName name="RFV">{#N/A,#N/A,FALSE,"CCTV"}</definedName>
    <definedName name="RRE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localSheetId="3">{#N/A,#N/A,FALSE,"CCTV"}</definedName>
    <definedName name="RRERW">{#N/A,#N/A,FALSE,"CCTV"}</definedName>
    <definedName name="RSDF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SDF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AD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AD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M" localSheetId="3">{#N/A,#N/A,TRUE,"Basic";#N/A,#N/A,TRUE,"EXT-TABLE";#N/A,#N/A,TRUE,"STEEL";#N/A,#N/A,TRUE,"INT-Table";#N/A,#N/A,TRUE,"STEEL";#N/A,#N/A,TRUE,"Door"}</definedName>
    <definedName name="SAM">{#N/A,#N/A,TRUE,"Basic";#N/A,#N/A,TRUE,"EXT-TABLE";#N/A,#N/A,TRUE,"STEEL";#N/A,#N/A,TRUE,"INT-Table";#N/A,#N/A,TRUE,"STEEL";#N/A,#N/A,TRUE,"Door"}</definedName>
    <definedName name="sasa" localSheetId="3">{#N/A,#N/A,FALSE,"CCTV"}</definedName>
    <definedName name="sasa">{#N/A,#N/A,FALSE,"CCTV"}</definedName>
    <definedName name="SDF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DF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DFG">#REF!</definedName>
    <definedName name="SDS">#REF!</definedName>
    <definedName name="Sheet1">#REF!</definedName>
    <definedName name="sheet6">#REF!</definedName>
    <definedName name="sheet7">#REF!</definedName>
    <definedName name="SHELTER" localSheetId="3">{#N/A,#N/A,TRUE,"Basic";#N/A,#N/A,TRUE,"EXT-TABLE";#N/A,#N/A,TRUE,"STEEL";#N/A,#N/A,TRUE,"INT-Table";#N/A,#N/A,TRUE,"STEEL";#N/A,#N/A,TRUE,"Door"}</definedName>
    <definedName name="SHELTER">{#N/A,#N/A,TRUE,"Basic";#N/A,#N/A,TRUE,"EXT-TABLE";#N/A,#N/A,TRUE,"STEEL";#N/A,#N/A,TRUE,"INT-Table";#N/A,#N/A,TRUE,"STEEL";#N/A,#N/A,TRUE,"Door"}</definedName>
    <definedName name="Shipping" localSheetId="3">{#N/A,#N/A,TRUE,"Basic";#N/A,#N/A,TRUE,"EXT-TABLE";#N/A,#N/A,TRUE,"STEEL";#N/A,#N/A,TRUE,"INT-Table";#N/A,#N/A,TRUE,"STEEL";#N/A,#N/A,TRUE,"Door"}</definedName>
    <definedName name="Shipping">{#N/A,#N/A,TRUE,"Basic";#N/A,#N/A,TRUE,"EXT-TABLE";#N/A,#N/A,TRUE,"STEEL";#N/A,#N/A,TRUE,"INT-Table";#N/A,#N/A,TRUE,"STEEL";#N/A,#N/A,TRUE,"Door"}</definedName>
    <definedName name="SigeA2">#REF!</definedName>
    <definedName name="sigle">#REF!</definedName>
    <definedName name="siva" localSheetId="3">{#N/A,#N/A,FALSE,"CCTV"}</definedName>
    <definedName name="siva">{#N/A,#N/A,FALSE,"CCTV"}</definedName>
    <definedName name="SizeA2">#REF!</definedName>
    <definedName name="SizeG2">#REF!</definedName>
    <definedName name="SOUND" localSheetId="3">{#N/A,#N/A,FALSE,"HXSheet1";#N/A,#N/A,FALSE,"Sheet2";#N/A,#N/A,FALSE,"Sheet3";#N/A,#N/A,FALSE,"Sheet4"}</definedName>
    <definedName name="SOUND">{#N/A,#N/A,FALSE,"HXSheet1";#N/A,#N/A,FALSE,"Sheet2";#N/A,#N/A,FALSE,"Sheet3";#N/A,#N/A,FALSE,"Sheet4"}</definedName>
    <definedName name="space_between_LV_cables">#REF!</definedName>
    <definedName name="STAN">#REF!</definedName>
    <definedName name="SUBHEADER">#REF!</definedName>
    <definedName name="Sum_Inst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_Inst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ARY1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ARY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ary1ba" localSheetId="3">{#N/A,#N/A,FALSE,"CCTV"}</definedName>
    <definedName name="summary1ba">{#N/A,#N/A,FALSE,"CCTV"}</definedName>
    <definedName name="SX" localSheetId="3">{#N/A,#N/A,FALSE,"CCTV"}</definedName>
    <definedName name="SX">{#N/A,#N/A,FALSE,"CCTV"}</definedName>
    <definedName name="T900_949">#N/A</definedName>
    <definedName name="TA" localSheetId="3">{#N/A,#N/A,FALSE,"CCTV"}</definedName>
    <definedName name="TA">{#N/A,#N/A,FALSE,"CCTV"}</definedName>
    <definedName name="TEMP">#REF!</definedName>
    <definedName name="TERT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ERT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EWRER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EWRER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itle">#REF!</definedName>
    <definedName name="TITLE1">#REF!</definedName>
    <definedName name="TITLE2">#REF!</definedName>
    <definedName name="titre1">#REF!</definedName>
    <definedName name="titre2">#REF!</definedName>
    <definedName name="titreb">#REF!</definedName>
    <definedName name="titreb1">#REF!</definedName>
    <definedName name="TOTAL1">#N/A</definedName>
    <definedName name="TOTAL2">#N/A</definedName>
    <definedName name="TSUPPOT" localSheetId="3">{#N/A,#N/A,FALSE,"CCTV"}</definedName>
    <definedName name="TSUPPOT">{#N/A,#N/A,FALSE,"CCTV"}</definedName>
    <definedName name="TT">#REF!</definedName>
    <definedName name="TUBE" localSheetId="3">{#N/A,#N/A,FALSE,"CCTV"}</definedName>
    <definedName name="TUBE">{#N/A,#N/A,FALSE,"CCTV"}</definedName>
    <definedName name="TV" localSheetId="3">{#N/A,#N/A,FALSE,"CCTV"}</definedName>
    <definedName name="TV">{#N/A,#N/A,FALSE,"CCTV"}</definedName>
    <definedName name="TY">#REF!</definedName>
    <definedName name="UB" localSheetId="3">{#N/A,#N/A,FALSE,"CCTV"}</definedName>
    <definedName name="UB">{#N/A,#N/A,FALSE,"CCTV"}</definedName>
    <definedName name="UI">#REF!</definedName>
    <definedName name="UIU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IU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>2</definedName>
    <definedName name="UNI_FILT_ONSPEC">1</definedName>
    <definedName name="UNI_NOTHING">0</definedName>
    <definedName name="UNI_PRES_FILTER">1</definedName>
    <definedName name="UNI_PRES_HEADINGS">16</definedName>
    <definedName name="UNI_PRES_INVERT">2</definedName>
    <definedName name="UNI_PRES_MATRIX">4</definedName>
    <definedName name="UNI_PRES_MERGED">8</definedName>
    <definedName name="UNI_PRES_OUTLIERS">32</definedName>
    <definedName name="UNI_RET_ATTRIB">64</definedName>
    <definedName name="UNI_RET_CONF">32</definedName>
    <definedName name="UNI_RET_DESC">4</definedName>
    <definedName name="UNI_RET_EQUIP">1</definedName>
    <definedName name="UNI_RET_OFFSPEC">512</definedName>
    <definedName name="UNI_RET_ONSPEC">256</definedName>
    <definedName name="UNI_RET_PROP">32</definedName>
    <definedName name="UNI_RET_PROPDESC">64</definedName>
    <definedName name="UNI_RET_SMPLPNT">4</definedName>
    <definedName name="UNI_RET_SPECMAX">2048</definedName>
    <definedName name="UNI_RET_SPECMIN">1024</definedName>
    <definedName name="UNI_RET_TAG">1</definedName>
    <definedName name="UNI_RET_TESTTIME">128</definedName>
    <definedName name="UNI_RET_TIME">8</definedName>
    <definedName name="UNI_RET_UNIT">2</definedName>
    <definedName name="UNI_RET_VALUE">16</definedName>
    <definedName name="Units_Value">#REF!</definedName>
    <definedName name="unloaded_cables">#REF!</definedName>
    <definedName name="UUU" localSheetId="3">{#N/A,#N/A,FALSE,"CCTV"}</definedName>
    <definedName name="UUU">{#N/A,#N/A,FALSE,"CCTV"}</definedName>
    <definedName name="vffsfs" localSheetId="3">{#N/A,#N/A,TRUE,"Basic";#N/A,#N/A,TRUE,"EXT-TABLE";#N/A,#N/A,TRUE,"STEEL";#N/A,#N/A,TRUE,"INT-Table";#N/A,#N/A,TRUE,"STEEL";#N/A,#N/A,TRUE,"Door"}</definedName>
    <definedName name="vffsfs">{#N/A,#N/A,TRUE,"Basic";#N/A,#N/A,TRUE,"EXT-TABLE";#N/A,#N/A,TRUE,"STEEL";#N/A,#N/A,TRUE,"INT-Table";#N/A,#N/A,TRUE,"STEEL";#N/A,#N/A,TRUE,"Door"}</definedName>
    <definedName name="vvvvvvvv" localSheetId="3">{#N/A,#N/A,FALSE,"CCTV"}</definedName>
    <definedName name="vvvvvvvv">{#N/A,#N/A,FALSE,"CCTV"}</definedName>
    <definedName name="VXC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VXC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VXCVXVXCV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VXCVXVXCV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localSheetId="3">{#N/A,#N/A,TRUE,"Basic";#N/A,#N/A,TRUE,"EXT-TABLE";#N/A,#N/A,TRUE,"STEEL";#N/A,#N/A,TRUE,"INT-Table";#N/A,#N/A,TRUE,"STEEL";#N/A,#N/A,TRUE,"Door"}</definedName>
    <definedName name="Waste">{#N/A,#N/A,TRUE,"Basic";#N/A,#N/A,TRUE,"EXT-TABLE";#N/A,#N/A,TRUE,"STEEL";#N/A,#N/A,TRUE,"INT-Table";#N/A,#N/A,TRUE,"STEEL";#N/A,#N/A,TRUE,"Door"}</definedName>
    <definedName name="WE" localSheetId="3">{#N/A,#N/A,FALSE,"CCTV"}</definedName>
    <definedName name="WE">{#N/A,#N/A,FALSE,"CCTV"}</definedName>
    <definedName name="WEEE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EE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QWE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QWE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we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we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FC">#REF!</definedName>
    <definedName name="wjs" localSheetId="3">{#N/A,#N/A,FALSE,"CCTV"}</definedName>
    <definedName name="wjs">{#N/A,#N/A,FALSE,"CCTV"}</definedName>
    <definedName name="workshop" localSheetId="3">{#N/A,#N/A,FALSE,"CCTV"}</definedName>
    <definedName name="workshop">{#N/A,#N/A,FALSE,"CCTV"}</definedName>
    <definedName name="WRITE" localSheetId="3">{#N/A,#N/A,FALSE,"CCTV"}</definedName>
    <definedName name="WRITE">{#N/A,#N/A,FALSE,"CCTV"}</definedName>
    <definedName name="wrn.111." localSheetId="3">{#N/A,#N/A,FALSE,"Sheet7"}</definedName>
    <definedName name="wrn.111.">{#N/A,#N/A,FALSE,"Sheet7"}</definedName>
    <definedName name="wrn.96사업계획." localSheetId="3">{#N/A,#N/A,FALSE,"96자동차사 계획";#N/A,#N/A,FALSE,"96자동차사 계획"}</definedName>
    <definedName name="wrn.96사업계획.">{#N/A,#N/A,FALSE,"96자동차사 계획";#N/A,#N/A,FALSE,"96자동차사 계획"}</definedName>
    <definedName name="wrn.BM." localSheetId="3">{#N/A,#N/A,FALSE,"CCTV"}</definedName>
    <definedName name="wrn.BM.">{#N/A,#N/A,FALSE,"CCTV"}</definedName>
    <definedName name="wrn.CBA.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.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localSheetId="3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RO.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localSheetId="3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BA_ST.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SRU._.CONDENSER." localSheetId="3">{#N/A,#N/A,FALSE,"HXSheet1";#N/A,#N/A,FALSE,"Sheet2";#N/A,#N/A,FALSE,"Sheet3";#N/A,#N/A,FALSE,"Sheet4"}</definedName>
    <definedName name="wrn.SRU._.CONDENSER.">{#N/A,#N/A,FALSE,"HXSheet1";#N/A,#N/A,FALSE,"Sheet2";#N/A,#N/A,FALSE,"Sheet3";#N/A,#N/A,FALSE,"Sheet4"}</definedName>
    <definedName name="wrn.교대." localSheetId="3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대.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손익보고." localSheetId="3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손익보고.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WW" localSheetId="3">{#N/A,#N/A,FALSE,"CCTV"}</definedName>
    <definedName name="WWW">{#N/A,#N/A,FALSE,"CCTV"}</definedName>
    <definedName name="WWWWWW">#REF!</definedName>
    <definedName name="WZ" localSheetId="3">{#N/A,#N/A,FALSE,"CCTV"}</definedName>
    <definedName name="WZ">{#N/A,#N/A,FALSE,"CCTV"}</definedName>
    <definedName name="XC" localSheetId="3">{#N/A,#N/A,FALSE,"CCTV"}</definedName>
    <definedName name="XC">{#N/A,#N/A,FALSE,"CCTV"}</definedName>
    <definedName name="XCZCZ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CZCZ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Y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Y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YJ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YJ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ynkim" localSheetId="3">{#N/A,#N/A,TRUE,"Basic";#N/A,#N/A,TRUE,"EXT-TABLE";#N/A,#N/A,TRUE,"STEEL";#N/A,#N/A,TRUE,"INT-Table";#N/A,#N/A,TRUE,"STEEL";#N/A,#N/A,TRUE,"Door"}</definedName>
    <definedName name="ynkim">{#N/A,#N/A,TRUE,"Basic";#N/A,#N/A,TRUE,"EXT-TABLE";#N/A,#N/A,TRUE,"STEEL";#N/A,#N/A,TRUE,"INT-Table";#N/A,#N/A,TRUE,"STEEL";#N/A,#N/A,TRUE,"Door"}</definedName>
    <definedName name="yrdtytyt" localSheetId="3">{#N/A,#N/A,FALSE,"CCTV"}</definedName>
    <definedName name="yrdtytyt">{#N/A,#N/A,FALSE,"CCTV"}</definedName>
    <definedName name="YU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YU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eroRows">#REF!</definedName>
    <definedName name="Zone_impres_MI">#REF!</definedName>
    <definedName name="Пред_шума">#REF!</definedName>
    <definedName name="ㄱ미" localSheetId="3">{#N/A,#N/A,TRUE,"Basic";#N/A,#N/A,TRUE,"EXT-TABLE";#N/A,#N/A,TRUE,"STEEL";#N/A,#N/A,TRUE,"INT-Table";#N/A,#N/A,TRUE,"STEEL";#N/A,#N/A,TRUE,"Door"}</definedName>
    <definedName name="ㄱ미">{#N/A,#N/A,TRUE,"Basic";#N/A,#N/A,TRUE,"EXT-TABLE";#N/A,#N/A,TRUE,"STEEL";#N/A,#N/A,TRUE,"INT-Table";#N/A,#N/A,TRUE,"STEEL";#N/A,#N/A,TRUE,"Door"}</definedName>
    <definedName name="감" localSheetId="3">{#N/A,#N/A,TRUE,"Basic";#N/A,#N/A,TRUE,"EXT-TABLE";#N/A,#N/A,TRUE,"STEEL";#N/A,#N/A,TRUE,"INT-Table";#N/A,#N/A,TRUE,"STEEL";#N/A,#N/A,TRUE,"Door"}</definedName>
    <definedName name="감">{#N/A,#N/A,TRUE,"Basic";#N/A,#N/A,TRUE,"EXT-TABLE";#N/A,#N/A,TRUE,"STEEL";#N/A,#N/A,TRUE,"INT-Table";#N/A,#N/A,TRUE,"STEEL";#N/A,#N/A,TRUE,"Door"}</definedName>
    <definedName name="겉표지" localSheetId="3">{#N/A,#N/A,TRUE,"Basic";#N/A,#N/A,TRUE,"EXT-TABLE";#N/A,#N/A,TRUE,"STEEL";#N/A,#N/A,TRUE,"INT-Table";#N/A,#N/A,TRUE,"STEEL";#N/A,#N/A,TRUE,"Door"}</definedName>
    <definedName name="겉표지">{#N/A,#N/A,TRUE,"Basic";#N/A,#N/A,TRUE,"EXT-TABLE";#N/A,#N/A,TRUE,"STEEL";#N/A,#N/A,TRUE,"INT-Table";#N/A,#N/A,TRUE,"STEEL";#N/A,#N/A,TRUE,"Door"}</definedName>
    <definedName name="겡오" localSheetId="3">{#N/A,#N/A,FALSE,"CCTV"}</definedName>
    <definedName name="겡오">{#N/A,#N/A,FALSE,"CCTV"}</definedName>
    <definedName name="계장공사" localSheetId="3">{#N/A,#N/A,FALSE,"CCTV"}</definedName>
    <definedName name="계장공사">{#N/A,#N/A,FALSE,"CCTV"}</definedName>
    <definedName name="계획총괄" localSheetId="3">{#N/A,#N/A,FALSE,"96자동차사 계획";#N/A,#N/A,FALSE,"96자동차사 계획"}</definedName>
    <definedName name="계획총괄">{#N/A,#N/A,FALSE,"96자동차사 계획";#N/A,#N/A,FALSE,"96자동차사 계획"}</definedName>
    <definedName name="공무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공무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기능합리화" localSheetId="3">{#N/A,#N/A,FALSE,"96자동차사 계획";#N/A,#N/A,FALSE,"96자동차사 계획"}</definedName>
    <definedName name="기능합리화">{#N/A,#N/A,FALSE,"96자동차사 계획";#N/A,#N/A,FALSE,"96자동차사 계획"}</definedName>
    <definedName name="김" localSheetId="3">{#N/A,#N/A,TRUE,"Basic";#N/A,#N/A,TRUE,"EXT-TABLE";#N/A,#N/A,TRUE,"STEEL";#N/A,#N/A,TRUE,"INT-Table";#N/A,#N/A,TRUE,"STEEL";#N/A,#N/A,TRUE,"Door"}</definedName>
    <definedName name="김">{#N/A,#N/A,TRUE,"Basic";#N/A,#N/A,TRUE,"EXT-TABLE";#N/A,#N/A,TRUE,"STEEL";#N/A,#N/A,TRUE,"INT-Table";#N/A,#N/A,TRUE,"STEEL";#N/A,#N/A,TRUE,"Door"}</definedName>
    <definedName name="김1" localSheetId="3">{#N/A,#N/A,TRUE,"Basic";#N/A,#N/A,TRUE,"EXT-TABLE";#N/A,#N/A,TRUE,"STEEL";#N/A,#N/A,TRUE,"INT-Table";#N/A,#N/A,TRUE,"STEEL";#N/A,#N/A,TRUE,"Door"}</definedName>
    <definedName name="김1">{#N/A,#N/A,TRUE,"Basic";#N/A,#N/A,TRUE,"EXT-TABLE";#N/A,#N/A,TRUE,"STEEL";#N/A,#N/A,TRUE,"INT-Table";#N/A,#N/A,TRUE,"STEEL";#N/A,#N/A,TRUE,"Door"}</definedName>
    <definedName name="김3" localSheetId="3">{#N/A,#N/A,TRUE,"Basic";#N/A,#N/A,TRUE,"EXT-TABLE";#N/A,#N/A,TRUE,"STEEL";#N/A,#N/A,TRUE,"INT-Table";#N/A,#N/A,TRUE,"STEEL";#N/A,#N/A,TRUE,"Door"}</definedName>
    <definedName name="김3">{#N/A,#N/A,TRUE,"Basic";#N/A,#N/A,TRUE,"EXT-TABLE";#N/A,#N/A,TRUE,"STEEL";#N/A,#N/A,TRUE,"INT-Table";#N/A,#N/A,TRUE,"STEEL";#N/A,#N/A,TRUE,"Door"}</definedName>
    <definedName name="ㄴㅇㄹ" localSheetId="3">{#N/A,#N/A,FALSE,"CCTV"}</definedName>
    <definedName name="ㄴㅇㄹ">{#N/A,#N/A,FALSE,"CCTV"}</definedName>
    <definedName name="당초계획">#REF!</definedName>
    <definedName name="도면외주">#REF!</definedName>
    <definedName name="도면용역비">#REF!</definedName>
    <definedName name="ㄹㄴㅇㄹ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ㄹㄴㅇㄹ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ㄹㄹㄹ">#REF!</definedName>
    <definedName name="ㅁㅁㅁ">#REF!</definedName>
    <definedName name="먁">#REF!</definedName>
    <definedName name="목" localSheetId="3">{#N/A,#N/A,TRUE,"Basic";#N/A,#N/A,TRUE,"EXT-TABLE";#N/A,#N/A,TRUE,"STEEL";#N/A,#N/A,TRUE,"INT-Table";#N/A,#N/A,TRUE,"STEEL";#N/A,#N/A,TRUE,"Door"}</definedName>
    <definedName name="목">{#N/A,#N/A,TRUE,"Basic";#N/A,#N/A,TRUE,"EXT-TABLE";#N/A,#N/A,TRUE,"STEEL";#N/A,#N/A,TRUE,"INT-Table";#N/A,#N/A,TRUE,"STEEL";#N/A,#N/A,TRUE,"Door"}</definedName>
    <definedName name="ㅂㅈ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ㅂㅈ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법인세4.6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법인세4.6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보충">#REF!</definedName>
    <definedName name="부대공사">#REF!</definedName>
    <definedName name="사업부양식2">#REF!</definedName>
    <definedName name="사업비최종" localSheetId="3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사업비최종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>#REF!</definedName>
    <definedName name="상각비2">#REF!</definedName>
    <definedName name="생활2합리화" localSheetId="3">{#N/A,#N/A,FALSE,"96자동차사 계획";#N/A,#N/A,FALSE,"96자동차사 계획"}</definedName>
    <definedName name="생활2합리화">{#N/A,#N/A,FALSE,"96자동차사 계획";#N/A,#N/A,FALSE,"96자동차사 계획"}</definedName>
    <definedName name="생활합리화" localSheetId="3">{#N/A,#N/A,FALSE,"96자동차사 계획";#N/A,#N/A,FALSE,"96자동차사 계획"}</definedName>
    <definedName name="생활합리화">{#N/A,#N/A,FALSE,"96자동차사 계획";#N/A,#N/A,FALSE,"96자동차사 계획"}</definedName>
    <definedName name="손익계산서">#REF!</definedName>
    <definedName name="수">#REF!</definedName>
    <definedName name="ㅇㄹㄹ">#REF!</definedName>
    <definedName name="인지" localSheetId="3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인지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장식합리화" localSheetId="3">{#N/A,#N/A,FALSE,"96자동차사 계획";#N/A,#N/A,FALSE,"96자동차사 계획"}</definedName>
    <definedName name="장식합리화">{#N/A,#N/A,FALSE,"96자동차사 계획";#N/A,#N/A,FALSE,"96자동차사 계획"}</definedName>
    <definedName name="전계장금액">#REF!</definedName>
    <definedName name="전기공사비교" localSheetId="3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공사비교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표지2">#REF!</definedName>
    <definedName name="하반기계획" localSheetId="3">{#N/A,#N/A,FALSE,"96자동차사 계획";#N/A,#N/A,FALSE,"96자동차사 계획"}</definedName>
    <definedName name="하반기계획">{#N/A,#N/A,FALSE,"96자동차사 계획";#N/A,#N/A,FALSE,"96자동차사 계획"}</definedName>
    <definedName name="합리화" localSheetId="3">{#N/A,#N/A,FALSE,"96자동차사 계획";#N/A,#N/A,FALSE,"96자동차사 계획"}</definedName>
    <definedName name="합리화">{#N/A,#N/A,FALSE,"96자동차사 계획";#N/A,#N/A,FALSE,"96자동차사 계획"}</definedName>
    <definedName name="ㅠㅠㅠ" localSheetId="3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ㅠㅠㅠ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</definedNames>
  <calcPr calcId="191029"/>
</workbook>
</file>

<file path=xl/calcChain.xml><?xml version="1.0" encoding="utf-8"?>
<calcChain xmlns="http://schemas.openxmlformats.org/spreadsheetml/2006/main">
  <c r="AB220" i="3" l="1"/>
  <c r="AA220" i="3"/>
  <c r="E220" i="3"/>
  <c r="Y202" i="4"/>
  <c r="Z202" i="4" s="1"/>
  <c r="W202" i="4"/>
  <c r="X202" i="4" s="1"/>
  <c r="O202" i="4"/>
  <c r="N202" i="4"/>
  <c r="L202" i="4"/>
  <c r="M202" i="4" s="1"/>
  <c r="K202" i="4"/>
  <c r="F202" i="4"/>
  <c r="E202" i="4"/>
  <c r="Y201" i="4"/>
  <c r="Z201" i="4" s="1"/>
  <c r="W201" i="4"/>
  <c r="X201" i="4" s="1"/>
  <c r="O201" i="4"/>
  <c r="N201" i="4"/>
  <c r="L201" i="4"/>
  <c r="P201" i="4" s="1"/>
  <c r="T201" i="4" s="1"/>
  <c r="V201" i="4" s="1"/>
  <c r="K201" i="4"/>
  <c r="F201" i="4"/>
  <c r="E201" i="4"/>
  <c r="T198" i="4"/>
  <c r="T196" i="4"/>
  <c r="T197" i="4" s="1"/>
  <c r="T199" i="4" s="1"/>
  <c r="T200" i="4" s="1"/>
  <c r="U195" i="4"/>
  <c r="V195" i="4" s="1"/>
  <c r="W195" i="4" s="1"/>
  <c r="T195" i="4"/>
  <c r="F195" i="4"/>
  <c r="E195" i="4"/>
  <c r="V194" i="4"/>
  <c r="W194" i="4" s="1"/>
  <c r="W199" i="4" s="1"/>
  <c r="U194" i="4"/>
  <c r="T194" i="4"/>
  <c r="F194" i="4"/>
  <c r="F191" i="4"/>
  <c r="E191" i="4"/>
  <c r="F190" i="4"/>
  <c r="E190" i="4"/>
  <c r="F188" i="4"/>
  <c r="E188" i="4"/>
  <c r="F187" i="4"/>
  <c r="E187" i="4"/>
  <c r="F185" i="4"/>
  <c r="E185" i="4"/>
  <c r="F183" i="4"/>
  <c r="E183" i="4"/>
  <c r="F181" i="4"/>
  <c r="E181" i="4"/>
  <c r="G178" i="4"/>
  <c r="E178" i="4"/>
  <c r="F175" i="4"/>
  <c r="E175" i="4"/>
  <c r="F168" i="4"/>
  <c r="E168" i="4"/>
  <c r="F166" i="4"/>
  <c r="E166" i="4"/>
  <c r="F165" i="4"/>
  <c r="E165" i="4"/>
  <c r="F163" i="4"/>
  <c r="E163" i="4"/>
  <c r="E162" i="4"/>
  <c r="E159" i="4"/>
  <c r="F155" i="4"/>
  <c r="E155" i="4"/>
  <c r="F154" i="4"/>
  <c r="E154" i="4"/>
  <c r="F151" i="4"/>
  <c r="F149" i="4"/>
  <c r="E149" i="4"/>
  <c r="F144" i="4"/>
  <c r="F140" i="4"/>
  <c r="E140" i="4"/>
  <c r="F139" i="4"/>
  <c r="E139" i="4"/>
  <c r="Z138" i="4"/>
  <c r="Y138" i="4"/>
  <c r="W138" i="4"/>
  <c r="X138" i="4" s="1"/>
  <c r="Q138" i="4"/>
  <c r="S138" i="4" s="1"/>
  <c r="U138" i="4" s="1"/>
  <c r="O138" i="4"/>
  <c r="N138" i="4"/>
  <c r="M138" i="4"/>
  <c r="L138" i="4"/>
  <c r="K138" i="4"/>
  <c r="F138" i="4"/>
  <c r="E138" i="4"/>
  <c r="Y135" i="4"/>
  <c r="Z135" i="4" s="1"/>
  <c r="X135" i="4"/>
  <c r="W135" i="4"/>
  <c r="O135" i="4"/>
  <c r="N135" i="4"/>
  <c r="L135" i="4"/>
  <c r="M135" i="4" s="1"/>
  <c r="K135" i="4"/>
  <c r="Q135" i="4" s="1"/>
  <c r="S135" i="4" s="1"/>
  <c r="U135" i="4" s="1"/>
  <c r="F135" i="4"/>
  <c r="E135" i="4"/>
  <c r="Z134" i="4"/>
  <c r="Y134" i="4"/>
  <c r="W134" i="4"/>
  <c r="X134" i="4" s="1"/>
  <c r="Q134" i="4"/>
  <c r="S134" i="4" s="1"/>
  <c r="U134" i="4" s="1"/>
  <c r="O134" i="4"/>
  <c r="N134" i="4"/>
  <c r="M134" i="4"/>
  <c r="L134" i="4"/>
  <c r="K134" i="4"/>
  <c r="F134" i="4"/>
  <c r="E134" i="4"/>
  <c r="Y133" i="4"/>
  <c r="Z133" i="4" s="1"/>
  <c r="X133" i="4"/>
  <c r="W133" i="4"/>
  <c r="O133" i="4"/>
  <c r="N133" i="4"/>
  <c r="L133" i="4"/>
  <c r="M133" i="4" s="1"/>
  <c r="K133" i="4"/>
  <c r="F133" i="4"/>
  <c r="E133" i="4"/>
  <c r="Z132" i="4"/>
  <c r="Y132" i="4"/>
  <c r="W132" i="4"/>
  <c r="X132" i="4" s="1"/>
  <c r="Q132" i="4"/>
  <c r="S132" i="4" s="1"/>
  <c r="U132" i="4" s="1"/>
  <c r="O132" i="4"/>
  <c r="N132" i="4"/>
  <c r="M132" i="4"/>
  <c r="L132" i="4"/>
  <c r="K132" i="4"/>
  <c r="P132" i="4" s="1"/>
  <c r="T132" i="4" s="1"/>
  <c r="V132" i="4" s="1"/>
  <c r="AA132" i="4" s="1"/>
  <c r="F132" i="4"/>
  <c r="E132" i="4"/>
  <c r="Y131" i="4"/>
  <c r="Z131" i="4" s="1"/>
  <c r="X131" i="4"/>
  <c r="W131" i="4"/>
  <c r="O131" i="4"/>
  <c r="N131" i="4"/>
  <c r="L131" i="4"/>
  <c r="M131" i="4" s="1"/>
  <c r="K131" i="4"/>
  <c r="F131" i="4"/>
  <c r="E131" i="4"/>
  <c r="Z130" i="4"/>
  <c r="Y130" i="4"/>
  <c r="W130" i="4"/>
  <c r="X130" i="4" s="1"/>
  <c r="O130" i="4"/>
  <c r="N130" i="4"/>
  <c r="M130" i="4"/>
  <c r="Q130" i="4" s="1"/>
  <c r="S130" i="4" s="1"/>
  <c r="U130" i="4" s="1"/>
  <c r="L130" i="4"/>
  <c r="K130" i="4"/>
  <c r="F130" i="4"/>
  <c r="E130" i="4"/>
  <c r="Y129" i="4"/>
  <c r="Z129" i="4" s="1"/>
  <c r="X129" i="4"/>
  <c r="W129" i="4"/>
  <c r="O129" i="4"/>
  <c r="N129" i="4"/>
  <c r="L129" i="4"/>
  <c r="M129" i="4" s="1"/>
  <c r="K129" i="4"/>
  <c r="F129" i="4"/>
  <c r="E129" i="4"/>
  <c r="Z128" i="4"/>
  <c r="Y128" i="4"/>
  <c r="W128" i="4"/>
  <c r="X128" i="4" s="1"/>
  <c r="Q128" i="4"/>
  <c r="S128" i="4" s="1"/>
  <c r="U128" i="4" s="1"/>
  <c r="O128" i="4"/>
  <c r="N128" i="4"/>
  <c r="M128" i="4"/>
  <c r="L128" i="4"/>
  <c r="K128" i="4"/>
  <c r="F128" i="4"/>
  <c r="E128" i="4"/>
  <c r="Y127" i="4"/>
  <c r="Z127" i="4" s="1"/>
  <c r="X127" i="4"/>
  <c r="W127" i="4"/>
  <c r="O127" i="4"/>
  <c r="N127" i="4"/>
  <c r="L127" i="4"/>
  <c r="M127" i="4" s="1"/>
  <c r="K127" i="4"/>
  <c r="Q127" i="4" s="1"/>
  <c r="S127" i="4" s="1"/>
  <c r="U127" i="4" s="1"/>
  <c r="F127" i="4"/>
  <c r="E127" i="4"/>
  <c r="Z126" i="4"/>
  <c r="Y126" i="4"/>
  <c r="W126" i="4"/>
  <c r="X126" i="4" s="1"/>
  <c r="Q126" i="4"/>
  <c r="S126" i="4" s="1"/>
  <c r="U126" i="4" s="1"/>
  <c r="O126" i="4"/>
  <c r="N126" i="4"/>
  <c r="M126" i="4"/>
  <c r="L126" i="4"/>
  <c r="K126" i="4"/>
  <c r="F126" i="4"/>
  <c r="E126" i="4"/>
  <c r="Y125" i="4"/>
  <c r="Z125" i="4" s="1"/>
  <c r="X125" i="4"/>
  <c r="W125" i="4"/>
  <c r="O125" i="4"/>
  <c r="N125" i="4"/>
  <c r="L125" i="4"/>
  <c r="M125" i="4" s="1"/>
  <c r="K125" i="4"/>
  <c r="F125" i="4"/>
  <c r="E125" i="4"/>
  <c r="Z124" i="4"/>
  <c r="Y124" i="4"/>
  <c r="W124" i="4"/>
  <c r="X124" i="4" s="1"/>
  <c r="Q124" i="4"/>
  <c r="S124" i="4" s="1"/>
  <c r="U124" i="4" s="1"/>
  <c r="O124" i="4"/>
  <c r="N124" i="4"/>
  <c r="M124" i="4"/>
  <c r="L124" i="4"/>
  <c r="K124" i="4"/>
  <c r="P124" i="4" s="1"/>
  <c r="T124" i="4" s="1"/>
  <c r="V124" i="4" s="1"/>
  <c r="F124" i="4"/>
  <c r="E124" i="4"/>
  <c r="Y123" i="4"/>
  <c r="Z123" i="4" s="1"/>
  <c r="X123" i="4"/>
  <c r="W123" i="4"/>
  <c r="O123" i="4"/>
  <c r="N123" i="4"/>
  <c r="L123" i="4"/>
  <c r="M123" i="4" s="1"/>
  <c r="K123" i="4"/>
  <c r="F123" i="4"/>
  <c r="E123" i="4"/>
  <c r="Z122" i="4"/>
  <c r="Y122" i="4"/>
  <c r="W122" i="4"/>
  <c r="X122" i="4" s="1"/>
  <c r="S122" i="4"/>
  <c r="U122" i="4" s="1"/>
  <c r="O122" i="4"/>
  <c r="N122" i="4"/>
  <c r="M122" i="4"/>
  <c r="Q122" i="4" s="1"/>
  <c r="L122" i="4"/>
  <c r="K122" i="4"/>
  <c r="F122" i="4"/>
  <c r="E122" i="4"/>
  <c r="Y121" i="4"/>
  <c r="Z121" i="4" s="1"/>
  <c r="X121" i="4"/>
  <c r="W121" i="4"/>
  <c r="O121" i="4"/>
  <c r="N121" i="4"/>
  <c r="L121" i="4"/>
  <c r="M121" i="4" s="1"/>
  <c r="K121" i="4"/>
  <c r="F121" i="4"/>
  <c r="E121" i="4"/>
  <c r="Z120" i="4"/>
  <c r="Y120" i="4"/>
  <c r="W120" i="4"/>
  <c r="X120" i="4" s="1"/>
  <c r="Q120" i="4"/>
  <c r="S120" i="4" s="1"/>
  <c r="U120" i="4" s="1"/>
  <c r="O120" i="4"/>
  <c r="N120" i="4"/>
  <c r="M120" i="4"/>
  <c r="L120" i="4"/>
  <c r="K120" i="4"/>
  <c r="F120" i="4"/>
  <c r="E120" i="4"/>
  <c r="Y119" i="4"/>
  <c r="Z119" i="4" s="1"/>
  <c r="X119" i="4"/>
  <c r="W119" i="4"/>
  <c r="O119" i="4"/>
  <c r="N119" i="4"/>
  <c r="L119" i="4"/>
  <c r="M119" i="4" s="1"/>
  <c r="K119" i="4"/>
  <c r="Q119" i="4" s="1"/>
  <c r="S119" i="4" s="1"/>
  <c r="U119" i="4" s="1"/>
  <c r="F119" i="4"/>
  <c r="E119" i="4"/>
  <c r="Z118" i="4"/>
  <c r="Y118" i="4"/>
  <c r="W118" i="4"/>
  <c r="X118" i="4" s="1"/>
  <c r="Q118" i="4"/>
  <c r="S118" i="4" s="1"/>
  <c r="U118" i="4" s="1"/>
  <c r="O118" i="4"/>
  <c r="N118" i="4"/>
  <c r="M118" i="4"/>
  <c r="L118" i="4"/>
  <c r="K118" i="4"/>
  <c r="F118" i="4"/>
  <c r="E118" i="4"/>
  <c r="Y117" i="4"/>
  <c r="Z117" i="4" s="1"/>
  <c r="X117" i="4"/>
  <c r="W117" i="4"/>
  <c r="O117" i="4"/>
  <c r="N117" i="4"/>
  <c r="L117" i="4"/>
  <c r="M117" i="4" s="1"/>
  <c r="K117" i="4"/>
  <c r="F117" i="4"/>
  <c r="E117" i="4"/>
  <c r="Z116" i="4"/>
  <c r="Y116" i="4"/>
  <c r="W116" i="4"/>
  <c r="X116" i="4" s="1"/>
  <c r="Q116" i="4"/>
  <c r="S116" i="4" s="1"/>
  <c r="U116" i="4" s="1"/>
  <c r="O116" i="4"/>
  <c r="N116" i="4"/>
  <c r="M116" i="4"/>
  <c r="L116" i="4"/>
  <c r="K116" i="4"/>
  <c r="P116" i="4" s="1"/>
  <c r="T116" i="4" s="1"/>
  <c r="V116" i="4" s="1"/>
  <c r="F116" i="4"/>
  <c r="E116" i="4"/>
  <c r="Y115" i="4"/>
  <c r="Z115" i="4" s="1"/>
  <c r="X115" i="4"/>
  <c r="W115" i="4"/>
  <c r="O115" i="4"/>
  <c r="N115" i="4"/>
  <c r="L115" i="4"/>
  <c r="M115" i="4" s="1"/>
  <c r="K115" i="4"/>
  <c r="F115" i="4"/>
  <c r="E115" i="4"/>
  <c r="Z114" i="4"/>
  <c r="Y114" i="4"/>
  <c r="W114" i="4"/>
  <c r="X114" i="4" s="1"/>
  <c r="S114" i="4"/>
  <c r="U114" i="4" s="1"/>
  <c r="O114" i="4"/>
  <c r="N114" i="4"/>
  <c r="M114" i="4"/>
  <c r="Q114" i="4" s="1"/>
  <c r="L114" i="4"/>
  <c r="K114" i="4"/>
  <c r="F114" i="4"/>
  <c r="E114" i="4"/>
  <c r="Y113" i="4"/>
  <c r="Z113" i="4" s="1"/>
  <c r="X113" i="4"/>
  <c r="W113" i="4"/>
  <c r="O113" i="4"/>
  <c r="N113" i="4"/>
  <c r="L113" i="4"/>
  <c r="M113" i="4" s="1"/>
  <c r="K113" i="4"/>
  <c r="F113" i="4"/>
  <c r="E113" i="4"/>
  <c r="Z112" i="4"/>
  <c r="Y112" i="4"/>
  <c r="W112" i="4"/>
  <c r="X112" i="4" s="1"/>
  <c r="Q112" i="4"/>
  <c r="S112" i="4" s="1"/>
  <c r="U112" i="4" s="1"/>
  <c r="O112" i="4"/>
  <c r="N112" i="4"/>
  <c r="M112" i="4"/>
  <c r="L112" i="4"/>
  <c r="K112" i="4"/>
  <c r="F112" i="4"/>
  <c r="E112" i="4"/>
  <c r="Y111" i="4"/>
  <c r="Z111" i="4" s="1"/>
  <c r="X111" i="4"/>
  <c r="W111" i="4"/>
  <c r="O111" i="4"/>
  <c r="N111" i="4"/>
  <c r="L111" i="4"/>
  <c r="M111" i="4" s="1"/>
  <c r="K111" i="4"/>
  <c r="Q111" i="4" s="1"/>
  <c r="S111" i="4" s="1"/>
  <c r="U111" i="4" s="1"/>
  <c r="F111" i="4"/>
  <c r="E111" i="4"/>
  <c r="Z110" i="4"/>
  <c r="Y110" i="4"/>
  <c r="W110" i="4"/>
  <c r="X110" i="4" s="1"/>
  <c r="O110" i="4"/>
  <c r="N110" i="4"/>
  <c r="M110" i="4"/>
  <c r="L110" i="4"/>
  <c r="K110" i="4"/>
  <c r="F110" i="4"/>
  <c r="E110" i="4"/>
  <c r="Y109" i="4"/>
  <c r="Z109" i="4" s="1"/>
  <c r="X109" i="4"/>
  <c r="W109" i="4"/>
  <c r="O109" i="4"/>
  <c r="N109" i="4"/>
  <c r="L109" i="4"/>
  <c r="M109" i="4" s="1"/>
  <c r="K109" i="4"/>
  <c r="F109" i="4"/>
  <c r="E109" i="4"/>
  <c r="Z108" i="4"/>
  <c r="Y108" i="4"/>
  <c r="W108" i="4"/>
  <c r="X108" i="4" s="1"/>
  <c r="O108" i="4"/>
  <c r="N108" i="4"/>
  <c r="M108" i="4"/>
  <c r="L108" i="4"/>
  <c r="K108" i="4"/>
  <c r="F108" i="4"/>
  <c r="E108" i="4"/>
  <c r="Y107" i="4"/>
  <c r="Z107" i="4" s="1"/>
  <c r="X107" i="4"/>
  <c r="W107" i="4"/>
  <c r="O107" i="4"/>
  <c r="N107" i="4"/>
  <c r="L107" i="4"/>
  <c r="M107" i="4" s="1"/>
  <c r="K107" i="4"/>
  <c r="F107" i="4"/>
  <c r="E107" i="4"/>
  <c r="Z106" i="4"/>
  <c r="Y106" i="4"/>
  <c r="W106" i="4"/>
  <c r="X106" i="4" s="1"/>
  <c r="O106" i="4"/>
  <c r="N106" i="4"/>
  <c r="M106" i="4"/>
  <c r="L106" i="4"/>
  <c r="K106" i="4"/>
  <c r="F106" i="4"/>
  <c r="E106" i="4"/>
  <c r="Y105" i="4"/>
  <c r="Z105" i="4" s="1"/>
  <c r="X105" i="4"/>
  <c r="W105" i="4"/>
  <c r="O105" i="4"/>
  <c r="N105" i="4"/>
  <c r="L105" i="4"/>
  <c r="M105" i="4" s="1"/>
  <c r="K105" i="4"/>
  <c r="F105" i="4"/>
  <c r="E105" i="4"/>
  <c r="Z104" i="4"/>
  <c r="Y104" i="4"/>
  <c r="W104" i="4"/>
  <c r="X104" i="4" s="1"/>
  <c r="V104" i="4"/>
  <c r="O104" i="4"/>
  <c r="N104" i="4"/>
  <c r="M104" i="4"/>
  <c r="Q104" i="4" s="1"/>
  <c r="S104" i="4" s="1"/>
  <c r="U104" i="4" s="1"/>
  <c r="L104" i="4"/>
  <c r="P104" i="4" s="1"/>
  <c r="T104" i="4" s="1"/>
  <c r="K104" i="4"/>
  <c r="F104" i="4"/>
  <c r="E104" i="4"/>
  <c r="Y103" i="4"/>
  <c r="Z103" i="4" s="1"/>
  <c r="X103" i="4"/>
  <c r="W103" i="4"/>
  <c r="O103" i="4"/>
  <c r="N103" i="4"/>
  <c r="L103" i="4"/>
  <c r="M103" i="4" s="1"/>
  <c r="K103" i="4"/>
  <c r="F103" i="4"/>
  <c r="E103" i="4"/>
  <c r="Y102" i="4"/>
  <c r="Z102" i="4" s="1"/>
  <c r="W102" i="4"/>
  <c r="X102" i="4" s="1"/>
  <c r="O102" i="4"/>
  <c r="N102" i="4"/>
  <c r="L102" i="4"/>
  <c r="M102" i="4" s="1"/>
  <c r="Q102" i="4" s="1"/>
  <c r="S102" i="4" s="1"/>
  <c r="U102" i="4" s="1"/>
  <c r="K102" i="4"/>
  <c r="F102" i="4"/>
  <c r="E102" i="4"/>
  <c r="Y101" i="4"/>
  <c r="Z101" i="4" s="1"/>
  <c r="W101" i="4"/>
  <c r="X101" i="4" s="1"/>
  <c r="O101" i="4"/>
  <c r="N101" i="4"/>
  <c r="L101" i="4"/>
  <c r="M101" i="4" s="1"/>
  <c r="K101" i="4"/>
  <c r="F101" i="4"/>
  <c r="E101" i="4"/>
  <c r="Z100" i="4"/>
  <c r="Y100" i="4"/>
  <c r="W100" i="4"/>
  <c r="X100" i="4" s="1"/>
  <c r="U100" i="4"/>
  <c r="O100" i="4"/>
  <c r="N100" i="4"/>
  <c r="M100" i="4"/>
  <c r="Q100" i="4" s="1"/>
  <c r="S100" i="4" s="1"/>
  <c r="L100" i="4"/>
  <c r="P100" i="4" s="1"/>
  <c r="T100" i="4" s="1"/>
  <c r="V100" i="4" s="1"/>
  <c r="K100" i="4"/>
  <c r="F100" i="4"/>
  <c r="E100" i="4"/>
  <c r="Y99" i="4"/>
  <c r="Z99" i="4" s="1"/>
  <c r="X99" i="4"/>
  <c r="W99" i="4"/>
  <c r="O99" i="4"/>
  <c r="N99" i="4"/>
  <c r="L99" i="4"/>
  <c r="M99" i="4" s="1"/>
  <c r="K99" i="4"/>
  <c r="F99" i="4"/>
  <c r="E99" i="4"/>
  <c r="Y98" i="4"/>
  <c r="Z98" i="4" s="1"/>
  <c r="W98" i="4"/>
  <c r="X98" i="4" s="1"/>
  <c r="Q98" i="4"/>
  <c r="S98" i="4" s="1"/>
  <c r="U98" i="4" s="1"/>
  <c r="O98" i="4"/>
  <c r="N98" i="4"/>
  <c r="M98" i="4"/>
  <c r="L98" i="4"/>
  <c r="P98" i="4" s="1"/>
  <c r="T98" i="4" s="1"/>
  <c r="V98" i="4" s="1"/>
  <c r="K98" i="4"/>
  <c r="F98" i="4"/>
  <c r="E98" i="4"/>
  <c r="Y97" i="4"/>
  <c r="Z97" i="4" s="1"/>
  <c r="W97" i="4"/>
  <c r="X97" i="4" s="1"/>
  <c r="O97" i="4"/>
  <c r="N97" i="4"/>
  <c r="L97" i="4"/>
  <c r="M97" i="4" s="1"/>
  <c r="K97" i="4"/>
  <c r="F97" i="4"/>
  <c r="E97" i="4"/>
  <c r="Z96" i="4"/>
  <c r="Y96" i="4"/>
  <c r="W96" i="4"/>
  <c r="X96" i="4" s="1"/>
  <c r="O96" i="4"/>
  <c r="N96" i="4"/>
  <c r="M96" i="4"/>
  <c r="Q96" i="4" s="1"/>
  <c r="S96" i="4" s="1"/>
  <c r="L96" i="4"/>
  <c r="K96" i="4"/>
  <c r="P96" i="4" s="1"/>
  <c r="T96" i="4" s="1"/>
  <c r="V96" i="4" s="1"/>
  <c r="F96" i="4"/>
  <c r="E96" i="4"/>
  <c r="Y95" i="4"/>
  <c r="Z95" i="4" s="1"/>
  <c r="X95" i="4"/>
  <c r="W95" i="4"/>
  <c r="O95" i="4"/>
  <c r="N95" i="4"/>
  <c r="L95" i="4"/>
  <c r="M95" i="4" s="1"/>
  <c r="K95" i="4"/>
  <c r="F95" i="4"/>
  <c r="E95" i="4"/>
  <c r="Z94" i="4"/>
  <c r="Y94" i="4"/>
  <c r="W94" i="4"/>
  <c r="X94" i="4" s="1"/>
  <c r="O94" i="4"/>
  <c r="N94" i="4"/>
  <c r="M94" i="4"/>
  <c r="Q94" i="4" s="1"/>
  <c r="S94" i="4" s="1"/>
  <c r="U94" i="4" s="1"/>
  <c r="L94" i="4"/>
  <c r="K94" i="4"/>
  <c r="P94" i="4" s="1"/>
  <c r="T94" i="4" s="1"/>
  <c r="V94" i="4" s="1"/>
  <c r="F94" i="4"/>
  <c r="E94" i="4"/>
  <c r="Y93" i="4"/>
  <c r="Z93" i="4" s="1"/>
  <c r="X93" i="4"/>
  <c r="W93" i="4"/>
  <c r="O93" i="4"/>
  <c r="N93" i="4"/>
  <c r="L93" i="4"/>
  <c r="M93" i="4" s="1"/>
  <c r="K93" i="4"/>
  <c r="F93" i="4"/>
  <c r="E93" i="4"/>
  <c r="Z92" i="4"/>
  <c r="Y92" i="4"/>
  <c r="W92" i="4"/>
  <c r="X92" i="4" s="1"/>
  <c r="O92" i="4"/>
  <c r="N92" i="4"/>
  <c r="M92" i="4"/>
  <c r="Q92" i="4" s="1"/>
  <c r="S92" i="4" s="1"/>
  <c r="U92" i="4" s="1"/>
  <c r="L92" i="4"/>
  <c r="K92" i="4"/>
  <c r="F92" i="4"/>
  <c r="E92" i="4"/>
  <c r="Y91" i="4"/>
  <c r="Z91" i="4" s="1"/>
  <c r="X91" i="4"/>
  <c r="W91" i="4"/>
  <c r="O91" i="4"/>
  <c r="N91" i="4"/>
  <c r="L91" i="4"/>
  <c r="M91" i="4" s="1"/>
  <c r="K91" i="4"/>
  <c r="F91" i="4"/>
  <c r="E91" i="4"/>
  <c r="Z90" i="4"/>
  <c r="Y90" i="4"/>
  <c r="W90" i="4"/>
  <c r="X90" i="4" s="1"/>
  <c r="Q90" i="4"/>
  <c r="S90" i="4" s="1"/>
  <c r="U90" i="4" s="1"/>
  <c r="O90" i="4"/>
  <c r="N90" i="4"/>
  <c r="M90" i="4"/>
  <c r="L90" i="4"/>
  <c r="K90" i="4"/>
  <c r="P90" i="4" s="1"/>
  <c r="T90" i="4" s="1"/>
  <c r="V90" i="4" s="1"/>
  <c r="F90" i="4"/>
  <c r="E90" i="4"/>
  <c r="Y89" i="4"/>
  <c r="Z89" i="4" s="1"/>
  <c r="X89" i="4"/>
  <c r="W89" i="4"/>
  <c r="O89" i="4"/>
  <c r="N89" i="4"/>
  <c r="L89" i="4"/>
  <c r="M89" i="4" s="1"/>
  <c r="K89" i="4"/>
  <c r="F89" i="4"/>
  <c r="E89" i="4"/>
  <c r="Z88" i="4"/>
  <c r="Y88" i="4"/>
  <c r="W88" i="4"/>
  <c r="X88" i="4" s="1"/>
  <c r="O88" i="4"/>
  <c r="N88" i="4"/>
  <c r="M88" i="4"/>
  <c r="L88" i="4"/>
  <c r="K88" i="4"/>
  <c r="P88" i="4" s="1"/>
  <c r="T88" i="4" s="1"/>
  <c r="V88" i="4" s="1"/>
  <c r="F88" i="4"/>
  <c r="E88" i="4"/>
  <c r="Y87" i="4"/>
  <c r="Z87" i="4" s="1"/>
  <c r="X87" i="4"/>
  <c r="W87" i="4"/>
  <c r="O87" i="4"/>
  <c r="N87" i="4"/>
  <c r="L87" i="4"/>
  <c r="M87" i="4" s="1"/>
  <c r="K87" i="4"/>
  <c r="Q87" i="4" s="1"/>
  <c r="S87" i="4" s="1"/>
  <c r="U87" i="4" s="1"/>
  <c r="F87" i="4"/>
  <c r="E87" i="4"/>
  <c r="Z86" i="4"/>
  <c r="Y86" i="4"/>
  <c r="W86" i="4"/>
  <c r="X86" i="4" s="1"/>
  <c r="V86" i="4"/>
  <c r="Q86" i="4"/>
  <c r="S86" i="4" s="1"/>
  <c r="U86" i="4" s="1"/>
  <c r="O86" i="4"/>
  <c r="N86" i="4"/>
  <c r="M86" i="4"/>
  <c r="L86" i="4"/>
  <c r="K86" i="4"/>
  <c r="P86" i="4" s="1"/>
  <c r="T86" i="4" s="1"/>
  <c r="F86" i="4"/>
  <c r="E86" i="4"/>
  <c r="Z85" i="4"/>
  <c r="Y85" i="4"/>
  <c r="X85" i="4"/>
  <c r="W85" i="4"/>
  <c r="O85" i="4"/>
  <c r="N85" i="4"/>
  <c r="L85" i="4"/>
  <c r="M85" i="4" s="1"/>
  <c r="K85" i="4"/>
  <c r="F85" i="4"/>
  <c r="E85" i="4"/>
  <c r="Z84" i="4"/>
  <c r="Y84" i="4"/>
  <c r="W84" i="4"/>
  <c r="X84" i="4" s="1"/>
  <c r="O84" i="4"/>
  <c r="N84" i="4"/>
  <c r="M84" i="4"/>
  <c r="L84" i="4"/>
  <c r="K84" i="4"/>
  <c r="P84" i="4" s="1"/>
  <c r="T84" i="4" s="1"/>
  <c r="V84" i="4" s="1"/>
  <c r="F84" i="4"/>
  <c r="E84" i="4"/>
  <c r="Z83" i="4"/>
  <c r="Y83" i="4"/>
  <c r="W83" i="4"/>
  <c r="X83" i="4" s="1"/>
  <c r="Q83" i="4"/>
  <c r="S83" i="4" s="1"/>
  <c r="U83" i="4" s="1"/>
  <c r="O83" i="4"/>
  <c r="N83" i="4"/>
  <c r="M83" i="4"/>
  <c r="L83" i="4"/>
  <c r="P83" i="4" s="1"/>
  <c r="T83" i="4" s="1"/>
  <c r="V83" i="4" s="1"/>
  <c r="K83" i="4"/>
  <c r="F83" i="4"/>
  <c r="E83" i="4"/>
  <c r="Y82" i="4"/>
  <c r="Z82" i="4" s="1"/>
  <c r="X82" i="4"/>
  <c r="W82" i="4"/>
  <c r="O82" i="4"/>
  <c r="N82" i="4"/>
  <c r="L82" i="4"/>
  <c r="M82" i="4" s="1"/>
  <c r="K82" i="4"/>
  <c r="F82" i="4"/>
  <c r="E82" i="4"/>
  <c r="Z81" i="4"/>
  <c r="Y81" i="4"/>
  <c r="W81" i="4"/>
  <c r="X81" i="4" s="1"/>
  <c r="Q81" i="4"/>
  <c r="S81" i="4" s="1"/>
  <c r="U81" i="4" s="1"/>
  <c r="O81" i="4"/>
  <c r="N81" i="4"/>
  <c r="M81" i="4"/>
  <c r="L81" i="4"/>
  <c r="K81" i="4"/>
  <c r="F81" i="4"/>
  <c r="E81" i="4"/>
  <c r="Y80" i="4"/>
  <c r="Z80" i="4" s="1"/>
  <c r="X80" i="4"/>
  <c r="W80" i="4"/>
  <c r="O80" i="4"/>
  <c r="N80" i="4"/>
  <c r="L80" i="4"/>
  <c r="M80" i="4" s="1"/>
  <c r="K80" i="4"/>
  <c r="F80" i="4"/>
  <c r="E80" i="4"/>
  <c r="Z79" i="4"/>
  <c r="Y79" i="4"/>
  <c r="W79" i="4"/>
  <c r="X79" i="4" s="1"/>
  <c r="Q79" i="4"/>
  <c r="S79" i="4" s="1"/>
  <c r="U79" i="4" s="1"/>
  <c r="O79" i="4"/>
  <c r="N79" i="4"/>
  <c r="M79" i="4"/>
  <c r="L79" i="4"/>
  <c r="P79" i="4" s="1"/>
  <c r="T79" i="4" s="1"/>
  <c r="V79" i="4" s="1"/>
  <c r="K79" i="4"/>
  <c r="F79" i="4"/>
  <c r="E79" i="4"/>
  <c r="Y78" i="4"/>
  <c r="Z78" i="4" s="1"/>
  <c r="X78" i="4"/>
  <c r="W78" i="4"/>
  <c r="O78" i="4"/>
  <c r="N78" i="4"/>
  <c r="L78" i="4"/>
  <c r="M78" i="4" s="1"/>
  <c r="K78" i="4"/>
  <c r="F78" i="4"/>
  <c r="E78" i="4"/>
  <c r="Z77" i="4"/>
  <c r="Y77" i="4"/>
  <c r="W77" i="4"/>
  <c r="X77" i="4" s="1"/>
  <c r="Q77" i="4"/>
  <c r="S77" i="4" s="1"/>
  <c r="U77" i="4" s="1"/>
  <c r="O77" i="4"/>
  <c r="N77" i="4"/>
  <c r="M77" i="4"/>
  <c r="L77" i="4"/>
  <c r="K77" i="4"/>
  <c r="F77" i="4"/>
  <c r="E77" i="4"/>
  <c r="Y76" i="4"/>
  <c r="Z76" i="4" s="1"/>
  <c r="X76" i="4"/>
  <c r="W76" i="4"/>
  <c r="O76" i="4"/>
  <c r="N76" i="4"/>
  <c r="L76" i="4"/>
  <c r="M76" i="4" s="1"/>
  <c r="K76" i="4"/>
  <c r="F76" i="4"/>
  <c r="E76" i="4"/>
  <c r="Z75" i="4"/>
  <c r="AA75" i="4" s="1"/>
  <c r="Y75" i="4"/>
  <c r="W75" i="4"/>
  <c r="X75" i="4" s="1"/>
  <c r="Q75" i="4"/>
  <c r="S75" i="4" s="1"/>
  <c r="U75" i="4" s="1"/>
  <c r="O75" i="4"/>
  <c r="N75" i="4"/>
  <c r="M75" i="4"/>
  <c r="L75" i="4"/>
  <c r="P75" i="4" s="1"/>
  <c r="T75" i="4" s="1"/>
  <c r="V75" i="4" s="1"/>
  <c r="K75" i="4"/>
  <c r="F75" i="4"/>
  <c r="E75" i="4"/>
  <c r="Y74" i="4"/>
  <c r="Z74" i="4" s="1"/>
  <c r="X74" i="4"/>
  <c r="W74" i="4"/>
  <c r="O74" i="4"/>
  <c r="N74" i="4"/>
  <c r="L74" i="4"/>
  <c r="M74" i="4" s="1"/>
  <c r="K74" i="4"/>
  <c r="F74" i="4"/>
  <c r="E74" i="4"/>
  <c r="Z73" i="4"/>
  <c r="Y73" i="4"/>
  <c r="W73" i="4"/>
  <c r="X73" i="4" s="1"/>
  <c r="Q73" i="4"/>
  <c r="S73" i="4" s="1"/>
  <c r="U73" i="4" s="1"/>
  <c r="O73" i="4"/>
  <c r="N73" i="4"/>
  <c r="M73" i="4"/>
  <c r="L73" i="4"/>
  <c r="K73" i="4"/>
  <c r="F73" i="4"/>
  <c r="E73" i="4"/>
  <c r="Y72" i="4"/>
  <c r="Z72" i="4" s="1"/>
  <c r="X72" i="4"/>
  <c r="W72" i="4"/>
  <c r="O72" i="4"/>
  <c r="N72" i="4"/>
  <c r="L72" i="4"/>
  <c r="M72" i="4" s="1"/>
  <c r="K72" i="4"/>
  <c r="F72" i="4"/>
  <c r="E72" i="4"/>
  <c r="Z71" i="4"/>
  <c r="AA71" i="4" s="1"/>
  <c r="Y71" i="4"/>
  <c r="W71" i="4"/>
  <c r="X71" i="4" s="1"/>
  <c r="Q71" i="4"/>
  <c r="S71" i="4" s="1"/>
  <c r="U71" i="4" s="1"/>
  <c r="O71" i="4"/>
  <c r="N71" i="4"/>
  <c r="M71" i="4"/>
  <c r="L71" i="4"/>
  <c r="P71" i="4" s="1"/>
  <c r="T71" i="4" s="1"/>
  <c r="V71" i="4" s="1"/>
  <c r="K71" i="4"/>
  <c r="F71" i="4"/>
  <c r="E71" i="4"/>
  <c r="Y70" i="4"/>
  <c r="Z70" i="4" s="1"/>
  <c r="X70" i="4"/>
  <c r="W70" i="4"/>
  <c r="O70" i="4"/>
  <c r="N70" i="4"/>
  <c r="L70" i="4"/>
  <c r="M70" i="4" s="1"/>
  <c r="K70" i="4"/>
  <c r="F70" i="4"/>
  <c r="E70" i="4"/>
  <c r="Z69" i="4"/>
  <c r="Y69" i="4"/>
  <c r="W69" i="4"/>
  <c r="X69" i="4" s="1"/>
  <c r="Q69" i="4"/>
  <c r="S69" i="4" s="1"/>
  <c r="U69" i="4" s="1"/>
  <c r="O69" i="4"/>
  <c r="N69" i="4"/>
  <c r="M69" i="4"/>
  <c r="L69" i="4"/>
  <c r="K69" i="4"/>
  <c r="F69" i="4"/>
  <c r="E69" i="4"/>
  <c r="Y68" i="4"/>
  <c r="Z68" i="4" s="1"/>
  <c r="X68" i="4"/>
  <c r="W68" i="4"/>
  <c r="O68" i="4"/>
  <c r="N68" i="4"/>
  <c r="L68" i="4"/>
  <c r="M68" i="4" s="1"/>
  <c r="K68" i="4"/>
  <c r="F68" i="4"/>
  <c r="E68" i="4"/>
  <c r="Z67" i="4"/>
  <c r="Y67" i="4"/>
  <c r="W67" i="4"/>
  <c r="X67" i="4" s="1"/>
  <c r="Q67" i="4"/>
  <c r="S67" i="4" s="1"/>
  <c r="U67" i="4" s="1"/>
  <c r="O67" i="4"/>
  <c r="N67" i="4"/>
  <c r="M67" i="4"/>
  <c r="L67" i="4"/>
  <c r="P67" i="4" s="1"/>
  <c r="T67" i="4" s="1"/>
  <c r="V67" i="4" s="1"/>
  <c r="K67" i="4"/>
  <c r="F67" i="4"/>
  <c r="E67" i="4"/>
  <c r="Y66" i="4"/>
  <c r="Z66" i="4" s="1"/>
  <c r="X66" i="4"/>
  <c r="W66" i="4"/>
  <c r="O66" i="4"/>
  <c r="N66" i="4"/>
  <c r="L66" i="4"/>
  <c r="M66" i="4" s="1"/>
  <c r="K66" i="4"/>
  <c r="F66" i="4"/>
  <c r="E66" i="4"/>
  <c r="Z65" i="4"/>
  <c r="Y65" i="4"/>
  <c r="W65" i="4"/>
  <c r="X65" i="4" s="1"/>
  <c r="Q65" i="4"/>
  <c r="S65" i="4" s="1"/>
  <c r="U65" i="4" s="1"/>
  <c r="O65" i="4"/>
  <c r="N65" i="4"/>
  <c r="M65" i="4"/>
  <c r="L65" i="4"/>
  <c r="K65" i="4"/>
  <c r="F65" i="4"/>
  <c r="E65" i="4"/>
  <c r="Y64" i="4"/>
  <c r="Z64" i="4" s="1"/>
  <c r="X64" i="4"/>
  <c r="W64" i="4"/>
  <c r="O64" i="4"/>
  <c r="N64" i="4"/>
  <c r="L64" i="4"/>
  <c r="M64" i="4" s="1"/>
  <c r="K64" i="4"/>
  <c r="F64" i="4"/>
  <c r="E64" i="4"/>
  <c r="Z63" i="4"/>
  <c r="Y63" i="4"/>
  <c r="W63" i="4"/>
  <c r="X63" i="4" s="1"/>
  <c r="S63" i="4"/>
  <c r="U63" i="4" s="1"/>
  <c r="O63" i="4"/>
  <c r="N63" i="4"/>
  <c r="L63" i="4"/>
  <c r="M63" i="4" s="1"/>
  <c r="Q63" i="4" s="1"/>
  <c r="K63" i="4"/>
  <c r="F63" i="4"/>
  <c r="E63" i="4"/>
  <c r="Y62" i="4"/>
  <c r="Z62" i="4" s="1"/>
  <c r="X62" i="4"/>
  <c r="W62" i="4"/>
  <c r="O62" i="4"/>
  <c r="N62" i="4"/>
  <c r="L62" i="4"/>
  <c r="M62" i="4" s="1"/>
  <c r="K62" i="4"/>
  <c r="F62" i="4"/>
  <c r="E62" i="4"/>
  <c r="Y61" i="4"/>
  <c r="Z61" i="4" s="1"/>
  <c r="W61" i="4"/>
  <c r="X61" i="4" s="1"/>
  <c r="O61" i="4"/>
  <c r="N61" i="4"/>
  <c r="L61" i="4"/>
  <c r="M61" i="4" s="1"/>
  <c r="Q61" i="4" s="1"/>
  <c r="S61" i="4" s="1"/>
  <c r="U61" i="4" s="1"/>
  <c r="K61" i="4"/>
  <c r="F61" i="4"/>
  <c r="E61" i="4"/>
  <c r="Y60" i="4"/>
  <c r="Z60" i="4" s="1"/>
  <c r="W60" i="4"/>
  <c r="X60" i="4" s="1"/>
  <c r="O60" i="4"/>
  <c r="N60" i="4"/>
  <c r="L60" i="4"/>
  <c r="M60" i="4" s="1"/>
  <c r="K60" i="4"/>
  <c r="F60" i="4"/>
  <c r="E60" i="4"/>
  <c r="Y59" i="4"/>
  <c r="Z59" i="4" s="1"/>
  <c r="W59" i="4"/>
  <c r="X59" i="4" s="1"/>
  <c r="S59" i="4"/>
  <c r="U59" i="4" s="1"/>
  <c r="O59" i="4"/>
  <c r="N59" i="4"/>
  <c r="L59" i="4"/>
  <c r="M59" i="4" s="1"/>
  <c r="Q59" i="4" s="1"/>
  <c r="K59" i="4"/>
  <c r="F59" i="4"/>
  <c r="E59" i="4"/>
  <c r="Y58" i="4"/>
  <c r="Z58" i="4" s="1"/>
  <c r="X58" i="4"/>
  <c r="W58" i="4"/>
  <c r="O58" i="4"/>
  <c r="N58" i="4"/>
  <c r="L58" i="4"/>
  <c r="M58" i="4" s="1"/>
  <c r="K58" i="4"/>
  <c r="F58" i="4"/>
  <c r="E58" i="4"/>
  <c r="Y57" i="4"/>
  <c r="Z57" i="4" s="1"/>
  <c r="W57" i="4"/>
  <c r="X57" i="4" s="1"/>
  <c r="O57" i="4"/>
  <c r="N57" i="4"/>
  <c r="L57" i="4"/>
  <c r="M57" i="4" s="1"/>
  <c r="Q57" i="4" s="1"/>
  <c r="S57" i="4" s="1"/>
  <c r="U57" i="4" s="1"/>
  <c r="K57" i="4"/>
  <c r="F57" i="4"/>
  <c r="E57" i="4"/>
  <c r="Y56" i="4"/>
  <c r="Z56" i="4" s="1"/>
  <c r="W56" i="4"/>
  <c r="X56" i="4" s="1"/>
  <c r="O56" i="4"/>
  <c r="N56" i="4"/>
  <c r="L56" i="4"/>
  <c r="M56" i="4" s="1"/>
  <c r="K56" i="4"/>
  <c r="F56" i="4"/>
  <c r="E56" i="4"/>
  <c r="Y55" i="4"/>
  <c r="Z55" i="4" s="1"/>
  <c r="W55" i="4"/>
  <c r="X55" i="4" s="1"/>
  <c r="S55" i="4"/>
  <c r="U55" i="4" s="1"/>
  <c r="O55" i="4"/>
  <c r="N55" i="4"/>
  <c r="L55" i="4"/>
  <c r="M55" i="4" s="1"/>
  <c r="Q55" i="4" s="1"/>
  <c r="K55" i="4"/>
  <c r="F55" i="4"/>
  <c r="E55" i="4"/>
  <c r="Y54" i="4"/>
  <c r="Z54" i="4" s="1"/>
  <c r="X54" i="4"/>
  <c r="W54" i="4"/>
  <c r="O54" i="4"/>
  <c r="N54" i="4"/>
  <c r="L54" i="4"/>
  <c r="M54" i="4" s="1"/>
  <c r="K54" i="4"/>
  <c r="F54" i="4"/>
  <c r="E54" i="4"/>
  <c r="Y53" i="4"/>
  <c r="Z53" i="4" s="1"/>
  <c r="W53" i="4"/>
  <c r="X53" i="4" s="1"/>
  <c r="O53" i="4"/>
  <c r="N53" i="4"/>
  <c r="L53" i="4"/>
  <c r="M53" i="4" s="1"/>
  <c r="Q53" i="4" s="1"/>
  <c r="S53" i="4" s="1"/>
  <c r="U53" i="4" s="1"/>
  <c r="K53" i="4"/>
  <c r="F53" i="4"/>
  <c r="E53" i="4"/>
  <c r="Y52" i="4"/>
  <c r="Z52" i="4" s="1"/>
  <c r="W52" i="4"/>
  <c r="X52" i="4" s="1"/>
  <c r="O52" i="4"/>
  <c r="N52" i="4"/>
  <c r="L52" i="4"/>
  <c r="M52" i="4" s="1"/>
  <c r="K52" i="4"/>
  <c r="F52" i="4"/>
  <c r="E52" i="4"/>
  <c r="Y51" i="4"/>
  <c r="Z51" i="4" s="1"/>
  <c r="W51" i="4"/>
  <c r="X51" i="4" s="1"/>
  <c r="S51" i="4"/>
  <c r="U51" i="4" s="1"/>
  <c r="O51" i="4"/>
  <c r="N51" i="4"/>
  <c r="L51" i="4"/>
  <c r="M51" i="4" s="1"/>
  <c r="Q51" i="4" s="1"/>
  <c r="K51" i="4"/>
  <c r="F51" i="4"/>
  <c r="E51" i="4"/>
  <c r="Y50" i="4"/>
  <c r="Z50" i="4" s="1"/>
  <c r="X50" i="4"/>
  <c r="W50" i="4"/>
  <c r="O50" i="4"/>
  <c r="N50" i="4"/>
  <c r="L50" i="4"/>
  <c r="M50" i="4" s="1"/>
  <c r="K50" i="4"/>
  <c r="F50" i="4"/>
  <c r="E50" i="4"/>
  <c r="Y49" i="4"/>
  <c r="Z49" i="4" s="1"/>
  <c r="W49" i="4"/>
  <c r="X49" i="4" s="1"/>
  <c r="O49" i="4"/>
  <c r="N49" i="4"/>
  <c r="L49" i="4"/>
  <c r="M49" i="4" s="1"/>
  <c r="Q49" i="4" s="1"/>
  <c r="S49" i="4" s="1"/>
  <c r="U49" i="4" s="1"/>
  <c r="K49" i="4"/>
  <c r="F49" i="4"/>
  <c r="E49" i="4"/>
  <c r="Y48" i="4"/>
  <c r="Z48" i="4" s="1"/>
  <c r="X48" i="4"/>
  <c r="W48" i="4"/>
  <c r="Q48" i="4"/>
  <c r="S48" i="4" s="1"/>
  <c r="U48" i="4" s="1"/>
  <c r="O48" i="4"/>
  <c r="N48" i="4"/>
  <c r="M48" i="4"/>
  <c r="L48" i="4"/>
  <c r="K48" i="4"/>
  <c r="P48" i="4" s="1"/>
  <c r="T48" i="4" s="1"/>
  <c r="V48" i="4" s="1"/>
  <c r="F48" i="4"/>
  <c r="E48" i="4"/>
  <c r="Z47" i="4"/>
  <c r="Y47" i="4"/>
  <c r="X47" i="4"/>
  <c r="W47" i="4"/>
  <c r="O47" i="4"/>
  <c r="N47" i="4"/>
  <c r="M47" i="4"/>
  <c r="L47" i="4"/>
  <c r="K47" i="4"/>
  <c r="P47" i="4" s="1"/>
  <c r="T47" i="4" s="1"/>
  <c r="V47" i="4" s="1"/>
  <c r="F47" i="4"/>
  <c r="E47" i="4"/>
  <c r="Y46" i="4"/>
  <c r="Z46" i="4" s="1"/>
  <c r="X46" i="4"/>
  <c r="W46" i="4"/>
  <c r="Q46" i="4"/>
  <c r="S46" i="4" s="1"/>
  <c r="U46" i="4" s="1"/>
  <c r="O46" i="4"/>
  <c r="N46" i="4"/>
  <c r="M46" i="4"/>
  <c r="L46" i="4"/>
  <c r="K46" i="4"/>
  <c r="P46" i="4" s="1"/>
  <c r="T46" i="4" s="1"/>
  <c r="V46" i="4" s="1"/>
  <c r="F46" i="4"/>
  <c r="E46" i="4"/>
  <c r="Z45" i="4"/>
  <c r="Y45" i="4"/>
  <c r="X45" i="4"/>
  <c r="W45" i="4"/>
  <c r="O45" i="4"/>
  <c r="N45" i="4"/>
  <c r="L45" i="4"/>
  <c r="M45" i="4" s="1"/>
  <c r="K45" i="4"/>
  <c r="Q45" i="4" s="1"/>
  <c r="S45" i="4" s="1"/>
  <c r="U45" i="4" s="1"/>
  <c r="F45" i="4"/>
  <c r="E45" i="4"/>
  <c r="Y44" i="4"/>
  <c r="Z44" i="4" s="1"/>
  <c r="W44" i="4"/>
  <c r="X44" i="4" s="1"/>
  <c r="O44" i="4"/>
  <c r="N44" i="4"/>
  <c r="L44" i="4"/>
  <c r="M44" i="4" s="1"/>
  <c r="Q44" i="4" s="1"/>
  <c r="S44" i="4" s="1"/>
  <c r="U44" i="4" s="1"/>
  <c r="K44" i="4"/>
  <c r="F44" i="4"/>
  <c r="E44" i="4"/>
  <c r="Y43" i="4"/>
  <c r="Z43" i="4" s="1"/>
  <c r="W43" i="4"/>
  <c r="X43" i="4" s="1"/>
  <c r="O43" i="4"/>
  <c r="N43" i="4"/>
  <c r="L43" i="4"/>
  <c r="M43" i="4" s="1"/>
  <c r="K43" i="4"/>
  <c r="F43" i="4"/>
  <c r="E43" i="4"/>
  <c r="Y42" i="4"/>
  <c r="Z42" i="4" s="1"/>
  <c r="W42" i="4"/>
  <c r="X42" i="4" s="1"/>
  <c r="O42" i="4"/>
  <c r="N42" i="4"/>
  <c r="L42" i="4"/>
  <c r="M42" i="4" s="1"/>
  <c r="Q42" i="4" s="1"/>
  <c r="S42" i="4" s="1"/>
  <c r="U42" i="4" s="1"/>
  <c r="K42" i="4"/>
  <c r="F42" i="4"/>
  <c r="E42" i="4"/>
  <c r="Y41" i="4"/>
  <c r="Z41" i="4" s="1"/>
  <c r="W41" i="4"/>
  <c r="X41" i="4" s="1"/>
  <c r="O41" i="4"/>
  <c r="N41" i="4"/>
  <c r="L41" i="4"/>
  <c r="M41" i="4" s="1"/>
  <c r="K41" i="4"/>
  <c r="F41" i="4"/>
  <c r="E41" i="4"/>
  <c r="Y40" i="4"/>
  <c r="Z40" i="4" s="1"/>
  <c r="W40" i="4"/>
  <c r="X40" i="4" s="1"/>
  <c r="O40" i="4"/>
  <c r="N40" i="4"/>
  <c r="L40" i="4"/>
  <c r="M40" i="4" s="1"/>
  <c r="Q40" i="4" s="1"/>
  <c r="S40" i="4" s="1"/>
  <c r="U40" i="4" s="1"/>
  <c r="K40" i="4"/>
  <c r="F40" i="4"/>
  <c r="E40" i="4"/>
  <c r="Y39" i="4"/>
  <c r="Z39" i="4" s="1"/>
  <c r="W39" i="4"/>
  <c r="X39" i="4" s="1"/>
  <c r="O39" i="4"/>
  <c r="N39" i="4"/>
  <c r="L39" i="4"/>
  <c r="M39" i="4" s="1"/>
  <c r="K39" i="4"/>
  <c r="F39" i="4"/>
  <c r="E39" i="4"/>
  <c r="Y38" i="4"/>
  <c r="Z38" i="4" s="1"/>
  <c r="W38" i="4"/>
  <c r="X38" i="4" s="1"/>
  <c r="O38" i="4"/>
  <c r="N38" i="4"/>
  <c r="M38" i="4"/>
  <c r="Q38" i="4" s="1"/>
  <c r="S38" i="4" s="1"/>
  <c r="U38" i="4" s="1"/>
  <c r="L38" i="4"/>
  <c r="P38" i="4" s="1"/>
  <c r="T38" i="4" s="1"/>
  <c r="V38" i="4" s="1"/>
  <c r="K38" i="4"/>
  <c r="F38" i="4"/>
  <c r="E38" i="4"/>
  <c r="Y37" i="4"/>
  <c r="Z37" i="4" s="1"/>
  <c r="W37" i="4"/>
  <c r="X37" i="4" s="1"/>
  <c r="O37" i="4"/>
  <c r="N37" i="4"/>
  <c r="L37" i="4"/>
  <c r="M37" i="4" s="1"/>
  <c r="K37" i="4"/>
  <c r="Q37" i="4" s="1"/>
  <c r="S37" i="4" s="1"/>
  <c r="U37" i="4" s="1"/>
  <c r="F37" i="4"/>
  <c r="E37" i="4"/>
  <c r="Z36" i="4"/>
  <c r="Y36" i="4"/>
  <c r="W36" i="4"/>
  <c r="X36" i="4" s="1"/>
  <c r="O36" i="4"/>
  <c r="N36" i="4"/>
  <c r="L36" i="4"/>
  <c r="M36" i="4" s="1"/>
  <c r="Q36" i="4" s="1"/>
  <c r="S36" i="4" s="1"/>
  <c r="U36" i="4" s="1"/>
  <c r="K36" i="4"/>
  <c r="F36" i="4"/>
  <c r="E36" i="4"/>
  <c r="Y35" i="4"/>
  <c r="Z35" i="4" s="1"/>
  <c r="X35" i="4"/>
  <c r="W35" i="4"/>
  <c r="O35" i="4"/>
  <c r="N35" i="4"/>
  <c r="L35" i="4"/>
  <c r="M35" i="4" s="1"/>
  <c r="K35" i="4"/>
  <c r="F35" i="4"/>
  <c r="E35" i="4"/>
  <c r="Y34" i="4"/>
  <c r="Z34" i="4" s="1"/>
  <c r="W34" i="4"/>
  <c r="X34" i="4" s="1"/>
  <c r="O34" i="4"/>
  <c r="N34" i="4"/>
  <c r="M34" i="4"/>
  <c r="Q34" i="4" s="1"/>
  <c r="S34" i="4" s="1"/>
  <c r="U34" i="4" s="1"/>
  <c r="L34" i="4"/>
  <c r="P34" i="4" s="1"/>
  <c r="T34" i="4" s="1"/>
  <c r="V34" i="4" s="1"/>
  <c r="K34" i="4"/>
  <c r="F34" i="4"/>
  <c r="E34" i="4"/>
  <c r="Y33" i="4"/>
  <c r="Z33" i="4" s="1"/>
  <c r="W33" i="4"/>
  <c r="X33" i="4" s="1"/>
  <c r="O33" i="4"/>
  <c r="N33" i="4"/>
  <c r="L33" i="4"/>
  <c r="M33" i="4" s="1"/>
  <c r="K33" i="4"/>
  <c r="Q33" i="4" s="1"/>
  <c r="S33" i="4" s="1"/>
  <c r="U33" i="4" s="1"/>
  <c r="F33" i="4"/>
  <c r="E33" i="4"/>
  <c r="Z32" i="4"/>
  <c r="Y32" i="4"/>
  <c r="W32" i="4"/>
  <c r="X32" i="4" s="1"/>
  <c r="O32" i="4"/>
  <c r="N32" i="4"/>
  <c r="L32" i="4"/>
  <c r="M32" i="4" s="1"/>
  <c r="Q32" i="4" s="1"/>
  <c r="S32" i="4" s="1"/>
  <c r="U32" i="4" s="1"/>
  <c r="K32" i="4"/>
  <c r="F32" i="4"/>
  <c r="E32" i="4"/>
  <c r="Y31" i="4"/>
  <c r="Z31" i="4" s="1"/>
  <c r="W31" i="4"/>
  <c r="X31" i="4" s="1"/>
  <c r="O31" i="4"/>
  <c r="N31" i="4"/>
  <c r="L31" i="4"/>
  <c r="M31" i="4" s="1"/>
  <c r="K31" i="4"/>
  <c r="F31" i="4"/>
  <c r="E31" i="4"/>
  <c r="Y30" i="4"/>
  <c r="Z30" i="4" s="1"/>
  <c r="W30" i="4"/>
  <c r="X30" i="4" s="1"/>
  <c r="O30" i="4"/>
  <c r="N30" i="4"/>
  <c r="M30" i="4"/>
  <c r="Q30" i="4" s="1"/>
  <c r="S30" i="4" s="1"/>
  <c r="U30" i="4" s="1"/>
  <c r="L30" i="4"/>
  <c r="P30" i="4" s="1"/>
  <c r="T30" i="4" s="1"/>
  <c r="V30" i="4" s="1"/>
  <c r="K30" i="4"/>
  <c r="F30" i="4"/>
  <c r="E30" i="4"/>
  <c r="Y29" i="4"/>
  <c r="Z29" i="4" s="1"/>
  <c r="W29" i="4"/>
  <c r="X29" i="4" s="1"/>
  <c r="O29" i="4"/>
  <c r="N29" i="4"/>
  <c r="L29" i="4"/>
  <c r="M29" i="4" s="1"/>
  <c r="K29" i="4"/>
  <c r="Q29" i="4" s="1"/>
  <c r="S29" i="4" s="1"/>
  <c r="U29" i="4" s="1"/>
  <c r="F29" i="4"/>
  <c r="E29" i="4"/>
  <c r="Z28" i="4"/>
  <c r="Y28" i="4"/>
  <c r="W28" i="4"/>
  <c r="X28" i="4" s="1"/>
  <c r="O28" i="4"/>
  <c r="N28" i="4"/>
  <c r="L28" i="4"/>
  <c r="M28" i="4" s="1"/>
  <c r="Q28" i="4" s="1"/>
  <c r="S28" i="4" s="1"/>
  <c r="U28" i="4" s="1"/>
  <c r="K28" i="4"/>
  <c r="F28" i="4"/>
  <c r="E28" i="4"/>
  <c r="Y27" i="4"/>
  <c r="Z27" i="4" s="1"/>
  <c r="X27" i="4"/>
  <c r="W27" i="4"/>
  <c r="O27" i="4"/>
  <c r="N27" i="4"/>
  <c r="L27" i="4"/>
  <c r="M27" i="4" s="1"/>
  <c r="K27" i="4"/>
  <c r="F27" i="4"/>
  <c r="E27" i="4"/>
  <c r="Y26" i="4"/>
  <c r="Z26" i="4" s="1"/>
  <c r="W26" i="4"/>
  <c r="X26" i="4" s="1"/>
  <c r="O26" i="4"/>
  <c r="N26" i="4"/>
  <c r="M26" i="4"/>
  <c r="Q26" i="4" s="1"/>
  <c r="S26" i="4" s="1"/>
  <c r="U26" i="4" s="1"/>
  <c r="L26" i="4"/>
  <c r="P26" i="4" s="1"/>
  <c r="T26" i="4" s="1"/>
  <c r="V26" i="4" s="1"/>
  <c r="K26" i="4"/>
  <c r="F26" i="4"/>
  <c r="E26" i="4"/>
  <c r="Y25" i="4"/>
  <c r="Z25" i="4" s="1"/>
  <c r="X25" i="4"/>
  <c r="W25" i="4"/>
  <c r="O25" i="4"/>
  <c r="N25" i="4"/>
  <c r="L25" i="4"/>
  <c r="M25" i="4" s="1"/>
  <c r="K25" i="4"/>
  <c r="Q25" i="4" s="1"/>
  <c r="S25" i="4" s="1"/>
  <c r="U25" i="4" s="1"/>
  <c r="F25" i="4"/>
  <c r="E25" i="4"/>
  <c r="Z24" i="4"/>
  <c r="Y24" i="4"/>
  <c r="W24" i="4"/>
  <c r="X24" i="4" s="1"/>
  <c r="O24" i="4"/>
  <c r="N24" i="4"/>
  <c r="M24" i="4"/>
  <c r="L24" i="4"/>
  <c r="K24" i="4"/>
  <c r="Q24" i="4" s="1"/>
  <c r="S24" i="4" s="1"/>
  <c r="F24" i="4"/>
  <c r="E24" i="4"/>
  <c r="Y23" i="4"/>
  <c r="Z23" i="4" s="1"/>
  <c r="X23" i="4"/>
  <c r="W23" i="4"/>
  <c r="O23" i="4"/>
  <c r="N23" i="4"/>
  <c r="L23" i="4"/>
  <c r="M23" i="4" s="1"/>
  <c r="Q23" i="4" s="1"/>
  <c r="S23" i="4" s="1"/>
  <c r="U23" i="4" s="1"/>
  <c r="K23" i="4"/>
  <c r="F23" i="4"/>
  <c r="E23" i="4"/>
  <c r="Z22" i="4"/>
  <c r="Y22" i="4"/>
  <c r="W22" i="4"/>
  <c r="X22" i="4" s="1"/>
  <c r="O22" i="4"/>
  <c r="N22" i="4"/>
  <c r="M22" i="4"/>
  <c r="L22" i="4"/>
  <c r="K22" i="4"/>
  <c r="Q22" i="4" s="1"/>
  <c r="S22" i="4" s="1"/>
  <c r="U22" i="4" s="1"/>
  <c r="F22" i="4"/>
  <c r="E22" i="4"/>
  <c r="Y21" i="4"/>
  <c r="Z21" i="4" s="1"/>
  <c r="X21" i="4"/>
  <c r="W21" i="4"/>
  <c r="O21" i="4"/>
  <c r="N21" i="4"/>
  <c r="L21" i="4"/>
  <c r="M21" i="4" s="1"/>
  <c r="Q21" i="4" s="1"/>
  <c r="S21" i="4" s="1"/>
  <c r="U21" i="4" s="1"/>
  <c r="K21" i="4"/>
  <c r="F21" i="4"/>
  <c r="E21" i="4"/>
  <c r="Z20" i="4"/>
  <c r="Y20" i="4"/>
  <c r="W20" i="4"/>
  <c r="X20" i="4" s="1"/>
  <c r="O20" i="4"/>
  <c r="N20" i="4"/>
  <c r="M20" i="4"/>
  <c r="L20" i="4"/>
  <c r="K20" i="4"/>
  <c r="Q20" i="4" s="1"/>
  <c r="S20" i="4" s="1"/>
  <c r="U20" i="4" s="1"/>
  <c r="F20" i="4"/>
  <c r="E20" i="4"/>
  <c r="Y19" i="4"/>
  <c r="Z19" i="4" s="1"/>
  <c r="X19" i="4"/>
  <c r="W19" i="4"/>
  <c r="O19" i="4"/>
  <c r="N19" i="4"/>
  <c r="L19" i="4"/>
  <c r="M19" i="4" s="1"/>
  <c r="Q19" i="4" s="1"/>
  <c r="S19" i="4" s="1"/>
  <c r="U19" i="4" s="1"/>
  <c r="K19" i="4"/>
  <c r="F19" i="4"/>
  <c r="E19" i="4"/>
  <c r="Z18" i="4"/>
  <c r="Y18" i="4"/>
  <c r="W18" i="4"/>
  <c r="X18" i="4" s="1"/>
  <c r="O18" i="4"/>
  <c r="N18" i="4"/>
  <c r="M18" i="4"/>
  <c r="L18" i="4"/>
  <c r="K18" i="4"/>
  <c r="Q18" i="4" s="1"/>
  <c r="S18" i="4" s="1"/>
  <c r="U18" i="4" s="1"/>
  <c r="F18" i="4"/>
  <c r="E18" i="4"/>
  <c r="Y17" i="4"/>
  <c r="Z17" i="4" s="1"/>
  <c r="X17" i="4"/>
  <c r="W17" i="4"/>
  <c r="O17" i="4"/>
  <c r="N17" i="4"/>
  <c r="L17" i="4"/>
  <c r="M17" i="4" s="1"/>
  <c r="Q17" i="4" s="1"/>
  <c r="S17" i="4" s="1"/>
  <c r="U17" i="4" s="1"/>
  <c r="K17" i="4"/>
  <c r="F17" i="4"/>
  <c r="E17" i="4"/>
  <c r="Z16" i="4"/>
  <c r="Y16" i="4"/>
  <c r="W16" i="4"/>
  <c r="X16" i="4" s="1"/>
  <c r="O16" i="4"/>
  <c r="N16" i="4"/>
  <c r="M16" i="4"/>
  <c r="L16" i="4"/>
  <c r="K16" i="4"/>
  <c r="Q16" i="4" s="1"/>
  <c r="S16" i="4" s="1"/>
  <c r="U16" i="4" s="1"/>
  <c r="F16" i="4"/>
  <c r="E16" i="4"/>
  <c r="Y15" i="4"/>
  <c r="Z15" i="4" s="1"/>
  <c r="X15" i="4"/>
  <c r="W15" i="4"/>
  <c r="O15" i="4"/>
  <c r="N15" i="4"/>
  <c r="L15" i="4"/>
  <c r="M15" i="4" s="1"/>
  <c r="Q15" i="4" s="1"/>
  <c r="S15" i="4" s="1"/>
  <c r="U15" i="4" s="1"/>
  <c r="K15" i="4"/>
  <c r="F15" i="4"/>
  <c r="E15" i="4"/>
  <c r="Z14" i="4"/>
  <c r="Y14" i="4"/>
  <c r="W14" i="4"/>
  <c r="X14" i="4" s="1"/>
  <c r="O14" i="4"/>
  <c r="N14" i="4"/>
  <c r="M14" i="4"/>
  <c r="L14" i="4"/>
  <c r="K14" i="4"/>
  <c r="Q14" i="4" s="1"/>
  <c r="S14" i="4" s="1"/>
  <c r="U14" i="4" s="1"/>
  <c r="F14" i="4"/>
  <c r="E14" i="4"/>
  <c r="Y13" i="4"/>
  <c r="Z13" i="4" s="1"/>
  <c r="X13" i="4"/>
  <c r="W13" i="4"/>
  <c r="O13" i="4"/>
  <c r="N13" i="4"/>
  <c r="L13" i="4"/>
  <c r="M13" i="4" s="1"/>
  <c r="Q13" i="4" s="1"/>
  <c r="S13" i="4" s="1"/>
  <c r="U13" i="4" s="1"/>
  <c r="K13" i="4"/>
  <c r="F13" i="4"/>
  <c r="E13" i="4"/>
  <c r="Z12" i="4"/>
  <c r="Y12" i="4"/>
  <c r="W12" i="4"/>
  <c r="X12" i="4" s="1"/>
  <c r="O12" i="4"/>
  <c r="N12" i="4"/>
  <c r="M12" i="4"/>
  <c r="L12" i="4"/>
  <c r="K12" i="4"/>
  <c r="Q12" i="4" s="1"/>
  <c r="S12" i="4" s="1"/>
  <c r="U12" i="4" s="1"/>
  <c r="F12" i="4"/>
  <c r="E12" i="4"/>
  <c r="Y11" i="4"/>
  <c r="Z11" i="4" s="1"/>
  <c r="W11" i="4"/>
  <c r="X11" i="4" s="1"/>
  <c r="O11" i="4"/>
  <c r="N11" i="4"/>
  <c r="L11" i="4"/>
  <c r="M11" i="4" s="1"/>
  <c r="Q11" i="4" s="1"/>
  <c r="S11" i="4" s="1"/>
  <c r="U11" i="4" s="1"/>
  <c r="K11" i="4"/>
  <c r="F11" i="4"/>
  <c r="E11" i="4"/>
  <c r="Y10" i="4"/>
  <c r="Z10" i="4" s="1"/>
  <c r="W10" i="4"/>
  <c r="X10" i="4" s="1"/>
  <c r="O10" i="4"/>
  <c r="N10" i="4"/>
  <c r="L10" i="4"/>
  <c r="M10" i="4" s="1"/>
  <c r="K10" i="4"/>
  <c r="Q10" i="4" s="1"/>
  <c r="S10" i="4" s="1"/>
  <c r="U10" i="4" s="1"/>
  <c r="F10" i="4"/>
  <c r="E10" i="4"/>
  <c r="Y9" i="4"/>
  <c r="Z9" i="4" s="1"/>
  <c r="W9" i="4"/>
  <c r="X9" i="4" s="1"/>
  <c r="O9" i="4"/>
  <c r="N9" i="4"/>
  <c r="L9" i="4"/>
  <c r="M9" i="4" s="1"/>
  <c r="Q9" i="4" s="1"/>
  <c r="S9" i="4" s="1"/>
  <c r="U9" i="4" s="1"/>
  <c r="K9" i="4"/>
  <c r="F9" i="4"/>
  <c r="E9" i="4"/>
  <c r="Y8" i="4"/>
  <c r="Z8" i="4" s="1"/>
  <c r="W8" i="4"/>
  <c r="X8" i="4" s="1"/>
  <c r="O8" i="4"/>
  <c r="N8" i="4"/>
  <c r="L8" i="4"/>
  <c r="M8" i="4" s="1"/>
  <c r="K8" i="4"/>
  <c r="Q8" i="4" s="1"/>
  <c r="S8" i="4" s="1"/>
  <c r="U8" i="4" s="1"/>
  <c r="F8" i="4"/>
  <c r="E8" i="4"/>
  <c r="Y7" i="4"/>
  <c r="Z7" i="4" s="1"/>
  <c r="W7" i="4"/>
  <c r="X7" i="4" s="1"/>
  <c r="O7" i="4"/>
  <c r="N7" i="4"/>
  <c r="L7" i="4"/>
  <c r="K7" i="4"/>
  <c r="F7" i="4"/>
  <c r="E7" i="4"/>
  <c r="Y6" i="4"/>
  <c r="Z6" i="4" s="1"/>
  <c r="W6" i="4"/>
  <c r="X6" i="4" s="1"/>
  <c r="O6" i="4"/>
  <c r="N6" i="4"/>
  <c r="L6" i="4"/>
  <c r="M6" i="4" s="1"/>
  <c r="K6" i="4"/>
  <c r="Q6" i="4" s="1"/>
  <c r="S6" i="4" s="1"/>
  <c r="U6" i="4" s="1"/>
  <c r="F6" i="4"/>
  <c r="E6" i="4"/>
  <c r="Y5" i="4"/>
  <c r="Z5" i="4" s="1"/>
  <c r="W5" i="4"/>
  <c r="X5" i="4" s="1"/>
  <c r="O5" i="4"/>
  <c r="N5" i="4"/>
  <c r="L5" i="4"/>
  <c r="K5" i="4"/>
  <c r="F5" i="4"/>
  <c r="E5" i="4"/>
  <c r="Y4" i="4"/>
  <c r="Z4" i="4" s="1"/>
  <c r="W4" i="4"/>
  <c r="X4" i="4" s="1"/>
  <c r="O4" i="4"/>
  <c r="N4" i="4"/>
  <c r="L4" i="4"/>
  <c r="M4" i="4" s="1"/>
  <c r="K4" i="4"/>
  <c r="Q4" i="4" s="1"/>
  <c r="S4" i="4" s="1"/>
  <c r="U4" i="4" s="1"/>
  <c r="F4" i="4"/>
  <c r="E4" i="4"/>
  <c r="Y3" i="4"/>
  <c r="Z3" i="4" s="1"/>
  <c r="W3" i="4"/>
  <c r="X3" i="4" s="1"/>
  <c r="O3" i="4"/>
  <c r="N3" i="4"/>
  <c r="L3" i="4"/>
  <c r="K3" i="4"/>
  <c r="F3" i="4"/>
  <c r="E3" i="4"/>
  <c r="D3" i="4"/>
  <c r="AB739" i="3"/>
  <c r="C739" i="3"/>
  <c r="E739" i="3" s="1"/>
  <c r="AB738" i="3"/>
  <c r="C738" i="3"/>
  <c r="E738" i="3" s="1"/>
  <c r="AB737" i="3"/>
  <c r="C737" i="3"/>
  <c r="E737" i="3" s="1"/>
  <c r="AB736" i="3"/>
  <c r="C736" i="3"/>
  <c r="E736" i="3" s="1"/>
  <c r="AB735" i="3"/>
  <c r="C735" i="3"/>
  <c r="E735" i="3" s="1"/>
  <c r="AB734" i="3"/>
  <c r="C734" i="3"/>
  <c r="E734" i="3" s="1"/>
  <c r="AB733" i="3"/>
  <c r="C733" i="3"/>
  <c r="E733" i="3" s="1"/>
  <c r="AB732" i="3"/>
  <c r="E732" i="3"/>
  <c r="AB731" i="3"/>
  <c r="C731" i="3"/>
  <c r="E731" i="3" s="1"/>
  <c r="AB730" i="3"/>
  <c r="E730" i="3"/>
  <c r="AB729" i="3"/>
  <c r="E729" i="3"/>
  <c r="AB728" i="3"/>
  <c r="C728" i="3"/>
  <c r="E728" i="3" s="1"/>
  <c r="AB727" i="3"/>
  <c r="E727" i="3"/>
  <c r="AB726" i="3"/>
  <c r="E726" i="3"/>
  <c r="AB725" i="3"/>
  <c r="AB724" i="3"/>
  <c r="C724" i="3"/>
  <c r="E724" i="3" s="1"/>
  <c r="AB723" i="3"/>
  <c r="C723" i="3"/>
  <c r="E723" i="3" s="1"/>
  <c r="AB722" i="3"/>
  <c r="C722" i="3"/>
  <c r="E722" i="3" s="1"/>
  <c r="AB721" i="3"/>
  <c r="AB720" i="3"/>
  <c r="C720" i="3"/>
  <c r="E720" i="3" s="1"/>
  <c r="AB719" i="3"/>
  <c r="C719" i="3"/>
  <c r="E719" i="3" s="1"/>
  <c r="AB718" i="3"/>
  <c r="C718" i="3"/>
  <c r="E718" i="3" s="1"/>
  <c r="AB717" i="3"/>
  <c r="C717" i="3"/>
  <c r="E717" i="3" s="1"/>
  <c r="AB716" i="3"/>
  <c r="C716" i="3"/>
  <c r="E716" i="3" s="1"/>
  <c r="AB715" i="3"/>
  <c r="C715" i="3"/>
  <c r="E715" i="3" s="1"/>
  <c r="AB714" i="3"/>
  <c r="C714" i="3"/>
  <c r="E714" i="3" s="1"/>
  <c r="AB713" i="3"/>
  <c r="C713" i="3"/>
  <c r="E713" i="3" s="1"/>
  <c r="AB712" i="3"/>
  <c r="C712" i="3"/>
  <c r="E712" i="3" s="1"/>
  <c r="AB711" i="3"/>
  <c r="C711" i="3"/>
  <c r="E711" i="3" s="1"/>
  <c r="AB710" i="3"/>
  <c r="C710" i="3"/>
  <c r="E710" i="3" s="1"/>
  <c r="AB709" i="3"/>
  <c r="C709" i="3"/>
  <c r="E709" i="3" s="1"/>
  <c r="AB708" i="3"/>
  <c r="E708" i="3"/>
  <c r="AB707" i="3"/>
  <c r="C707" i="3"/>
  <c r="E707" i="3" s="1"/>
  <c r="AB706" i="3"/>
  <c r="E706" i="3"/>
  <c r="AB705" i="3"/>
  <c r="E705" i="3"/>
  <c r="AB704" i="3"/>
  <c r="C704" i="3"/>
  <c r="E704" i="3" s="1"/>
  <c r="AB703" i="3"/>
  <c r="E703" i="3"/>
  <c r="AB702" i="3"/>
  <c r="E702" i="3"/>
  <c r="AB701" i="3"/>
  <c r="AB700" i="3"/>
  <c r="C700" i="3"/>
  <c r="E700" i="3" s="1"/>
  <c r="AB699" i="3"/>
  <c r="C699" i="3"/>
  <c r="E699" i="3" s="1"/>
  <c r="AB698" i="3"/>
  <c r="C698" i="3"/>
  <c r="E698" i="3" s="1"/>
  <c r="AB697" i="3"/>
  <c r="C697" i="3"/>
  <c r="E697" i="3" s="1"/>
  <c r="AB696" i="3"/>
  <c r="C696" i="3"/>
  <c r="E696" i="3" s="1"/>
  <c r="AB695" i="3"/>
  <c r="C695" i="3"/>
  <c r="E695" i="3" s="1"/>
  <c r="AB694" i="3"/>
  <c r="C694" i="3"/>
  <c r="E694" i="3" s="1"/>
  <c r="AB693" i="3"/>
  <c r="C693" i="3"/>
  <c r="E693" i="3" s="1"/>
  <c r="AB692" i="3"/>
  <c r="C692" i="3"/>
  <c r="E692" i="3" s="1"/>
  <c r="AB691" i="3"/>
  <c r="C691" i="3"/>
  <c r="E691" i="3" s="1"/>
  <c r="AB690" i="3"/>
  <c r="C690" i="3"/>
  <c r="E690" i="3" s="1"/>
  <c r="AB689" i="3"/>
  <c r="C689" i="3"/>
  <c r="E689" i="3" s="1"/>
  <c r="AB688" i="3"/>
  <c r="E688" i="3"/>
  <c r="AB687" i="3"/>
  <c r="C687" i="3"/>
  <c r="E687" i="3" s="1"/>
  <c r="AB686" i="3"/>
  <c r="E686" i="3"/>
  <c r="AB685" i="3"/>
  <c r="E685" i="3"/>
  <c r="AB684" i="3"/>
  <c r="C684" i="3"/>
  <c r="E684" i="3" s="1"/>
  <c r="AB683" i="3"/>
  <c r="E683" i="3"/>
  <c r="AB682" i="3"/>
  <c r="E682" i="3"/>
  <c r="AB681" i="3"/>
  <c r="AB680" i="3"/>
  <c r="C680" i="3"/>
  <c r="E680" i="3" s="1"/>
  <c r="AB679" i="3"/>
  <c r="C679" i="3"/>
  <c r="E679" i="3" s="1"/>
  <c r="AB678" i="3"/>
  <c r="C678" i="3"/>
  <c r="E678" i="3" s="1"/>
  <c r="AB677" i="3"/>
  <c r="C677" i="3"/>
  <c r="E677" i="3" s="1"/>
  <c r="AB676" i="3"/>
  <c r="C676" i="3"/>
  <c r="E676" i="3" s="1"/>
  <c r="AB675" i="3"/>
  <c r="C675" i="3"/>
  <c r="E675" i="3" s="1"/>
  <c r="AB674" i="3"/>
  <c r="C674" i="3"/>
  <c r="E674" i="3" s="1"/>
  <c r="AB673" i="3"/>
  <c r="C673" i="3"/>
  <c r="E673" i="3" s="1"/>
  <c r="AB672" i="3"/>
  <c r="C672" i="3"/>
  <c r="E672" i="3" s="1"/>
  <c r="AB671" i="3"/>
  <c r="C671" i="3"/>
  <c r="E671" i="3" s="1"/>
  <c r="AB670" i="3"/>
  <c r="C670" i="3"/>
  <c r="E670" i="3" s="1"/>
  <c r="AB669" i="3"/>
  <c r="C669" i="3"/>
  <c r="E669" i="3" s="1"/>
  <c r="AB668" i="3"/>
  <c r="E668" i="3"/>
  <c r="AB667" i="3"/>
  <c r="C667" i="3"/>
  <c r="E667" i="3" s="1"/>
  <c r="AB666" i="3"/>
  <c r="E666" i="3"/>
  <c r="AB665" i="3"/>
  <c r="E665" i="3"/>
  <c r="AB664" i="3"/>
  <c r="C664" i="3"/>
  <c r="E664" i="3" s="1"/>
  <c r="AB663" i="3"/>
  <c r="E663" i="3"/>
  <c r="AB662" i="3"/>
  <c r="E662" i="3"/>
  <c r="AB661" i="3"/>
  <c r="AB660" i="3"/>
  <c r="C660" i="3"/>
  <c r="E660" i="3" s="1"/>
  <c r="AB659" i="3"/>
  <c r="C659" i="3"/>
  <c r="E659" i="3" s="1"/>
  <c r="AB658" i="3"/>
  <c r="C658" i="3"/>
  <c r="E658" i="3" s="1"/>
  <c r="AB657" i="3"/>
  <c r="C657" i="3"/>
  <c r="E657" i="3" s="1"/>
  <c r="AB656" i="3"/>
  <c r="C656" i="3"/>
  <c r="E656" i="3" s="1"/>
  <c r="AB655" i="3"/>
  <c r="C655" i="3"/>
  <c r="E655" i="3" s="1"/>
  <c r="AB654" i="3"/>
  <c r="C654" i="3"/>
  <c r="E654" i="3" s="1"/>
  <c r="AB653" i="3"/>
  <c r="C653" i="3"/>
  <c r="E653" i="3" s="1"/>
  <c r="AB652" i="3"/>
  <c r="C652" i="3"/>
  <c r="E652" i="3" s="1"/>
  <c r="AB651" i="3"/>
  <c r="C651" i="3"/>
  <c r="E651" i="3" s="1"/>
  <c r="AB650" i="3"/>
  <c r="C650" i="3"/>
  <c r="E650" i="3" s="1"/>
  <c r="AB649" i="3"/>
  <c r="C649" i="3"/>
  <c r="E649" i="3" s="1"/>
  <c r="AB648" i="3"/>
  <c r="E648" i="3"/>
  <c r="AB647" i="3"/>
  <c r="C647" i="3"/>
  <c r="E647" i="3" s="1"/>
  <c r="AB646" i="3"/>
  <c r="E646" i="3"/>
  <c r="AB645" i="3"/>
  <c r="E645" i="3"/>
  <c r="AB644" i="3"/>
  <c r="C644" i="3"/>
  <c r="E644" i="3" s="1"/>
  <c r="AB643" i="3"/>
  <c r="E643" i="3"/>
  <c r="AB642" i="3"/>
  <c r="E642" i="3"/>
  <c r="AB641" i="3"/>
  <c r="AB640" i="3"/>
  <c r="C640" i="3"/>
  <c r="E640" i="3" s="1"/>
  <c r="AB639" i="3"/>
  <c r="C639" i="3"/>
  <c r="E639" i="3" s="1"/>
  <c r="AB638" i="3"/>
  <c r="C638" i="3"/>
  <c r="E638" i="3" s="1"/>
  <c r="AB637" i="3"/>
  <c r="C637" i="3"/>
  <c r="E637" i="3" s="1"/>
  <c r="AB636" i="3"/>
  <c r="C636" i="3"/>
  <c r="E636" i="3" s="1"/>
  <c r="AB635" i="3"/>
  <c r="C635" i="3"/>
  <c r="E635" i="3" s="1"/>
  <c r="AB634" i="3"/>
  <c r="C634" i="3"/>
  <c r="E634" i="3" s="1"/>
  <c r="AB633" i="3"/>
  <c r="C633" i="3"/>
  <c r="E633" i="3" s="1"/>
  <c r="AB632" i="3"/>
  <c r="C632" i="3"/>
  <c r="E632" i="3" s="1"/>
  <c r="AB631" i="3"/>
  <c r="C631" i="3"/>
  <c r="E631" i="3" s="1"/>
  <c r="AB630" i="3"/>
  <c r="C630" i="3"/>
  <c r="E630" i="3" s="1"/>
  <c r="AB629" i="3"/>
  <c r="C629" i="3"/>
  <c r="E629" i="3" s="1"/>
  <c r="AB628" i="3"/>
  <c r="E628" i="3"/>
  <c r="AB627" i="3"/>
  <c r="C627" i="3"/>
  <c r="E627" i="3" s="1"/>
  <c r="AB626" i="3"/>
  <c r="E626" i="3"/>
  <c r="AB625" i="3"/>
  <c r="E625" i="3"/>
  <c r="AB624" i="3"/>
  <c r="C624" i="3"/>
  <c r="E624" i="3" s="1"/>
  <c r="AB623" i="3"/>
  <c r="E623" i="3"/>
  <c r="AB622" i="3"/>
  <c r="E622" i="3"/>
  <c r="AB621" i="3"/>
  <c r="AB620" i="3"/>
  <c r="C620" i="3"/>
  <c r="E620" i="3" s="1"/>
  <c r="AB619" i="3"/>
  <c r="C619" i="3"/>
  <c r="E619" i="3" s="1"/>
  <c r="AB618" i="3"/>
  <c r="C618" i="3"/>
  <c r="E618" i="3" s="1"/>
  <c r="AB617" i="3"/>
  <c r="C617" i="3"/>
  <c r="E617" i="3" s="1"/>
  <c r="AB616" i="3"/>
  <c r="C616" i="3"/>
  <c r="E616" i="3" s="1"/>
  <c r="AB615" i="3"/>
  <c r="C615" i="3"/>
  <c r="E615" i="3" s="1"/>
  <c r="AB614" i="3"/>
  <c r="C614" i="3"/>
  <c r="E614" i="3" s="1"/>
  <c r="AB613" i="3"/>
  <c r="C613" i="3"/>
  <c r="E613" i="3" s="1"/>
  <c r="AB612" i="3"/>
  <c r="C612" i="3"/>
  <c r="E612" i="3" s="1"/>
  <c r="AB611" i="3"/>
  <c r="C611" i="3"/>
  <c r="E611" i="3" s="1"/>
  <c r="AB610" i="3"/>
  <c r="C610" i="3"/>
  <c r="E610" i="3" s="1"/>
  <c r="AB609" i="3"/>
  <c r="C609" i="3"/>
  <c r="E609" i="3" s="1"/>
  <c r="AB608" i="3"/>
  <c r="E608" i="3"/>
  <c r="AB607" i="3"/>
  <c r="C607" i="3"/>
  <c r="E607" i="3" s="1"/>
  <c r="AB606" i="3"/>
  <c r="E606" i="3"/>
  <c r="AB605" i="3"/>
  <c r="E605" i="3"/>
  <c r="AB604" i="3"/>
  <c r="C604" i="3"/>
  <c r="E604" i="3" s="1"/>
  <c r="AB603" i="3"/>
  <c r="E603" i="3"/>
  <c r="AB602" i="3"/>
  <c r="E602" i="3"/>
  <c r="AB601" i="3"/>
  <c r="AB600" i="3"/>
  <c r="C600" i="3"/>
  <c r="E600" i="3" s="1"/>
  <c r="AB599" i="3"/>
  <c r="E599" i="3"/>
  <c r="AB598" i="3"/>
  <c r="C598" i="3"/>
  <c r="E598" i="3" s="1"/>
  <c r="AB597" i="3"/>
  <c r="C597" i="3"/>
  <c r="E597" i="3" s="1"/>
  <c r="AB596" i="3"/>
  <c r="C596" i="3"/>
  <c r="E596" i="3" s="1"/>
  <c r="AB595" i="3"/>
  <c r="C595" i="3"/>
  <c r="E595" i="3" s="1"/>
  <c r="AB594" i="3"/>
  <c r="C594" i="3"/>
  <c r="E594" i="3" s="1"/>
  <c r="AB593" i="3"/>
  <c r="C593" i="3"/>
  <c r="E593" i="3" s="1"/>
  <c r="AB592" i="3"/>
  <c r="C592" i="3"/>
  <c r="E592" i="3" s="1"/>
  <c r="AB591" i="3"/>
  <c r="C591" i="3"/>
  <c r="E591" i="3" s="1"/>
  <c r="AB590" i="3"/>
  <c r="C590" i="3"/>
  <c r="E590" i="3" s="1"/>
  <c r="AB589" i="3"/>
  <c r="C589" i="3"/>
  <c r="E589" i="3" s="1"/>
  <c r="AB588" i="3"/>
  <c r="C588" i="3"/>
  <c r="E588" i="3" s="1"/>
  <c r="AB587" i="3"/>
  <c r="E587" i="3"/>
  <c r="AB586" i="3"/>
  <c r="C586" i="3"/>
  <c r="E586" i="3" s="1"/>
  <c r="AB585" i="3"/>
  <c r="E585" i="3"/>
  <c r="AB584" i="3"/>
  <c r="E584" i="3"/>
  <c r="AB583" i="3"/>
  <c r="C583" i="3"/>
  <c r="E583" i="3" s="1"/>
  <c r="AB582" i="3"/>
  <c r="E582" i="3"/>
  <c r="AB581" i="3"/>
  <c r="E581" i="3"/>
  <c r="AB580" i="3"/>
  <c r="AB579" i="3"/>
  <c r="C579" i="3"/>
  <c r="E579" i="3" s="1"/>
  <c r="AB578" i="3"/>
  <c r="C578" i="3"/>
  <c r="E578" i="3" s="1"/>
  <c r="AB577" i="3"/>
  <c r="C577" i="3"/>
  <c r="E577" i="3" s="1"/>
  <c r="AB576" i="3"/>
  <c r="C576" i="3"/>
  <c r="E576" i="3" s="1"/>
  <c r="AB575" i="3"/>
  <c r="C575" i="3"/>
  <c r="E575" i="3" s="1"/>
  <c r="AB574" i="3"/>
  <c r="C574" i="3"/>
  <c r="E574" i="3" s="1"/>
  <c r="AB573" i="3"/>
  <c r="C573" i="3"/>
  <c r="E573" i="3" s="1"/>
  <c r="AB572" i="3"/>
  <c r="C572" i="3"/>
  <c r="E572" i="3" s="1"/>
  <c r="AB571" i="3"/>
  <c r="C571" i="3"/>
  <c r="E571" i="3" s="1"/>
  <c r="AB570" i="3"/>
  <c r="C570" i="3"/>
  <c r="E570" i="3" s="1"/>
  <c r="AB569" i="3"/>
  <c r="C569" i="3"/>
  <c r="E569" i="3" s="1"/>
  <c r="AB568" i="3"/>
  <c r="C568" i="3"/>
  <c r="E568" i="3" s="1"/>
  <c r="AB567" i="3"/>
  <c r="E567" i="3"/>
  <c r="AB566" i="3"/>
  <c r="C566" i="3"/>
  <c r="E566" i="3" s="1"/>
  <c r="AB565" i="3"/>
  <c r="E565" i="3"/>
  <c r="AB564" i="3"/>
  <c r="E564" i="3"/>
  <c r="AB563" i="3"/>
  <c r="C563" i="3"/>
  <c r="E563" i="3" s="1"/>
  <c r="AB562" i="3"/>
  <c r="E562" i="3"/>
  <c r="AB561" i="3"/>
  <c r="E561" i="3"/>
  <c r="AB560" i="3"/>
  <c r="E560" i="3"/>
  <c r="AB559" i="3"/>
  <c r="E559" i="3"/>
  <c r="AB558" i="3"/>
  <c r="C558" i="3"/>
  <c r="E558" i="3" s="1"/>
  <c r="AB557" i="3"/>
  <c r="C557" i="3"/>
  <c r="E557" i="3" s="1"/>
  <c r="AB556" i="3"/>
  <c r="C556" i="3"/>
  <c r="E556" i="3" s="1"/>
  <c r="AB555" i="3"/>
  <c r="C555" i="3"/>
  <c r="E555" i="3" s="1"/>
  <c r="AB554" i="3"/>
  <c r="C554" i="3"/>
  <c r="E554" i="3" s="1"/>
  <c r="AB553" i="3"/>
  <c r="C553" i="3"/>
  <c r="E553" i="3" s="1"/>
  <c r="AB552" i="3"/>
  <c r="C552" i="3"/>
  <c r="E552" i="3" s="1"/>
  <c r="AB551" i="3"/>
  <c r="C551" i="3"/>
  <c r="E551" i="3" s="1"/>
  <c r="AB550" i="3"/>
  <c r="C550" i="3"/>
  <c r="E550" i="3" s="1"/>
  <c r="AB549" i="3"/>
  <c r="C549" i="3"/>
  <c r="E549" i="3" s="1"/>
  <c r="AB548" i="3"/>
  <c r="C548" i="3"/>
  <c r="E548" i="3" s="1"/>
  <c r="AB547" i="3"/>
  <c r="C547" i="3"/>
  <c r="E547" i="3" s="1"/>
  <c r="AB546" i="3"/>
  <c r="E546" i="3"/>
  <c r="AB545" i="3"/>
  <c r="C545" i="3"/>
  <c r="E545" i="3" s="1"/>
  <c r="AB544" i="3"/>
  <c r="E544" i="3"/>
  <c r="AB543" i="3"/>
  <c r="E543" i="3"/>
  <c r="AB542" i="3"/>
  <c r="C542" i="3"/>
  <c r="E542" i="3" s="1"/>
  <c r="AB541" i="3"/>
  <c r="E541" i="3"/>
  <c r="AB540" i="3"/>
  <c r="E540" i="3"/>
  <c r="AB539" i="3"/>
  <c r="E539" i="3"/>
  <c r="AB538" i="3"/>
  <c r="E538" i="3"/>
  <c r="AB537" i="3"/>
  <c r="C537" i="3"/>
  <c r="E537" i="3" s="1"/>
  <c r="AB536" i="3"/>
  <c r="C536" i="3"/>
  <c r="E536" i="3" s="1"/>
  <c r="AB535" i="3"/>
  <c r="C535" i="3"/>
  <c r="E535" i="3" s="1"/>
  <c r="AB534" i="3"/>
  <c r="C534" i="3"/>
  <c r="E534" i="3" s="1"/>
  <c r="AB533" i="3"/>
  <c r="C533" i="3"/>
  <c r="E533" i="3" s="1"/>
  <c r="AB532" i="3"/>
  <c r="C532" i="3"/>
  <c r="E532" i="3" s="1"/>
  <c r="AB531" i="3"/>
  <c r="C531" i="3"/>
  <c r="E531" i="3" s="1"/>
  <c r="AB530" i="3"/>
  <c r="C530" i="3"/>
  <c r="E530" i="3" s="1"/>
  <c r="AB529" i="3"/>
  <c r="C529" i="3"/>
  <c r="E529" i="3" s="1"/>
  <c r="AB528" i="3"/>
  <c r="C528" i="3"/>
  <c r="E528" i="3" s="1"/>
  <c r="AB527" i="3"/>
  <c r="C527" i="3"/>
  <c r="E527" i="3" s="1"/>
  <c r="AB526" i="3"/>
  <c r="C526" i="3"/>
  <c r="E526" i="3" s="1"/>
  <c r="AB525" i="3"/>
  <c r="E525" i="3"/>
  <c r="AB524" i="3"/>
  <c r="C524" i="3"/>
  <c r="E524" i="3" s="1"/>
  <c r="AB523" i="3"/>
  <c r="E523" i="3"/>
  <c r="AB522" i="3"/>
  <c r="E522" i="3"/>
  <c r="AB521" i="3"/>
  <c r="C521" i="3"/>
  <c r="E521" i="3" s="1"/>
  <c r="AB520" i="3"/>
  <c r="E520" i="3"/>
  <c r="AB519" i="3"/>
  <c r="E519" i="3"/>
  <c r="AB518" i="3"/>
  <c r="E518" i="3"/>
  <c r="AB517" i="3"/>
  <c r="E517" i="3"/>
  <c r="AB516" i="3"/>
  <c r="C516" i="3"/>
  <c r="E516" i="3" s="1"/>
  <c r="AB515" i="3"/>
  <c r="C515" i="3"/>
  <c r="E515" i="3" s="1"/>
  <c r="AB514" i="3"/>
  <c r="C514" i="3"/>
  <c r="E514" i="3" s="1"/>
  <c r="AB513" i="3"/>
  <c r="C513" i="3"/>
  <c r="E513" i="3" s="1"/>
  <c r="AB512" i="3"/>
  <c r="C512" i="3"/>
  <c r="E512" i="3" s="1"/>
  <c r="AB511" i="3"/>
  <c r="C511" i="3"/>
  <c r="E511" i="3" s="1"/>
  <c r="AB510" i="3"/>
  <c r="C510" i="3"/>
  <c r="E510" i="3" s="1"/>
  <c r="AB509" i="3"/>
  <c r="C509" i="3"/>
  <c r="E509" i="3" s="1"/>
  <c r="AB508" i="3"/>
  <c r="C508" i="3"/>
  <c r="E508" i="3" s="1"/>
  <c r="AB507" i="3"/>
  <c r="C507" i="3"/>
  <c r="E507" i="3" s="1"/>
  <c r="AB506" i="3"/>
  <c r="C506" i="3"/>
  <c r="E506" i="3" s="1"/>
  <c r="AB505" i="3"/>
  <c r="C505" i="3"/>
  <c r="E505" i="3" s="1"/>
  <c r="AB504" i="3"/>
  <c r="E504" i="3"/>
  <c r="AB503" i="3"/>
  <c r="C503" i="3"/>
  <c r="E503" i="3" s="1"/>
  <c r="AB502" i="3"/>
  <c r="E502" i="3"/>
  <c r="AB501" i="3"/>
  <c r="E501" i="3"/>
  <c r="AB500" i="3"/>
  <c r="C500" i="3"/>
  <c r="E500" i="3" s="1"/>
  <c r="AB499" i="3"/>
  <c r="E499" i="3"/>
  <c r="AB498" i="3"/>
  <c r="E498" i="3"/>
  <c r="AB497" i="3"/>
  <c r="E497" i="3"/>
  <c r="AB496" i="3"/>
  <c r="E496" i="3"/>
  <c r="AB495" i="3"/>
  <c r="C495" i="3"/>
  <c r="E495" i="3" s="1"/>
  <c r="AB494" i="3"/>
  <c r="C494" i="3"/>
  <c r="E494" i="3" s="1"/>
  <c r="AB493" i="3"/>
  <c r="C493" i="3"/>
  <c r="E493" i="3" s="1"/>
  <c r="AB492" i="3"/>
  <c r="C492" i="3"/>
  <c r="E492" i="3" s="1"/>
  <c r="AB491" i="3"/>
  <c r="C491" i="3"/>
  <c r="E491" i="3" s="1"/>
  <c r="AB490" i="3"/>
  <c r="C490" i="3"/>
  <c r="E490" i="3" s="1"/>
  <c r="AB489" i="3"/>
  <c r="C489" i="3"/>
  <c r="E489" i="3" s="1"/>
  <c r="AB488" i="3"/>
  <c r="C488" i="3"/>
  <c r="E488" i="3" s="1"/>
  <c r="AB487" i="3"/>
  <c r="C487" i="3"/>
  <c r="E487" i="3" s="1"/>
  <c r="AB486" i="3"/>
  <c r="C486" i="3"/>
  <c r="E486" i="3" s="1"/>
  <c r="AB485" i="3"/>
  <c r="C485" i="3"/>
  <c r="E485" i="3" s="1"/>
  <c r="AB484" i="3"/>
  <c r="C484" i="3"/>
  <c r="E484" i="3" s="1"/>
  <c r="AB483" i="3"/>
  <c r="E483" i="3"/>
  <c r="AB482" i="3"/>
  <c r="C482" i="3"/>
  <c r="E482" i="3" s="1"/>
  <c r="AB481" i="3"/>
  <c r="E481" i="3"/>
  <c r="AB480" i="3"/>
  <c r="E480" i="3"/>
  <c r="AB479" i="3"/>
  <c r="C479" i="3"/>
  <c r="E479" i="3" s="1"/>
  <c r="AB478" i="3"/>
  <c r="E478" i="3"/>
  <c r="AB477" i="3"/>
  <c r="E477" i="3"/>
  <c r="AB476" i="3"/>
  <c r="AB475" i="3"/>
  <c r="AB474" i="3"/>
  <c r="C474" i="3"/>
  <c r="E474" i="3" s="1"/>
  <c r="AB473" i="3"/>
  <c r="AA473" i="3"/>
  <c r="C473" i="3"/>
  <c r="AB472" i="3"/>
  <c r="C472" i="3"/>
  <c r="E472" i="3" s="1"/>
  <c r="AB471" i="3"/>
  <c r="C471" i="3"/>
  <c r="E471" i="3" s="1"/>
  <c r="AB470" i="3"/>
  <c r="C470" i="3"/>
  <c r="E470" i="3" s="1"/>
  <c r="AB469" i="3"/>
  <c r="C469" i="3"/>
  <c r="E469" i="3" s="1"/>
  <c r="AB468" i="3"/>
  <c r="C468" i="3"/>
  <c r="E468" i="3" s="1"/>
  <c r="AB467" i="3"/>
  <c r="C467" i="3"/>
  <c r="E467" i="3" s="1"/>
  <c r="AB466" i="3"/>
  <c r="C466" i="3"/>
  <c r="E466" i="3" s="1"/>
  <c r="AB465" i="3"/>
  <c r="C465" i="3"/>
  <c r="E465" i="3" s="1"/>
  <c r="AB464" i="3"/>
  <c r="C464" i="3"/>
  <c r="E464" i="3" s="1"/>
  <c r="AB463" i="3"/>
  <c r="C463" i="3"/>
  <c r="E463" i="3" s="1"/>
  <c r="AB462" i="3"/>
  <c r="C462" i="3"/>
  <c r="E462" i="3" s="1"/>
  <c r="AB461" i="3"/>
  <c r="E461" i="3"/>
  <c r="AB460" i="3"/>
  <c r="C460" i="3"/>
  <c r="E460" i="3" s="1"/>
  <c r="AB459" i="3"/>
  <c r="E459" i="3"/>
  <c r="AB458" i="3"/>
  <c r="E458" i="3"/>
  <c r="AB457" i="3"/>
  <c r="C457" i="3"/>
  <c r="E457" i="3" s="1"/>
  <c r="AB456" i="3"/>
  <c r="E456" i="3"/>
  <c r="AB455" i="3"/>
  <c r="E455" i="3"/>
  <c r="AB454" i="3"/>
  <c r="C454" i="3"/>
  <c r="E454" i="3" s="1"/>
  <c r="AB453" i="3"/>
  <c r="C453" i="3"/>
  <c r="E453" i="3" s="1"/>
  <c r="AB452" i="3"/>
  <c r="C452" i="3"/>
  <c r="E452" i="3" s="1"/>
  <c r="AB451" i="3"/>
  <c r="C451" i="3"/>
  <c r="E451" i="3" s="1"/>
  <c r="AB450" i="3"/>
  <c r="C450" i="3"/>
  <c r="E450" i="3" s="1"/>
  <c r="AB449" i="3"/>
  <c r="C449" i="3"/>
  <c r="E449" i="3" s="1"/>
  <c r="AB448" i="3"/>
  <c r="C448" i="3"/>
  <c r="E448" i="3" s="1"/>
  <c r="AB447" i="3"/>
  <c r="C447" i="3"/>
  <c r="E447" i="3" s="1"/>
  <c r="AB446" i="3"/>
  <c r="C446" i="3"/>
  <c r="E446" i="3" s="1"/>
  <c r="AB445" i="3"/>
  <c r="C445" i="3"/>
  <c r="E445" i="3" s="1"/>
  <c r="AB444" i="3"/>
  <c r="C444" i="3"/>
  <c r="E444" i="3" s="1"/>
  <c r="AB443" i="3"/>
  <c r="C443" i="3"/>
  <c r="E443" i="3" s="1"/>
  <c r="AB442" i="3"/>
  <c r="E442" i="3"/>
  <c r="AB441" i="3"/>
  <c r="C441" i="3"/>
  <c r="E441" i="3" s="1"/>
  <c r="AB440" i="3"/>
  <c r="E440" i="3"/>
  <c r="AB439" i="3"/>
  <c r="E439" i="3"/>
  <c r="AB438" i="3"/>
  <c r="C438" i="3"/>
  <c r="E438" i="3" s="1"/>
  <c r="AB437" i="3"/>
  <c r="E437" i="3"/>
  <c r="AB436" i="3"/>
  <c r="E436" i="3"/>
  <c r="AB435" i="3"/>
  <c r="E435" i="3"/>
  <c r="AB434" i="3"/>
  <c r="E434" i="3"/>
  <c r="AB433" i="3"/>
  <c r="C433" i="3"/>
  <c r="E433" i="3" s="1"/>
  <c r="AB432" i="3"/>
  <c r="C432" i="3"/>
  <c r="E432" i="3" s="1"/>
  <c r="AB431" i="3"/>
  <c r="C431" i="3"/>
  <c r="E431" i="3" s="1"/>
  <c r="AB430" i="3"/>
  <c r="C430" i="3"/>
  <c r="E430" i="3" s="1"/>
  <c r="AB429" i="3"/>
  <c r="C429" i="3"/>
  <c r="E429" i="3" s="1"/>
  <c r="AB428" i="3"/>
  <c r="C428" i="3"/>
  <c r="E428" i="3" s="1"/>
  <c r="AB427" i="3"/>
  <c r="C427" i="3"/>
  <c r="E427" i="3" s="1"/>
  <c r="AB426" i="3"/>
  <c r="C426" i="3"/>
  <c r="E426" i="3" s="1"/>
  <c r="AB425" i="3"/>
  <c r="C425" i="3"/>
  <c r="E425" i="3" s="1"/>
  <c r="AB424" i="3"/>
  <c r="C424" i="3"/>
  <c r="E424" i="3" s="1"/>
  <c r="AB423" i="3"/>
  <c r="C423" i="3"/>
  <c r="E423" i="3" s="1"/>
  <c r="AB422" i="3"/>
  <c r="C422" i="3"/>
  <c r="E422" i="3" s="1"/>
  <c r="AB421" i="3"/>
  <c r="E421" i="3"/>
  <c r="AB420" i="3"/>
  <c r="C420" i="3"/>
  <c r="E420" i="3" s="1"/>
  <c r="AB419" i="3"/>
  <c r="E419" i="3"/>
  <c r="AB418" i="3"/>
  <c r="E418" i="3"/>
  <c r="AB417" i="3"/>
  <c r="C417" i="3"/>
  <c r="E417" i="3" s="1"/>
  <c r="AB416" i="3"/>
  <c r="E416" i="3"/>
  <c r="AB415" i="3"/>
  <c r="E415" i="3"/>
  <c r="AB414" i="3"/>
  <c r="E414" i="3"/>
  <c r="AB413" i="3"/>
  <c r="E413" i="3"/>
  <c r="AB412" i="3"/>
  <c r="C412" i="3"/>
  <c r="E412" i="3" s="1"/>
  <c r="AB411" i="3"/>
  <c r="C411" i="3"/>
  <c r="E411" i="3" s="1"/>
  <c r="AB410" i="3"/>
  <c r="C410" i="3"/>
  <c r="E410" i="3" s="1"/>
  <c r="AB409" i="3"/>
  <c r="C409" i="3"/>
  <c r="E409" i="3" s="1"/>
  <c r="AB408" i="3"/>
  <c r="C408" i="3"/>
  <c r="E408" i="3" s="1"/>
  <c r="AB407" i="3"/>
  <c r="C407" i="3"/>
  <c r="E407" i="3" s="1"/>
  <c r="AB406" i="3"/>
  <c r="C406" i="3"/>
  <c r="E406" i="3" s="1"/>
  <c r="AB405" i="3"/>
  <c r="C405" i="3"/>
  <c r="E405" i="3" s="1"/>
  <c r="AB404" i="3"/>
  <c r="C404" i="3"/>
  <c r="E404" i="3" s="1"/>
  <c r="AB403" i="3"/>
  <c r="C403" i="3"/>
  <c r="E403" i="3" s="1"/>
  <c r="AB402" i="3"/>
  <c r="C402" i="3"/>
  <c r="E402" i="3" s="1"/>
  <c r="AB401" i="3"/>
  <c r="C401" i="3"/>
  <c r="E401" i="3" s="1"/>
  <c r="AB400" i="3"/>
  <c r="E400" i="3"/>
  <c r="AB399" i="3"/>
  <c r="C399" i="3"/>
  <c r="E399" i="3" s="1"/>
  <c r="AB398" i="3"/>
  <c r="E398" i="3"/>
  <c r="AB397" i="3"/>
  <c r="E397" i="3"/>
  <c r="AB396" i="3"/>
  <c r="C396" i="3"/>
  <c r="E396" i="3" s="1"/>
  <c r="AB395" i="3"/>
  <c r="E395" i="3"/>
  <c r="AB394" i="3"/>
  <c r="E394" i="3"/>
  <c r="AB393" i="3"/>
  <c r="E393" i="3"/>
  <c r="AB392" i="3"/>
  <c r="E392" i="3"/>
  <c r="AB391" i="3"/>
  <c r="C391" i="3"/>
  <c r="E391" i="3" s="1"/>
  <c r="AB390" i="3"/>
  <c r="C390" i="3"/>
  <c r="E390" i="3" s="1"/>
  <c r="AB389" i="3"/>
  <c r="C389" i="3"/>
  <c r="E389" i="3" s="1"/>
  <c r="AB388" i="3"/>
  <c r="C388" i="3"/>
  <c r="E388" i="3" s="1"/>
  <c r="AB387" i="3"/>
  <c r="C387" i="3"/>
  <c r="E387" i="3" s="1"/>
  <c r="AB386" i="3"/>
  <c r="C386" i="3"/>
  <c r="E386" i="3" s="1"/>
  <c r="AB385" i="3"/>
  <c r="AA385" i="3"/>
  <c r="G34" i="1"/>
  <c r="C385" i="3"/>
  <c r="E385" i="3" s="1"/>
  <c r="AB384" i="3"/>
  <c r="C384" i="3"/>
  <c r="E384" i="3" s="1"/>
  <c r="AB383" i="3"/>
  <c r="C383" i="3"/>
  <c r="E383" i="3" s="1"/>
  <c r="AB382" i="3"/>
  <c r="C382" i="3"/>
  <c r="E382" i="3" s="1"/>
  <c r="AB381" i="3"/>
  <c r="C381" i="3"/>
  <c r="E381" i="3" s="1"/>
  <c r="AB380" i="3"/>
  <c r="C380" i="3"/>
  <c r="E380" i="3" s="1"/>
  <c r="AB379" i="3"/>
  <c r="E379" i="3"/>
  <c r="AB378" i="3"/>
  <c r="C378" i="3"/>
  <c r="E378" i="3" s="1"/>
  <c r="AB377" i="3"/>
  <c r="E377" i="3"/>
  <c r="AB376" i="3"/>
  <c r="E376" i="3"/>
  <c r="AB375" i="3"/>
  <c r="C375" i="3"/>
  <c r="E375" i="3" s="1"/>
  <c r="AB374" i="3"/>
  <c r="E374" i="3"/>
  <c r="AB373" i="3"/>
  <c r="E373" i="3"/>
  <c r="AB372" i="3"/>
  <c r="E372" i="3"/>
  <c r="AB371" i="3"/>
  <c r="E371" i="3"/>
  <c r="AB370" i="3"/>
  <c r="C370" i="3"/>
  <c r="E370" i="3" s="1"/>
  <c r="AB369" i="3"/>
  <c r="C369" i="3"/>
  <c r="E369" i="3" s="1"/>
  <c r="AB368" i="3"/>
  <c r="C368" i="3"/>
  <c r="E368" i="3" s="1"/>
  <c r="AB367" i="3"/>
  <c r="C367" i="3"/>
  <c r="E367" i="3" s="1"/>
  <c r="AB366" i="3"/>
  <c r="C366" i="3"/>
  <c r="E366" i="3" s="1"/>
  <c r="AB365" i="3"/>
  <c r="C365" i="3"/>
  <c r="E365" i="3" s="1"/>
  <c r="AB364" i="3"/>
  <c r="C364" i="3"/>
  <c r="E364" i="3" s="1"/>
  <c r="AB363" i="3"/>
  <c r="C363" i="3"/>
  <c r="E363" i="3" s="1"/>
  <c r="AB362" i="3"/>
  <c r="C362" i="3"/>
  <c r="E362" i="3" s="1"/>
  <c r="AB361" i="3"/>
  <c r="C361" i="3"/>
  <c r="E361" i="3" s="1"/>
  <c r="AB360" i="3"/>
  <c r="C360" i="3"/>
  <c r="E360" i="3" s="1"/>
  <c r="AB359" i="3"/>
  <c r="C359" i="3"/>
  <c r="E359" i="3" s="1"/>
  <c r="AB358" i="3"/>
  <c r="E358" i="3"/>
  <c r="AB357" i="3"/>
  <c r="C357" i="3"/>
  <c r="E357" i="3" s="1"/>
  <c r="AB356" i="3"/>
  <c r="E356" i="3"/>
  <c r="AB355" i="3"/>
  <c r="E355" i="3"/>
  <c r="AB354" i="3"/>
  <c r="C354" i="3"/>
  <c r="E354" i="3" s="1"/>
  <c r="AB353" i="3"/>
  <c r="E353" i="3"/>
  <c r="AB352" i="3"/>
  <c r="E352" i="3"/>
  <c r="AB351" i="3"/>
  <c r="E351" i="3"/>
  <c r="AB350" i="3"/>
  <c r="E350" i="3"/>
  <c r="AB349" i="3"/>
  <c r="C349" i="3"/>
  <c r="E349" i="3" s="1"/>
  <c r="AB348" i="3"/>
  <c r="C348" i="3"/>
  <c r="AB347" i="3"/>
  <c r="C347" i="3"/>
  <c r="E347" i="3" s="1"/>
  <c r="AB346" i="3"/>
  <c r="C346" i="3"/>
  <c r="E346" i="3" s="1"/>
  <c r="AB345" i="3"/>
  <c r="C345" i="3"/>
  <c r="E345" i="3" s="1"/>
  <c r="AB344" i="3"/>
  <c r="C344" i="3"/>
  <c r="E344" i="3" s="1"/>
  <c r="AB343" i="3"/>
  <c r="C343" i="3"/>
  <c r="E343" i="3" s="1"/>
  <c r="AB342" i="3"/>
  <c r="C342" i="3"/>
  <c r="E342" i="3" s="1"/>
  <c r="AB341" i="3"/>
  <c r="C341" i="3"/>
  <c r="E341" i="3" s="1"/>
  <c r="AB340" i="3"/>
  <c r="C340" i="3"/>
  <c r="E340" i="3" s="1"/>
  <c r="AB339" i="3"/>
  <c r="C339" i="3"/>
  <c r="E339" i="3" s="1"/>
  <c r="AB338" i="3"/>
  <c r="C338" i="3"/>
  <c r="E338" i="3" s="1"/>
  <c r="AB337" i="3"/>
  <c r="C337" i="3"/>
  <c r="E337" i="3" s="1"/>
  <c r="AB336" i="3"/>
  <c r="E336" i="3"/>
  <c r="AB335" i="3"/>
  <c r="C335" i="3"/>
  <c r="E335" i="3" s="1"/>
  <c r="AB334" i="3"/>
  <c r="E334" i="3"/>
  <c r="AB333" i="3"/>
  <c r="E333" i="3"/>
  <c r="AB332" i="3"/>
  <c r="C332" i="3"/>
  <c r="E332" i="3" s="1"/>
  <c r="AB331" i="3"/>
  <c r="E331" i="3"/>
  <c r="AB330" i="3"/>
  <c r="E330" i="3"/>
  <c r="AB329" i="3"/>
  <c r="E329" i="3"/>
  <c r="AB328" i="3"/>
  <c r="E328" i="3"/>
  <c r="AB327" i="3"/>
  <c r="C327" i="3"/>
  <c r="E327" i="3" s="1"/>
  <c r="AB326" i="3"/>
  <c r="C326" i="3"/>
  <c r="E326" i="3" s="1"/>
  <c r="AB325" i="3"/>
  <c r="C325" i="3"/>
  <c r="E325" i="3" s="1"/>
  <c r="AB324" i="3"/>
  <c r="C324" i="3"/>
  <c r="E324" i="3" s="1"/>
  <c r="AB323" i="3"/>
  <c r="C323" i="3"/>
  <c r="E323" i="3" s="1"/>
  <c r="AB322" i="3"/>
  <c r="C322" i="3"/>
  <c r="E322" i="3" s="1"/>
  <c r="AB321" i="3"/>
  <c r="C321" i="3"/>
  <c r="E321" i="3" s="1"/>
  <c r="AB320" i="3"/>
  <c r="C320" i="3"/>
  <c r="E320" i="3" s="1"/>
  <c r="AB319" i="3"/>
  <c r="C319" i="3"/>
  <c r="E319" i="3" s="1"/>
  <c r="AB318" i="3"/>
  <c r="C318" i="3"/>
  <c r="E318" i="3" s="1"/>
  <c r="AB317" i="3"/>
  <c r="C317" i="3"/>
  <c r="E317" i="3" s="1"/>
  <c r="AB316" i="3"/>
  <c r="C316" i="3"/>
  <c r="E316" i="3" s="1"/>
  <c r="AB315" i="3"/>
  <c r="E315" i="3"/>
  <c r="AB314" i="3"/>
  <c r="C314" i="3"/>
  <c r="E314" i="3" s="1"/>
  <c r="AB313" i="3"/>
  <c r="E313" i="3"/>
  <c r="AB312" i="3"/>
  <c r="E312" i="3"/>
  <c r="AB311" i="3"/>
  <c r="C311" i="3"/>
  <c r="E311" i="3" s="1"/>
  <c r="AB310" i="3"/>
  <c r="E310" i="3"/>
  <c r="AB309" i="3"/>
  <c r="E309" i="3"/>
  <c r="AB308" i="3"/>
  <c r="E308" i="3"/>
  <c r="AB307" i="3"/>
  <c r="E307" i="3"/>
  <c r="AB306" i="3"/>
  <c r="E306" i="3"/>
  <c r="AB305" i="3"/>
  <c r="E305" i="3"/>
  <c r="AB304" i="3"/>
  <c r="E304" i="3"/>
  <c r="AB303" i="3"/>
  <c r="E303" i="3"/>
  <c r="AB302" i="3"/>
  <c r="E302" i="3"/>
  <c r="AB301" i="3"/>
  <c r="C301" i="3"/>
  <c r="E301" i="3" s="1"/>
  <c r="AB300" i="3"/>
  <c r="C300" i="3"/>
  <c r="E300" i="3" s="1"/>
  <c r="AB299" i="3"/>
  <c r="C299" i="3"/>
  <c r="E299" i="3" s="1"/>
  <c r="AB298" i="3"/>
  <c r="C298" i="3"/>
  <c r="E298" i="3" s="1"/>
  <c r="AB297" i="3"/>
  <c r="C297" i="3"/>
  <c r="E297" i="3" s="1"/>
  <c r="AB296" i="3"/>
  <c r="C296" i="3"/>
  <c r="E296" i="3" s="1"/>
  <c r="AB295" i="3"/>
  <c r="C295" i="3"/>
  <c r="E295" i="3" s="1"/>
  <c r="AB294" i="3"/>
  <c r="C294" i="3"/>
  <c r="E294" i="3" s="1"/>
  <c r="AB293" i="3"/>
  <c r="C293" i="3"/>
  <c r="E293" i="3" s="1"/>
  <c r="AB292" i="3"/>
  <c r="C292" i="3"/>
  <c r="E292" i="3" s="1"/>
  <c r="AB291" i="3"/>
  <c r="C291" i="3"/>
  <c r="E291" i="3" s="1"/>
  <c r="AB290" i="3"/>
  <c r="C290" i="3"/>
  <c r="E290" i="3" s="1"/>
  <c r="AB289" i="3"/>
  <c r="E289" i="3"/>
  <c r="AB288" i="3"/>
  <c r="C288" i="3"/>
  <c r="E288" i="3" s="1"/>
  <c r="AB287" i="3"/>
  <c r="E287" i="3"/>
  <c r="AB286" i="3"/>
  <c r="E286" i="3"/>
  <c r="AB285" i="3"/>
  <c r="C285" i="3"/>
  <c r="E285" i="3" s="1"/>
  <c r="AB284" i="3"/>
  <c r="E284" i="3"/>
  <c r="AB283" i="3"/>
  <c r="E283" i="3"/>
  <c r="AB282" i="3"/>
  <c r="E282" i="3"/>
  <c r="AB281" i="3"/>
  <c r="E281" i="3"/>
  <c r="AB280" i="3"/>
  <c r="C280" i="3"/>
  <c r="E280" i="3" s="1"/>
  <c r="AB279" i="3"/>
  <c r="C279" i="3"/>
  <c r="E279" i="3" s="1"/>
  <c r="AB278" i="3"/>
  <c r="C278" i="3"/>
  <c r="E278" i="3" s="1"/>
  <c r="AB277" i="3"/>
  <c r="C277" i="3"/>
  <c r="E277" i="3" s="1"/>
  <c r="AB276" i="3"/>
  <c r="C276" i="3"/>
  <c r="E276" i="3" s="1"/>
  <c r="AB275" i="3"/>
  <c r="C275" i="3"/>
  <c r="E275" i="3" s="1"/>
  <c r="AB274" i="3"/>
  <c r="C274" i="3"/>
  <c r="E274" i="3" s="1"/>
  <c r="AB273" i="3"/>
  <c r="C273" i="3"/>
  <c r="E273" i="3" s="1"/>
  <c r="AB272" i="3"/>
  <c r="C272" i="3"/>
  <c r="E272" i="3" s="1"/>
  <c r="AB271" i="3"/>
  <c r="C271" i="3"/>
  <c r="E271" i="3" s="1"/>
  <c r="AB270" i="3"/>
  <c r="C270" i="3"/>
  <c r="E270" i="3" s="1"/>
  <c r="AB269" i="3"/>
  <c r="C269" i="3"/>
  <c r="E269" i="3" s="1"/>
  <c r="AB268" i="3"/>
  <c r="E268" i="3"/>
  <c r="AB267" i="3"/>
  <c r="C267" i="3"/>
  <c r="E267" i="3" s="1"/>
  <c r="AB266" i="3"/>
  <c r="E266" i="3"/>
  <c r="AB265" i="3"/>
  <c r="E265" i="3"/>
  <c r="AB264" i="3"/>
  <c r="C264" i="3"/>
  <c r="E264" i="3" s="1"/>
  <c r="AB263" i="3"/>
  <c r="E263" i="3"/>
  <c r="AB262" i="3"/>
  <c r="E262" i="3"/>
  <c r="AB261" i="3"/>
  <c r="E261" i="3"/>
  <c r="AB260" i="3"/>
  <c r="E260" i="3"/>
  <c r="AB259" i="3"/>
  <c r="C259" i="3"/>
  <c r="E259" i="3" s="1"/>
  <c r="AB258" i="3"/>
  <c r="C258" i="3"/>
  <c r="E258" i="3" s="1"/>
  <c r="AB257" i="3"/>
  <c r="C257" i="3"/>
  <c r="E257" i="3" s="1"/>
  <c r="AB256" i="3"/>
  <c r="C256" i="3"/>
  <c r="E256" i="3" s="1"/>
  <c r="AB255" i="3"/>
  <c r="C255" i="3"/>
  <c r="E255" i="3" s="1"/>
  <c r="AB254" i="3"/>
  <c r="C254" i="3"/>
  <c r="E254" i="3" s="1"/>
  <c r="AB253" i="3"/>
  <c r="C253" i="3"/>
  <c r="E253" i="3" s="1"/>
  <c r="AB252" i="3"/>
  <c r="C252" i="3"/>
  <c r="E252" i="3" s="1"/>
  <c r="AB251" i="3"/>
  <c r="C251" i="3"/>
  <c r="E251" i="3" s="1"/>
  <c r="AB250" i="3"/>
  <c r="C250" i="3"/>
  <c r="E250" i="3" s="1"/>
  <c r="AB249" i="3"/>
  <c r="C249" i="3"/>
  <c r="E249" i="3" s="1"/>
  <c r="AB248" i="3"/>
  <c r="C248" i="3"/>
  <c r="E248" i="3" s="1"/>
  <c r="AB247" i="3"/>
  <c r="E247" i="3"/>
  <c r="AB246" i="3"/>
  <c r="C246" i="3"/>
  <c r="E246" i="3" s="1"/>
  <c r="AB245" i="3"/>
  <c r="E245" i="3"/>
  <c r="AB244" i="3"/>
  <c r="E244" i="3"/>
  <c r="AB243" i="3"/>
  <c r="C243" i="3"/>
  <c r="E243" i="3" s="1"/>
  <c r="AB242" i="3"/>
  <c r="E242" i="3"/>
  <c r="AB241" i="3"/>
  <c r="E241" i="3"/>
  <c r="AB240" i="3"/>
  <c r="E240" i="3"/>
  <c r="AB239" i="3"/>
  <c r="E239" i="3"/>
  <c r="AB238" i="3"/>
  <c r="E238" i="3"/>
  <c r="AB237" i="3"/>
  <c r="C237" i="3"/>
  <c r="E237" i="3" s="1"/>
  <c r="AB236" i="3"/>
  <c r="C236" i="3"/>
  <c r="E236" i="3" s="1"/>
  <c r="AB235" i="3"/>
  <c r="C235" i="3"/>
  <c r="E235" i="3" s="1"/>
  <c r="AB234" i="3"/>
  <c r="AA234" i="3"/>
  <c r="C234" i="3"/>
  <c r="E234" i="3" s="1"/>
  <c r="AB233" i="3"/>
  <c r="C233" i="3"/>
  <c r="E233" i="3" s="1"/>
  <c r="AB232" i="3"/>
  <c r="AA232" i="3"/>
  <c r="C232" i="3"/>
  <c r="E232" i="3" s="1"/>
  <c r="AB231" i="3"/>
  <c r="C231" i="3"/>
  <c r="E231" i="3" s="1"/>
  <c r="AB230" i="3"/>
  <c r="C230" i="3"/>
  <c r="E230" i="3" s="1"/>
  <c r="AB229" i="3"/>
  <c r="C229" i="3"/>
  <c r="E229" i="3" s="1"/>
  <c r="AB228" i="3"/>
  <c r="C228" i="3"/>
  <c r="E228" i="3" s="1"/>
  <c r="AB227" i="3"/>
  <c r="C227" i="3"/>
  <c r="E227" i="3" s="1"/>
  <c r="AB226" i="3"/>
  <c r="AA226" i="3"/>
  <c r="C226" i="3"/>
  <c r="E226" i="3" s="1"/>
  <c r="AB225" i="3"/>
  <c r="E225" i="3"/>
  <c r="AB224" i="3"/>
  <c r="C224" i="3"/>
  <c r="E224" i="3" s="1"/>
  <c r="AB223" i="3"/>
  <c r="E223" i="3"/>
  <c r="AB222" i="3"/>
  <c r="E222" i="3"/>
  <c r="AB221" i="3"/>
  <c r="C221" i="3"/>
  <c r="E221" i="3" s="1"/>
  <c r="AB219" i="3"/>
  <c r="E219" i="3"/>
  <c r="AB218" i="3"/>
  <c r="E218" i="3"/>
  <c r="AB217" i="3"/>
  <c r="E217" i="3"/>
  <c r="AB216" i="3"/>
  <c r="C216" i="3"/>
  <c r="E216" i="3" s="1"/>
  <c r="AB215" i="3"/>
  <c r="C215" i="3"/>
  <c r="E215" i="3" s="1"/>
  <c r="AB214" i="3"/>
  <c r="C214" i="3"/>
  <c r="E214" i="3" s="1"/>
  <c r="AB213" i="3"/>
  <c r="C213" i="3"/>
  <c r="E213" i="3" s="1"/>
  <c r="AB212" i="3"/>
  <c r="C212" i="3"/>
  <c r="E212" i="3" s="1"/>
  <c r="AB211" i="3"/>
  <c r="C211" i="3"/>
  <c r="E211" i="3" s="1"/>
  <c r="AB210" i="3"/>
  <c r="C210" i="3"/>
  <c r="E210" i="3" s="1"/>
  <c r="AB209" i="3"/>
  <c r="C209" i="3"/>
  <c r="E209" i="3" s="1"/>
  <c r="AB208" i="3"/>
  <c r="C208" i="3"/>
  <c r="E208" i="3" s="1"/>
  <c r="AB207" i="3"/>
  <c r="C207" i="3"/>
  <c r="E207" i="3" s="1"/>
  <c r="AB206" i="3"/>
  <c r="C206" i="3"/>
  <c r="E206" i="3" s="1"/>
  <c r="AB205" i="3"/>
  <c r="C205" i="3"/>
  <c r="E205" i="3" s="1"/>
  <c r="AB204" i="3"/>
  <c r="E204" i="3"/>
  <c r="AB203" i="3"/>
  <c r="C203" i="3"/>
  <c r="E203" i="3" s="1"/>
  <c r="AB202" i="3"/>
  <c r="E202" i="3"/>
  <c r="AB201" i="3"/>
  <c r="E201" i="3"/>
  <c r="AB200" i="3"/>
  <c r="C200" i="3"/>
  <c r="E200" i="3" s="1"/>
  <c r="AB199" i="3"/>
  <c r="E199" i="3"/>
  <c r="AB198" i="3"/>
  <c r="E198" i="3"/>
  <c r="AB197" i="3"/>
  <c r="E197" i="3"/>
  <c r="AB196" i="3"/>
  <c r="E196" i="3"/>
  <c r="AB195" i="3"/>
  <c r="C195" i="3"/>
  <c r="E195" i="3" s="1"/>
  <c r="AB194" i="3"/>
  <c r="C194" i="3"/>
  <c r="AB193" i="3"/>
  <c r="C193" i="3"/>
  <c r="E193" i="3" s="1"/>
  <c r="AB192" i="3"/>
  <c r="C192" i="3"/>
  <c r="E192" i="3" s="1"/>
  <c r="AB191" i="3"/>
  <c r="C191" i="3"/>
  <c r="E191" i="3" s="1"/>
  <c r="AB190" i="3"/>
  <c r="C190" i="3"/>
  <c r="E190" i="3" s="1"/>
  <c r="AB189" i="3"/>
  <c r="C189" i="3"/>
  <c r="E189" i="3" s="1"/>
  <c r="AB188" i="3"/>
  <c r="C188" i="3"/>
  <c r="E188" i="3" s="1"/>
  <c r="AB187" i="3"/>
  <c r="C187" i="3"/>
  <c r="E187" i="3" s="1"/>
  <c r="AB186" i="3"/>
  <c r="C186" i="3"/>
  <c r="E186" i="3" s="1"/>
  <c r="AB185" i="3"/>
  <c r="C185" i="3"/>
  <c r="E185" i="3" s="1"/>
  <c r="AB184" i="3"/>
  <c r="C184" i="3"/>
  <c r="E184" i="3" s="1"/>
  <c r="AB183" i="3"/>
  <c r="C183" i="3"/>
  <c r="E183" i="3" s="1"/>
  <c r="AB182" i="3"/>
  <c r="E182" i="3"/>
  <c r="AB181" i="3"/>
  <c r="C181" i="3"/>
  <c r="E181" i="3" s="1"/>
  <c r="AB180" i="3"/>
  <c r="E180" i="3"/>
  <c r="AB179" i="3"/>
  <c r="E179" i="3"/>
  <c r="AB178" i="3"/>
  <c r="C178" i="3"/>
  <c r="E178" i="3" s="1"/>
  <c r="AB177" i="3"/>
  <c r="E177" i="3"/>
  <c r="AB176" i="3"/>
  <c r="E176" i="3"/>
  <c r="AB175" i="3"/>
  <c r="AB174" i="3"/>
  <c r="C174" i="3"/>
  <c r="E174" i="3" s="1"/>
  <c r="AB173" i="3"/>
  <c r="C173" i="3"/>
  <c r="E173" i="3" s="1"/>
  <c r="AB172" i="3"/>
  <c r="C172" i="3"/>
  <c r="E172" i="3" s="1"/>
  <c r="AB171" i="3"/>
  <c r="C171" i="3"/>
  <c r="E171" i="3" s="1"/>
  <c r="AB170" i="3"/>
  <c r="C170" i="3"/>
  <c r="E170" i="3" s="1"/>
  <c r="AB169" i="3"/>
  <c r="C169" i="3"/>
  <c r="E169" i="3" s="1"/>
  <c r="AB168" i="3"/>
  <c r="C168" i="3"/>
  <c r="E168" i="3" s="1"/>
  <c r="AB167" i="3"/>
  <c r="C167" i="3"/>
  <c r="E167" i="3" s="1"/>
  <c r="AB166" i="3"/>
  <c r="C166" i="3"/>
  <c r="E166" i="3" s="1"/>
  <c r="AB165" i="3"/>
  <c r="C165" i="3"/>
  <c r="E165" i="3" s="1"/>
  <c r="AB164" i="3"/>
  <c r="C164" i="3"/>
  <c r="E164" i="3" s="1"/>
  <c r="AB163" i="3"/>
  <c r="C163" i="3"/>
  <c r="E163" i="3" s="1"/>
  <c r="AB162" i="3"/>
  <c r="E162" i="3"/>
  <c r="AB161" i="3"/>
  <c r="C161" i="3"/>
  <c r="E161" i="3" s="1"/>
  <c r="AB160" i="3"/>
  <c r="E160" i="3"/>
  <c r="AB159" i="3"/>
  <c r="E159" i="3"/>
  <c r="AB158" i="3"/>
  <c r="C158" i="3"/>
  <c r="E158" i="3" s="1"/>
  <c r="AB157" i="3"/>
  <c r="E157" i="3"/>
  <c r="AB156" i="3"/>
  <c r="E156" i="3"/>
  <c r="AB155" i="3"/>
  <c r="E155" i="3"/>
  <c r="AB154" i="3"/>
  <c r="E154" i="3"/>
  <c r="AB153" i="3"/>
  <c r="C153" i="3"/>
  <c r="E153" i="3" s="1"/>
  <c r="AB152" i="3"/>
  <c r="C152" i="3"/>
  <c r="E152" i="3" s="1"/>
  <c r="AB151" i="3"/>
  <c r="C151" i="3"/>
  <c r="E151" i="3" s="1"/>
  <c r="AB150" i="3"/>
  <c r="C150" i="3"/>
  <c r="E150" i="3" s="1"/>
  <c r="AB149" i="3"/>
  <c r="C149" i="3"/>
  <c r="E149" i="3" s="1"/>
  <c r="AB148" i="3"/>
  <c r="C148" i="3"/>
  <c r="E148" i="3" s="1"/>
  <c r="AB147" i="3"/>
  <c r="C147" i="3"/>
  <c r="E147" i="3" s="1"/>
  <c r="AB146" i="3"/>
  <c r="C146" i="3"/>
  <c r="E146" i="3" s="1"/>
  <c r="AB145" i="3"/>
  <c r="C145" i="3"/>
  <c r="E145" i="3" s="1"/>
  <c r="AB144" i="3"/>
  <c r="C144" i="3"/>
  <c r="E144" i="3" s="1"/>
  <c r="AB143" i="3"/>
  <c r="C143" i="3"/>
  <c r="E143" i="3" s="1"/>
  <c r="AB142" i="3"/>
  <c r="C142" i="3"/>
  <c r="E142" i="3" s="1"/>
  <c r="AB141" i="3"/>
  <c r="E141" i="3"/>
  <c r="AB140" i="3"/>
  <c r="C140" i="3"/>
  <c r="E140" i="3" s="1"/>
  <c r="AB139" i="3"/>
  <c r="E139" i="3"/>
  <c r="AB138" i="3"/>
  <c r="E138" i="3"/>
  <c r="AB137" i="3"/>
  <c r="C137" i="3"/>
  <c r="E137" i="3" s="1"/>
  <c r="AB136" i="3"/>
  <c r="E136" i="3"/>
  <c r="AB135" i="3"/>
  <c r="E135" i="3"/>
  <c r="AB134" i="3"/>
  <c r="E134" i="3"/>
  <c r="AB133" i="3"/>
  <c r="E133" i="3"/>
  <c r="AB132" i="3"/>
  <c r="E132" i="3"/>
  <c r="AB131" i="3"/>
  <c r="E131" i="3"/>
  <c r="AB130" i="3"/>
  <c r="C130" i="3"/>
  <c r="E130" i="3" s="1"/>
  <c r="AB129" i="3"/>
  <c r="C129" i="3"/>
  <c r="E129" i="3" s="1"/>
  <c r="AB128" i="3"/>
  <c r="C128" i="3"/>
  <c r="E128" i="3" s="1"/>
  <c r="AB127" i="3"/>
  <c r="C127" i="3"/>
  <c r="E127" i="3" s="1"/>
  <c r="AB126" i="3"/>
  <c r="C126" i="3"/>
  <c r="E126" i="3" s="1"/>
  <c r="AB125" i="3"/>
  <c r="C125" i="3"/>
  <c r="E125" i="3" s="1"/>
  <c r="AB124" i="3"/>
  <c r="C124" i="3"/>
  <c r="E124" i="3" s="1"/>
  <c r="AB123" i="3"/>
  <c r="C123" i="3"/>
  <c r="E123" i="3" s="1"/>
  <c r="AB122" i="3"/>
  <c r="C122" i="3"/>
  <c r="E122" i="3" s="1"/>
  <c r="AB121" i="3"/>
  <c r="C121" i="3"/>
  <c r="E121" i="3" s="1"/>
  <c r="AB120" i="3"/>
  <c r="C120" i="3"/>
  <c r="E120" i="3" s="1"/>
  <c r="AB119" i="3"/>
  <c r="C119" i="3"/>
  <c r="E119" i="3" s="1"/>
  <c r="AB118" i="3"/>
  <c r="E118" i="3"/>
  <c r="AB117" i="3"/>
  <c r="C117" i="3"/>
  <c r="E117" i="3" s="1"/>
  <c r="AB116" i="3"/>
  <c r="E116" i="3"/>
  <c r="AB115" i="3"/>
  <c r="E115" i="3"/>
  <c r="AB114" i="3"/>
  <c r="C114" i="3"/>
  <c r="E114" i="3" s="1"/>
  <c r="AB113" i="3"/>
  <c r="E113" i="3"/>
  <c r="AB112" i="3"/>
  <c r="E112" i="3"/>
  <c r="AB111" i="3"/>
  <c r="E111" i="3"/>
  <c r="AB110" i="3"/>
  <c r="E110" i="3"/>
  <c r="AB109" i="3"/>
  <c r="C109" i="3"/>
  <c r="E109" i="3" s="1"/>
  <c r="AB108" i="3"/>
  <c r="C108" i="3"/>
  <c r="E108" i="3" s="1"/>
  <c r="AB107" i="3"/>
  <c r="C107" i="3"/>
  <c r="E107" i="3" s="1"/>
  <c r="AB106" i="3"/>
  <c r="C106" i="3"/>
  <c r="E106" i="3" s="1"/>
  <c r="AB105" i="3"/>
  <c r="C105" i="3"/>
  <c r="E105" i="3" s="1"/>
  <c r="AB104" i="3"/>
  <c r="C104" i="3"/>
  <c r="E104" i="3" s="1"/>
  <c r="AB103" i="3"/>
  <c r="C103" i="3"/>
  <c r="E103" i="3" s="1"/>
  <c r="AB102" i="3"/>
  <c r="C102" i="3"/>
  <c r="E102" i="3" s="1"/>
  <c r="AB101" i="3"/>
  <c r="C101" i="3"/>
  <c r="E101" i="3" s="1"/>
  <c r="AB100" i="3"/>
  <c r="C100" i="3"/>
  <c r="E100" i="3" s="1"/>
  <c r="AB99" i="3"/>
  <c r="C99" i="3"/>
  <c r="E99" i="3" s="1"/>
  <c r="AB98" i="3"/>
  <c r="C98" i="3"/>
  <c r="E98" i="3" s="1"/>
  <c r="AB97" i="3"/>
  <c r="E97" i="3"/>
  <c r="AB96" i="3"/>
  <c r="C96" i="3"/>
  <c r="E96" i="3" s="1"/>
  <c r="AB95" i="3"/>
  <c r="E95" i="3"/>
  <c r="AB94" i="3"/>
  <c r="E94" i="3"/>
  <c r="AB93" i="3"/>
  <c r="C93" i="3"/>
  <c r="E93" i="3" s="1"/>
  <c r="AB92" i="3"/>
  <c r="E92" i="3"/>
  <c r="AB91" i="3"/>
  <c r="E91" i="3"/>
  <c r="AB90" i="3"/>
  <c r="E90" i="3"/>
  <c r="AB89" i="3"/>
  <c r="E89" i="3"/>
  <c r="AB88" i="3"/>
  <c r="C88" i="3"/>
  <c r="E88" i="3" s="1"/>
  <c r="AB87" i="3"/>
  <c r="C87" i="3"/>
  <c r="E87" i="3" s="1"/>
  <c r="AB86" i="3"/>
  <c r="C86" i="3"/>
  <c r="E86" i="3" s="1"/>
  <c r="AB85" i="3"/>
  <c r="C85" i="3"/>
  <c r="E85" i="3" s="1"/>
  <c r="AB84" i="3"/>
  <c r="C84" i="3"/>
  <c r="E84" i="3" s="1"/>
  <c r="AB83" i="3"/>
  <c r="C83" i="3"/>
  <c r="E83" i="3" s="1"/>
  <c r="AB82" i="3"/>
  <c r="C82" i="3"/>
  <c r="E82" i="3" s="1"/>
  <c r="AB81" i="3"/>
  <c r="C81" i="3"/>
  <c r="E81" i="3" s="1"/>
  <c r="AB80" i="3"/>
  <c r="C80" i="3"/>
  <c r="E80" i="3" s="1"/>
  <c r="AB79" i="3"/>
  <c r="C79" i="3"/>
  <c r="E79" i="3" s="1"/>
  <c r="AB78" i="3"/>
  <c r="C78" i="3"/>
  <c r="E78" i="3" s="1"/>
  <c r="AB77" i="3"/>
  <c r="C77" i="3"/>
  <c r="E77" i="3" s="1"/>
  <c r="AB76" i="3"/>
  <c r="E76" i="3"/>
  <c r="AB75" i="3"/>
  <c r="C75" i="3"/>
  <c r="E75" i="3" s="1"/>
  <c r="AB74" i="3"/>
  <c r="E74" i="3"/>
  <c r="AB73" i="3"/>
  <c r="E73" i="3"/>
  <c r="AB72" i="3"/>
  <c r="C72" i="3"/>
  <c r="E72" i="3" s="1"/>
  <c r="AB71" i="3"/>
  <c r="E71" i="3"/>
  <c r="AB70" i="3"/>
  <c r="E70" i="3"/>
  <c r="AB69" i="3"/>
  <c r="E69" i="3"/>
  <c r="AB68" i="3"/>
  <c r="E68" i="3"/>
  <c r="AB67" i="3"/>
  <c r="E67" i="3"/>
  <c r="AB66" i="3"/>
  <c r="C66" i="3"/>
  <c r="E66" i="3" s="1"/>
  <c r="AB65" i="3"/>
  <c r="C65" i="3"/>
  <c r="AB64" i="3"/>
  <c r="C64" i="3"/>
  <c r="E64" i="3" s="1"/>
  <c r="AB63" i="3"/>
  <c r="C63" i="3"/>
  <c r="E63" i="3" s="1"/>
  <c r="AB62" i="3"/>
  <c r="C62" i="3"/>
  <c r="E62" i="3" s="1"/>
  <c r="AB61" i="3"/>
  <c r="C61" i="3"/>
  <c r="E61" i="3" s="1"/>
  <c r="AB60" i="3"/>
  <c r="C60" i="3"/>
  <c r="E60" i="3" s="1"/>
  <c r="AB59" i="3"/>
  <c r="C59" i="3"/>
  <c r="E59" i="3" s="1"/>
  <c r="AB58" i="3"/>
  <c r="C58" i="3"/>
  <c r="E58" i="3" s="1"/>
  <c r="AB57" i="3"/>
  <c r="C57" i="3"/>
  <c r="E57" i="3" s="1"/>
  <c r="AB56" i="3"/>
  <c r="C56" i="3"/>
  <c r="E56" i="3" s="1"/>
  <c r="AB55" i="3"/>
  <c r="C55" i="3"/>
  <c r="E55" i="3" s="1"/>
  <c r="AB54" i="3"/>
  <c r="C54" i="3"/>
  <c r="E54" i="3" s="1"/>
  <c r="AB53" i="3"/>
  <c r="E53" i="3"/>
  <c r="AB52" i="3"/>
  <c r="C52" i="3"/>
  <c r="E52" i="3" s="1"/>
  <c r="AB51" i="3"/>
  <c r="AB50" i="3"/>
  <c r="E50" i="3"/>
  <c r="AB49" i="3"/>
  <c r="C49" i="3"/>
  <c r="E49" i="3" s="1"/>
  <c r="AB48" i="3"/>
  <c r="E48" i="3"/>
  <c r="AB47" i="3"/>
  <c r="E47" i="3"/>
  <c r="AB46" i="3"/>
  <c r="E46" i="3"/>
  <c r="AB45" i="3"/>
  <c r="E45" i="3"/>
  <c r="AB44" i="3"/>
  <c r="C44" i="3"/>
  <c r="E44" i="3" s="1"/>
  <c r="AB43" i="3"/>
  <c r="C43" i="3"/>
  <c r="AB42" i="3"/>
  <c r="C42" i="3"/>
  <c r="E42" i="3" s="1"/>
  <c r="AB41" i="3"/>
  <c r="C41" i="3"/>
  <c r="E41" i="3" s="1"/>
  <c r="AB40" i="3"/>
  <c r="C40" i="3"/>
  <c r="E40" i="3" s="1"/>
  <c r="AB39" i="3"/>
  <c r="C39" i="3"/>
  <c r="E39" i="3" s="1"/>
  <c r="AB38" i="3"/>
  <c r="C38" i="3"/>
  <c r="E38" i="3" s="1"/>
  <c r="AB37" i="3"/>
  <c r="C37" i="3"/>
  <c r="E37" i="3" s="1"/>
  <c r="AB36" i="3"/>
  <c r="C36" i="3"/>
  <c r="E36" i="3" s="1"/>
  <c r="AB35" i="3"/>
  <c r="C35" i="3"/>
  <c r="E35" i="3" s="1"/>
  <c r="AB34" i="3"/>
  <c r="C34" i="3"/>
  <c r="E34" i="3" s="1"/>
  <c r="AB33" i="3"/>
  <c r="C33" i="3"/>
  <c r="E33" i="3" s="1"/>
  <c r="AB32" i="3"/>
  <c r="C32" i="3"/>
  <c r="E32" i="3" s="1"/>
  <c r="AB31" i="3"/>
  <c r="E31" i="3"/>
  <c r="AB30" i="3"/>
  <c r="C30" i="3"/>
  <c r="E30" i="3" s="1"/>
  <c r="AB29" i="3"/>
  <c r="E29" i="3"/>
  <c r="AB28" i="3"/>
  <c r="E28" i="3"/>
  <c r="AB27" i="3"/>
  <c r="C27" i="3"/>
  <c r="E27" i="3" s="1"/>
  <c r="AB26" i="3"/>
  <c r="E26" i="3"/>
  <c r="AB25" i="3"/>
  <c r="E25" i="3"/>
  <c r="AB24" i="3"/>
  <c r="E24" i="3"/>
  <c r="AB23" i="3"/>
  <c r="E23" i="3"/>
  <c r="AB22" i="3"/>
  <c r="C22" i="3"/>
  <c r="E22" i="3" s="1"/>
  <c r="AB21" i="3"/>
  <c r="AB20" i="3"/>
  <c r="C20" i="3"/>
  <c r="E20" i="3" s="1"/>
  <c r="AB19" i="3"/>
  <c r="C19" i="3"/>
  <c r="E19" i="3" s="1"/>
  <c r="AB18" i="3"/>
  <c r="C18" i="3"/>
  <c r="E18" i="3" s="1"/>
  <c r="AB17" i="3"/>
  <c r="C17" i="3"/>
  <c r="E17" i="3" s="1"/>
  <c r="AB16" i="3"/>
  <c r="C16" i="3"/>
  <c r="E16" i="3" s="1"/>
  <c r="AB15" i="3"/>
  <c r="C15" i="3"/>
  <c r="E15" i="3" s="1"/>
  <c r="AB14" i="3"/>
  <c r="C14" i="3"/>
  <c r="E14" i="3" s="1"/>
  <c r="AB13" i="3"/>
  <c r="C13" i="3"/>
  <c r="E13" i="3" s="1"/>
  <c r="AB12" i="3"/>
  <c r="C12" i="3"/>
  <c r="E12" i="3" s="1"/>
  <c r="AB11" i="3"/>
  <c r="C11" i="3"/>
  <c r="E11" i="3" s="1"/>
  <c r="AB10" i="3"/>
  <c r="C10" i="3"/>
  <c r="E10" i="3" s="1"/>
  <c r="AB9" i="3"/>
  <c r="E9" i="3"/>
  <c r="AB8" i="3"/>
  <c r="C8" i="3"/>
  <c r="E8" i="3" s="1"/>
  <c r="AB7" i="3"/>
  <c r="E7" i="3"/>
  <c r="AB6" i="3"/>
  <c r="E6" i="3"/>
  <c r="AB5" i="3"/>
  <c r="C5" i="3"/>
  <c r="E5" i="3" s="1"/>
  <c r="AB4" i="3"/>
  <c r="E4" i="3"/>
  <c r="AB3" i="3"/>
  <c r="E3" i="3"/>
  <c r="O47" i="1"/>
  <c r="K46" i="1"/>
  <c r="K45" i="1"/>
  <c r="D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AA377" i="3" l="1"/>
  <c r="I34" i="1"/>
  <c r="K34" i="1"/>
  <c r="AA373" i="3"/>
  <c r="AA64" i="3"/>
  <c r="AA66" i="3"/>
  <c r="AA223" i="3"/>
  <c r="O44" i="1"/>
  <c r="O45" i="1" s="1"/>
  <c r="AA56" i="3"/>
  <c r="AA381" i="3"/>
  <c r="G7" i="1"/>
  <c r="AA219" i="3"/>
  <c r="G12" i="1"/>
  <c r="AA229" i="3"/>
  <c r="AA390" i="3"/>
  <c r="G38" i="1"/>
  <c r="G11" i="1"/>
  <c r="AA222" i="3"/>
  <c r="G18" i="1"/>
  <c r="AA227" i="3"/>
  <c r="AA235" i="3"/>
  <c r="G25" i="1"/>
  <c r="G31" i="1"/>
  <c r="AA383" i="3"/>
  <c r="AA391" i="3"/>
  <c r="AA460" i="3"/>
  <c r="AA495" i="3"/>
  <c r="G8" i="1"/>
  <c r="G15" i="1"/>
  <c r="G21" i="1"/>
  <c r="AA237" i="3"/>
  <c r="AA34" i="4"/>
  <c r="G3" i="1"/>
  <c r="G19" i="1"/>
  <c r="AA374" i="3"/>
  <c r="G26" i="1"/>
  <c r="AA389" i="3"/>
  <c r="G6" i="1"/>
  <c r="G10" i="1"/>
  <c r="G17" i="1"/>
  <c r="G24" i="1"/>
  <c r="G28" i="1"/>
  <c r="AA379" i="3"/>
  <c r="G5" i="1"/>
  <c r="G13" i="1"/>
  <c r="G23" i="1"/>
  <c r="G32" i="1"/>
  <c r="G36" i="1"/>
  <c r="AA387" i="3"/>
  <c r="G39" i="1"/>
  <c r="AA487" i="3"/>
  <c r="AA467" i="3"/>
  <c r="AA483" i="3"/>
  <c r="AA491" i="3"/>
  <c r="AA524" i="3"/>
  <c r="AA561" i="3"/>
  <c r="AA456" i="3"/>
  <c r="AA457" i="3"/>
  <c r="AA458" i="3"/>
  <c r="AA461" i="3"/>
  <c r="AA464" i="3"/>
  <c r="AA503" i="3"/>
  <c r="AA509" i="3"/>
  <c r="AA513" i="3"/>
  <c r="AA521" i="3"/>
  <c r="AA455" i="3"/>
  <c r="AA463" i="3"/>
  <c r="AA478" i="3"/>
  <c r="AA499" i="3"/>
  <c r="G43" i="1"/>
  <c r="AA502" i="3"/>
  <c r="AA556" i="3"/>
  <c r="AA486" i="3"/>
  <c r="AA494" i="3"/>
  <c r="AA501" i="3"/>
  <c r="AA514" i="3"/>
  <c r="AA549" i="3"/>
  <c r="AA563" i="3"/>
  <c r="AA545" i="3"/>
  <c r="AA569" i="3"/>
  <c r="AA573" i="3"/>
  <c r="AA577" i="3"/>
  <c r="AA474" i="3"/>
  <c r="AA490" i="3"/>
  <c r="AA572" i="3"/>
  <c r="AA576" i="3"/>
  <c r="AA571" i="3"/>
  <c r="AA575" i="3"/>
  <c r="AA579" i="3"/>
  <c r="AA693" i="3"/>
  <c r="AA691" i="3"/>
  <c r="AA684" i="3"/>
  <c r="AA685" i="3"/>
  <c r="AA686" i="3"/>
  <c r="M3" i="4"/>
  <c r="Q3" i="4" s="1"/>
  <c r="S3" i="4" s="1"/>
  <c r="U3" i="4" s="1"/>
  <c r="P3" i="4"/>
  <c r="T3" i="4" s="1"/>
  <c r="V3" i="4" s="1"/>
  <c r="M7" i="4"/>
  <c r="Q7" i="4" s="1"/>
  <c r="S7" i="4" s="1"/>
  <c r="U7" i="4" s="1"/>
  <c r="P7" i="4"/>
  <c r="T7" i="4" s="1"/>
  <c r="V7" i="4" s="1"/>
  <c r="M5" i="4"/>
  <c r="Q5" i="4" s="1"/>
  <c r="S5" i="4" s="1"/>
  <c r="U5" i="4" s="1"/>
  <c r="P5" i="4"/>
  <c r="T5" i="4" s="1"/>
  <c r="V5" i="4" s="1"/>
  <c r="AA7" i="4"/>
  <c r="AA10" i="4"/>
  <c r="AA3" i="4"/>
  <c r="AA5" i="4"/>
  <c r="U24" i="4"/>
  <c r="AA30" i="4"/>
  <c r="AA15" i="4"/>
  <c r="AA26" i="4"/>
  <c r="AA38" i="4"/>
  <c r="P9" i="4"/>
  <c r="T9" i="4" s="1"/>
  <c r="V9" i="4" s="1"/>
  <c r="AA9" i="4" s="1"/>
  <c r="P11" i="4"/>
  <c r="T11" i="4" s="1"/>
  <c r="V11" i="4" s="1"/>
  <c r="AA11" i="4" s="1"/>
  <c r="P13" i="4"/>
  <c r="T13" i="4" s="1"/>
  <c r="V13" i="4" s="1"/>
  <c r="AA13" i="4" s="1"/>
  <c r="P15" i="4"/>
  <c r="T15" i="4" s="1"/>
  <c r="V15" i="4" s="1"/>
  <c r="P17" i="4"/>
  <c r="T17" i="4" s="1"/>
  <c r="V17" i="4" s="1"/>
  <c r="AA17" i="4" s="1"/>
  <c r="P19" i="4"/>
  <c r="T19" i="4" s="1"/>
  <c r="V19" i="4" s="1"/>
  <c r="AA19" i="4" s="1"/>
  <c r="P21" i="4"/>
  <c r="T21" i="4" s="1"/>
  <c r="V21" i="4" s="1"/>
  <c r="AA21" i="4" s="1"/>
  <c r="P23" i="4"/>
  <c r="T23" i="4" s="1"/>
  <c r="V23" i="4" s="1"/>
  <c r="AA23" i="4" s="1"/>
  <c r="P29" i="4"/>
  <c r="T29" i="4" s="1"/>
  <c r="V29" i="4" s="1"/>
  <c r="AA29" i="4" s="1"/>
  <c r="P33" i="4"/>
  <c r="T33" i="4" s="1"/>
  <c r="V33" i="4" s="1"/>
  <c r="AA33" i="4" s="1"/>
  <c r="P37" i="4"/>
  <c r="T37" i="4" s="1"/>
  <c r="V37" i="4" s="1"/>
  <c r="AA37" i="4" s="1"/>
  <c r="AA46" i="4"/>
  <c r="AB48" i="4"/>
  <c r="P119" i="4"/>
  <c r="T119" i="4" s="1"/>
  <c r="V119" i="4" s="1"/>
  <c r="P25" i="4"/>
  <c r="T25" i="4" s="1"/>
  <c r="V25" i="4" s="1"/>
  <c r="AA25" i="4" s="1"/>
  <c r="P28" i="4"/>
  <c r="T28" i="4" s="1"/>
  <c r="V28" i="4" s="1"/>
  <c r="AA28" i="4" s="1"/>
  <c r="P32" i="4"/>
  <c r="T32" i="4" s="1"/>
  <c r="V32" i="4" s="1"/>
  <c r="AA32" i="4" s="1"/>
  <c r="P36" i="4"/>
  <c r="T36" i="4" s="1"/>
  <c r="V36" i="4" s="1"/>
  <c r="AA36" i="4" s="1"/>
  <c r="AA87" i="4"/>
  <c r="P4" i="4"/>
  <c r="T4" i="4" s="1"/>
  <c r="V4" i="4" s="1"/>
  <c r="AA4" i="4" s="1"/>
  <c r="P6" i="4"/>
  <c r="T6" i="4" s="1"/>
  <c r="V6" i="4" s="1"/>
  <c r="AA6" i="4" s="1"/>
  <c r="P8" i="4"/>
  <c r="T8" i="4" s="1"/>
  <c r="V8" i="4" s="1"/>
  <c r="AA8" i="4" s="1"/>
  <c r="P10" i="4"/>
  <c r="T10" i="4" s="1"/>
  <c r="V10" i="4" s="1"/>
  <c r="P12" i="4"/>
  <c r="T12" i="4" s="1"/>
  <c r="V12" i="4" s="1"/>
  <c r="AA12" i="4" s="1"/>
  <c r="P14" i="4"/>
  <c r="T14" i="4" s="1"/>
  <c r="V14" i="4" s="1"/>
  <c r="AA14" i="4" s="1"/>
  <c r="P16" i="4"/>
  <c r="T16" i="4" s="1"/>
  <c r="V16" i="4" s="1"/>
  <c r="AA16" i="4" s="1"/>
  <c r="P18" i="4"/>
  <c r="T18" i="4" s="1"/>
  <c r="V18" i="4" s="1"/>
  <c r="AA18" i="4" s="1"/>
  <c r="P20" i="4"/>
  <c r="T20" i="4" s="1"/>
  <c r="V20" i="4" s="1"/>
  <c r="AA20" i="4" s="1"/>
  <c r="P22" i="4"/>
  <c r="T22" i="4" s="1"/>
  <c r="V22" i="4" s="1"/>
  <c r="AA22" i="4" s="1"/>
  <c r="P24" i="4"/>
  <c r="T24" i="4" s="1"/>
  <c r="V24" i="4" s="1"/>
  <c r="AA24" i="4" s="1"/>
  <c r="G40" i="1" s="1"/>
  <c r="Q27" i="4"/>
  <c r="S27" i="4" s="1"/>
  <c r="U27" i="4" s="1"/>
  <c r="P27" i="4"/>
  <c r="T27" i="4" s="1"/>
  <c r="V27" i="4" s="1"/>
  <c r="AA27" i="4" s="1"/>
  <c r="Q31" i="4"/>
  <c r="S31" i="4" s="1"/>
  <c r="U31" i="4" s="1"/>
  <c r="AA31" i="4" s="1"/>
  <c r="P31" i="4"/>
  <c r="T31" i="4" s="1"/>
  <c r="V31" i="4" s="1"/>
  <c r="Q35" i="4"/>
  <c r="S35" i="4" s="1"/>
  <c r="U35" i="4" s="1"/>
  <c r="P35" i="4"/>
  <c r="T35" i="4" s="1"/>
  <c r="V35" i="4" s="1"/>
  <c r="AA35" i="4" s="1"/>
  <c r="Q39" i="4"/>
  <c r="S39" i="4" s="1"/>
  <c r="U39" i="4" s="1"/>
  <c r="P39" i="4"/>
  <c r="T39" i="4" s="1"/>
  <c r="V39" i="4" s="1"/>
  <c r="AA67" i="4"/>
  <c r="AA83" i="4"/>
  <c r="P87" i="4"/>
  <c r="T87" i="4" s="1"/>
  <c r="V87" i="4" s="1"/>
  <c r="Q103" i="4"/>
  <c r="S103" i="4" s="1"/>
  <c r="U103" i="4" s="1"/>
  <c r="P103" i="4"/>
  <c r="T103" i="4" s="1"/>
  <c r="V103" i="4" s="1"/>
  <c r="P110" i="4"/>
  <c r="T110" i="4" s="1"/>
  <c r="V110" i="4" s="1"/>
  <c r="AA110" i="4" s="1"/>
  <c r="Q110" i="4"/>
  <c r="S110" i="4" s="1"/>
  <c r="U110" i="4" s="1"/>
  <c r="P40" i="4"/>
  <c r="T40" i="4" s="1"/>
  <c r="V40" i="4" s="1"/>
  <c r="AA40" i="4" s="1"/>
  <c r="Q41" i="4"/>
  <c r="S41" i="4" s="1"/>
  <c r="U41" i="4" s="1"/>
  <c r="P41" i="4"/>
  <c r="T41" i="4" s="1"/>
  <c r="V41" i="4" s="1"/>
  <c r="P42" i="4"/>
  <c r="T42" i="4" s="1"/>
  <c r="V42" i="4" s="1"/>
  <c r="AA42" i="4" s="1"/>
  <c r="Q43" i="4"/>
  <c r="S43" i="4" s="1"/>
  <c r="U43" i="4" s="1"/>
  <c r="P43" i="4"/>
  <c r="T43" i="4" s="1"/>
  <c r="V43" i="4" s="1"/>
  <c r="P44" i="4"/>
  <c r="T44" i="4" s="1"/>
  <c r="V44" i="4" s="1"/>
  <c r="AA44" i="4" s="1"/>
  <c r="AA48" i="4"/>
  <c r="G41" i="1" s="1"/>
  <c r="P49" i="4"/>
  <c r="T49" i="4" s="1"/>
  <c r="V49" i="4" s="1"/>
  <c r="AA49" i="4" s="1"/>
  <c r="P53" i="4"/>
  <c r="T53" i="4" s="1"/>
  <c r="V53" i="4" s="1"/>
  <c r="AA53" i="4" s="1"/>
  <c r="P57" i="4"/>
  <c r="T57" i="4" s="1"/>
  <c r="V57" i="4" s="1"/>
  <c r="AA57" i="4" s="1"/>
  <c r="P61" i="4"/>
  <c r="T61" i="4" s="1"/>
  <c r="V61" i="4" s="1"/>
  <c r="AA61" i="4" s="1"/>
  <c r="AA63" i="4"/>
  <c r="AA79" i="4"/>
  <c r="AA86" i="4"/>
  <c r="AA100" i="4"/>
  <c r="P108" i="4"/>
  <c r="T108" i="4" s="1"/>
  <c r="V108" i="4" s="1"/>
  <c r="Q108" i="4"/>
  <c r="S108" i="4" s="1"/>
  <c r="U108" i="4" s="1"/>
  <c r="Q52" i="4"/>
  <c r="S52" i="4" s="1"/>
  <c r="U52" i="4" s="1"/>
  <c r="P52" i="4"/>
  <c r="T52" i="4" s="1"/>
  <c r="V52" i="4" s="1"/>
  <c r="Q56" i="4"/>
  <c r="S56" i="4" s="1"/>
  <c r="U56" i="4" s="1"/>
  <c r="P56" i="4"/>
  <c r="T56" i="4" s="1"/>
  <c r="V56" i="4" s="1"/>
  <c r="Q60" i="4"/>
  <c r="S60" i="4" s="1"/>
  <c r="U60" i="4" s="1"/>
  <c r="P60" i="4"/>
  <c r="T60" i="4" s="1"/>
  <c r="V60" i="4" s="1"/>
  <c r="Q64" i="4"/>
  <c r="S64" i="4" s="1"/>
  <c r="U64" i="4" s="1"/>
  <c r="P64" i="4"/>
  <c r="T64" i="4" s="1"/>
  <c r="V64" i="4" s="1"/>
  <c r="Q68" i="4"/>
  <c r="S68" i="4" s="1"/>
  <c r="U68" i="4" s="1"/>
  <c r="P68" i="4"/>
  <c r="T68" i="4" s="1"/>
  <c r="V68" i="4" s="1"/>
  <c r="Q72" i="4"/>
  <c r="S72" i="4" s="1"/>
  <c r="U72" i="4" s="1"/>
  <c r="P72" i="4"/>
  <c r="T72" i="4" s="1"/>
  <c r="V72" i="4" s="1"/>
  <c r="Q76" i="4"/>
  <c r="S76" i="4" s="1"/>
  <c r="U76" i="4" s="1"/>
  <c r="P76" i="4"/>
  <c r="T76" i="4" s="1"/>
  <c r="V76" i="4" s="1"/>
  <c r="Q80" i="4"/>
  <c r="S80" i="4" s="1"/>
  <c r="U80" i="4" s="1"/>
  <c r="P80" i="4"/>
  <c r="T80" i="4" s="1"/>
  <c r="V80" i="4" s="1"/>
  <c r="Q91" i="4"/>
  <c r="S91" i="4" s="1"/>
  <c r="U91" i="4" s="1"/>
  <c r="P91" i="4"/>
  <c r="T91" i="4" s="1"/>
  <c r="V91" i="4" s="1"/>
  <c r="Q99" i="4"/>
  <c r="S99" i="4" s="1"/>
  <c r="U99" i="4" s="1"/>
  <c r="P99" i="4"/>
  <c r="T99" i="4" s="1"/>
  <c r="V99" i="4" s="1"/>
  <c r="AA99" i="4" s="1"/>
  <c r="P127" i="4"/>
  <c r="T127" i="4" s="1"/>
  <c r="V127" i="4" s="1"/>
  <c r="P135" i="4"/>
  <c r="T135" i="4" s="1"/>
  <c r="V135" i="4" s="1"/>
  <c r="P45" i="4"/>
  <c r="T45" i="4" s="1"/>
  <c r="V45" i="4" s="1"/>
  <c r="AA45" i="4" s="1"/>
  <c r="P51" i="4"/>
  <c r="T51" i="4" s="1"/>
  <c r="V51" i="4" s="1"/>
  <c r="AA51" i="4" s="1"/>
  <c r="P55" i="4"/>
  <c r="T55" i="4" s="1"/>
  <c r="V55" i="4" s="1"/>
  <c r="AA55" i="4" s="1"/>
  <c r="P59" i="4"/>
  <c r="T59" i="4" s="1"/>
  <c r="V59" i="4" s="1"/>
  <c r="AA59" i="4" s="1"/>
  <c r="P63" i="4"/>
  <c r="T63" i="4" s="1"/>
  <c r="V63" i="4" s="1"/>
  <c r="AA64" i="4"/>
  <c r="P65" i="4"/>
  <c r="T65" i="4" s="1"/>
  <c r="V65" i="4" s="1"/>
  <c r="AA65" i="4" s="1"/>
  <c r="AA68" i="4"/>
  <c r="P69" i="4"/>
  <c r="T69" i="4" s="1"/>
  <c r="V69" i="4" s="1"/>
  <c r="AA69" i="4" s="1"/>
  <c r="AA72" i="4"/>
  <c r="P73" i="4"/>
  <c r="T73" i="4" s="1"/>
  <c r="V73" i="4" s="1"/>
  <c r="AA73" i="4" s="1"/>
  <c r="AA76" i="4"/>
  <c r="P77" i="4"/>
  <c r="T77" i="4" s="1"/>
  <c r="V77" i="4" s="1"/>
  <c r="AA77" i="4" s="1"/>
  <c r="AA80" i="4"/>
  <c r="P81" i="4"/>
  <c r="T81" i="4" s="1"/>
  <c r="V81" i="4" s="1"/>
  <c r="AA81" i="4" s="1"/>
  <c r="Q84" i="4"/>
  <c r="S84" i="4" s="1"/>
  <c r="U84" i="4" s="1"/>
  <c r="AA84" i="4" s="1"/>
  <c r="Q85" i="4"/>
  <c r="S85" i="4" s="1"/>
  <c r="U85" i="4" s="1"/>
  <c r="P85" i="4"/>
  <c r="T85" i="4" s="1"/>
  <c r="V85" i="4" s="1"/>
  <c r="AA85" i="4" s="1"/>
  <c r="Q88" i="4"/>
  <c r="S88" i="4" s="1"/>
  <c r="U88" i="4" s="1"/>
  <c r="AA88" i="4" s="1"/>
  <c r="AA90" i="4"/>
  <c r="Q95" i="4"/>
  <c r="S95" i="4" s="1"/>
  <c r="U95" i="4" s="1"/>
  <c r="AA95" i="4" s="1"/>
  <c r="P95" i="4"/>
  <c r="T95" i="4" s="1"/>
  <c r="V95" i="4" s="1"/>
  <c r="U96" i="4"/>
  <c r="AA96" i="4" s="1"/>
  <c r="G42" i="1" s="1"/>
  <c r="AB96" i="4"/>
  <c r="AA98" i="4"/>
  <c r="P102" i="4"/>
  <c r="T102" i="4" s="1"/>
  <c r="V102" i="4" s="1"/>
  <c r="AA102" i="4" s="1"/>
  <c r="Q109" i="4"/>
  <c r="S109" i="4" s="1"/>
  <c r="U109" i="4" s="1"/>
  <c r="P109" i="4"/>
  <c r="T109" i="4" s="1"/>
  <c r="V109" i="4" s="1"/>
  <c r="AA109" i="4" s="1"/>
  <c r="AA116" i="4"/>
  <c r="Q47" i="4"/>
  <c r="S47" i="4" s="1"/>
  <c r="U47" i="4" s="1"/>
  <c r="AA47" i="4" s="1"/>
  <c r="Q50" i="4"/>
  <c r="S50" i="4" s="1"/>
  <c r="U50" i="4" s="1"/>
  <c r="P50" i="4"/>
  <c r="T50" i="4" s="1"/>
  <c r="V50" i="4" s="1"/>
  <c r="AA50" i="4" s="1"/>
  <c r="Q54" i="4"/>
  <c r="S54" i="4" s="1"/>
  <c r="U54" i="4" s="1"/>
  <c r="P54" i="4"/>
  <c r="T54" i="4" s="1"/>
  <c r="V54" i="4" s="1"/>
  <c r="AA54" i="4" s="1"/>
  <c r="Q58" i="4"/>
  <c r="S58" i="4" s="1"/>
  <c r="U58" i="4" s="1"/>
  <c r="P58" i="4"/>
  <c r="T58" i="4" s="1"/>
  <c r="V58" i="4" s="1"/>
  <c r="AA58" i="4" s="1"/>
  <c r="Q62" i="4"/>
  <c r="S62" i="4" s="1"/>
  <c r="U62" i="4" s="1"/>
  <c r="P62" i="4"/>
  <c r="T62" i="4" s="1"/>
  <c r="V62" i="4" s="1"/>
  <c r="AA62" i="4" s="1"/>
  <c r="Q66" i="4"/>
  <c r="S66" i="4" s="1"/>
  <c r="U66" i="4" s="1"/>
  <c r="P66" i="4"/>
  <c r="T66" i="4" s="1"/>
  <c r="V66" i="4" s="1"/>
  <c r="AA66" i="4" s="1"/>
  <c r="Q70" i="4"/>
  <c r="S70" i="4" s="1"/>
  <c r="U70" i="4" s="1"/>
  <c r="P70" i="4"/>
  <c r="T70" i="4" s="1"/>
  <c r="V70" i="4" s="1"/>
  <c r="AA70" i="4" s="1"/>
  <c r="Q74" i="4"/>
  <c r="S74" i="4" s="1"/>
  <c r="U74" i="4" s="1"/>
  <c r="P74" i="4"/>
  <c r="T74" i="4" s="1"/>
  <c r="V74" i="4" s="1"/>
  <c r="AA74" i="4" s="1"/>
  <c r="Q78" i="4"/>
  <c r="S78" i="4" s="1"/>
  <c r="U78" i="4" s="1"/>
  <c r="P78" i="4"/>
  <c r="T78" i="4" s="1"/>
  <c r="V78" i="4" s="1"/>
  <c r="AA78" i="4" s="1"/>
  <c r="Q82" i="4"/>
  <c r="S82" i="4" s="1"/>
  <c r="U82" i="4" s="1"/>
  <c r="P82" i="4"/>
  <c r="T82" i="4" s="1"/>
  <c r="V82" i="4" s="1"/>
  <c r="AA82" i="4" s="1"/>
  <c r="P92" i="4"/>
  <c r="T92" i="4" s="1"/>
  <c r="V92" i="4" s="1"/>
  <c r="AA92" i="4" s="1"/>
  <c r="AA94" i="4"/>
  <c r="AA103" i="4"/>
  <c r="AA104" i="4"/>
  <c r="P111" i="4"/>
  <c r="T111" i="4" s="1"/>
  <c r="V111" i="4" s="1"/>
  <c r="AA124" i="4"/>
  <c r="AA91" i="4"/>
  <c r="P106" i="4"/>
  <c r="T106" i="4" s="1"/>
  <c r="V106" i="4" s="1"/>
  <c r="Q106" i="4"/>
  <c r="S106" i="4" s="1"/>
  <c r="U106" i="4" s="1"/>
  <c r="Q107" i="4"/>
  <c r="S107" i="4" s="1"/>
  <c r="U107" i="4" s="1"/>
  <c r="P107" i="4"/>
  <c r="T107" i="4" s="1"/>
  <c r="V107" i="4" s="1"/>
  <c r="AA107" i="4" s="1"/>
  <c r="AA108" i="4"/>
  <c r="P112" i="4"/>
  <c r="T112" i="4" s="1"/>
  <c r="V112" i="4" s="1"/>
  <c r="AA112" i="4" s="1"/>
  <c r="Q115" i="4"/>
  <c r="S115" i="4" s="1"/>
  <c r="U115" i="4" s="1"/>
  <c r="P115" i="4"/>
  <c r="T115" i="4" s="1"/>
  <c r="V115" i="4" s="1"/>
  <c r="P120" i="4"/>
  <c r="T120" i="4" s="1"/>
  <c r="V120" i="4" s="1"/>
  <c r="AA120" i="4" s="1"/>
  <c r="Q123" i="4"/>
  <c r="S123" i="4" s="1"/>
  <c r="U123" i="4" s="1"/>
  <c r="AA123" i="4" s="1"/>
  <c r="P123" i="4"/>
  <c r="T123" i="4" s="1"/>
  <c r="V123" i="4" s="1"/>
  <c r="P128" i="4"/>
  <c r="T128" i="4" s="1"/>
  <c r="V128" i="4" s="1"/>
  <c r="AA128" i="4" s="1"/>
  <c r="Q131" i="4"/>
  <c r="S131" i="4" s="1"/>
  <c r="U131" i="4" s="1"/>
  <c r="P131" i="4"/>
  <c r="T131" i="4" s="1"/>
  <c r="V131" i="4" s="1"/>
  <c r="AA131" i="4" s="1"/>
  <c r="P138" i="4"/>
  <c r="T138" i="4" s="1"/>
  <c r="V138" i="4" s="1"/>
  <c r="AA138" i="4" s="1"/>
  <c r="Q89" i="4"/>
  <c r="S89" i="4" s="1"/>
  <c r="U89" i="4" s="1"/>
  <c r="P89" i="4"/>
  <c r="T89" i="4" s="1"/>
  <c r="V89" i="4" s="1"/>
  <c r="AA89" i="4" s="1"/>
  <c r="Q93" i="4"/>
  <c r="S93" i="4" s="1"/>
  <c r="U93" i="4" s="1"/>
  <c r="P93" i="4"/>
  <c r="T93" i="4" s="1"/>
  <c r="V93" i="4" s="1"/>
  <c r="AA93" i="4" s="1"/>
  <c r="Q97" i="4"/>
  <c r="S97" i="4" s="1"/>
  <c r="U97" i="4" s="1"/>
  <c r="P97" i="4"/>
  <c r="T97" i="4" s="1"/>
  <c r="V97" i="4" s="1"/>
  <c r="AA97" i="4" s="1"/>
  <c r="Q101" i="4"/>
  <c r="S101" i="4" s="1"/>
  <c r="U101" i="4" s="1"/>
  <c r="P101" i="4"/>
  <c r="T101" i="4" s="1"/>
  <c r="V101" i="4" s="1"/>
  <c r="AA101" i="4" s="1"/>
  <c r="Q105" i="4"/>
  <c r="S105" i="4" s="1"/>
  <c r="U105" i="4" s="1"/>
  <c r="P105" i="4"/>
  <c r="T105" i="4" s="1"/>
  <c r="V105" i="4" s="1"/>
  <c r="AA105" i="4"/>
  <c r="AA106" i="4"/>
  <c r="AA111" i="4"/>
  <c r="AA115" i="4"/>
  <c r="AA119" i="4"/>
  <c r="AA127" i="4"/>
  <c r="AA135" i="4"/>
  <c r="Q202" i="4"/>
  <c r="S202" i="4" s="1"/>
  <c r="U202" i="4" s="1"/>
  <c r="Q113" i="4"/>
  <c r="S113" i="4" s="1"/>
  <c r="U113" i="4" s="1"/>
  <c r="P113" i="4"/>
  <c r="T113" i="4" s="1"/>
  <c r="V113" i="4" s="1"/>
  <c r="AA113" i="4" s="1"/>
  <c r="P114" i="4"/>
  <c r="T114" i="4" s="1"/>
  <c r="V114" i="4" s="1"/>
  <c r="AA114" i="4" s="1"/>
  <c r="Q117" i="4"/>
  <c r="S117" i="4" s="1"/>
  <c r="U117" i="4" s="1"/>
  <c r="P117" i="4"/>
  <c r="T117" i="4" s="1"/>
  <c r="V117" i="4" s="1"/>
  <c r="AA117" i="4" s="1"/>
  <c r="P118" i="4"/>
  <c r="T118" i="4" s="1"/>
  <c r="V118" i="4" s="1"/>
  <c r="AA118" i="4" s="1"/>
  <c r="Q121" i="4"/>
  <c r="S121" i="4" s="1"/>
  <c r="U121" i="4" s="1"/>
  <c r="P121" i="4"/>
  <c r="T121" i="4" s="1"/>
  <c r="V121" i="4" s="1"/>
  <c r="AA121" i="4" s="1"/>
  <c r="P122" i="4"/>
  <c r="T122" i="4" s="1"/>
  <c r="V122" i="4" s="1"/>
  <c r="AA122" i="4" s="1"/>
  <c r="Q125" i="4"/>
  <c r="S125" i="4" s="1"/>
  <c r="U125" i="4" s="1"/>
  <c r="P125" i="4"/>
  <c r="T125" i="4" s="1"/>
  <c r="V125" i="4" s="1"/>
  <c r="AA125" i="4" s="1"/>
  <c r="P126" i="4"/>
  <c r="T126" i="4" s="1"/>
  <c r="V126" i="4" s="1"/>
  <c r="AA126" i="4" s="1"/>
  <c r="Q129" i="4"/>
  <c r="S129" i="4" s="1"/>
  <c r="U129" i="4" s="1"/>
  <c r="P129" i="4"/>
  <c r="T129" i="4" s="1"/>
  <c r="V129" i="4" s="1"/>
  <c r="AA129" i="4" s="1"/>
  <c r="P130" i="4"/>
  <c r="T130" i="4" s="1"/>
  <c r="V130" i="4" s="1"/>
  <c r="AA130" i="4" s="1"/>
  <c r="Q133" i="4"/>
  <c r="S133" i="4" s="1"/>
  <c r="U133" i="4" s="1"/>
  <c r="P133" i="4"/>
  <c r="T133" i="4" s="1"/>
  <c r="V133" i="4" s="1"/>
  <c r="AA133" i="4" s="1"/>
  <c r="P134" i="4"/>
  <c r="T134" i="4" s="1"/>
  <c r="V134" i="4" s="1"/>
  <c r="AA134" i="4" s="1"/>
  <c r="AA202" i="4"/>
  <c r="M201" i="4"/>
  <c r="Q201" i="4" s="1"/>
  <c r="S201" i="4" s="1"/>
  <c r="U201" i="4" s="1"/>
  <c r="AA201" i="4" s="1"/>
  <c r="P202" i="4"/>
  <c r="T202" i="4" s="1"/>
  <c r="V202" i="4" s="1"/>
  <c r="I42" i="1" l="1"/>
  <c r="K42" i="1"/>
  <c r="I26" i="1"/>
  <c r="K26" i="1"/>
  <c r="K36" i="1"/>
  <c r="I36" i="1"/>
  <c r="K40" i="1"/>
  <c r="I40" i="1"/>
  <c r="K24" i="1"/>
  <c r="I24" i="1"/>
  <c r="K12" i="1"/>
  <c r="I12" i="1"/>
  <c r="K43" i="1"/>
  <c r="I43" i="1"/>
  <c r="I18" i="1"/>
  <c r="K18" i="1"/>
  <c r="I38" i="1"/>
  <c r="K38" i="1"/>
  <c r="AA60" i="4"/>
  <c r="AA52" i="4"/>
  <c r="I41" i="1"/>
  <c r="K41" i="1"/>
  <c r="AA700" i="3"/>
  <c r="AA696" i="3"/>
  <c r="AA692" i="3"/>
  <c r="AA689" i="3"/>
  <c r="AA578" i="3"/>
  <c r="AA544" i="3"/>
  <c r="AA537" i="3"/>
  <c r="AA533" i="3"/>
  <c r="AA530" i="3"/>
  <c r="AA528" i="3"/>
  <c r="AA511" i="3"/>
  <c r="AA479" i="3"/>
  <c r="AA470" i="3"/>
  <c r="AA498" i="3"/>
  <c r="AA562" i="3"/>
  <c r="AA485" i="3"/>
  <c r="AA378" i="3"/>
  <c r="AA388" i="3"/>
  <c r="AA380" i="3"/>
  <c r="AA552" i="3"/>
  <c r="K39" i="1"/>
  <c r="I39" i="1"/>
  <c r="AA236" i="3"/>
  <c r="I5" i="1"/>
  <c r="K5" i="1"/>
  <c r="AA508" i="3"/>
  <c r="K28" i="1"/>
  <c r="I28" i="1"/>
  <c r="I17" i="1"/>
  <c r="K17" i="1"/>
  <c r="I6" i="1"/>
  <c r="K6" i="1"/>
  <c r="AA53" i="3"/>
  <c r="K8" i="1"/>
  <c r="I8" i="1"/>
  <c r="AA515" i="3"/>
  <c r="K31" i="1"/>
  <c r="I31" i="1"/>
  <c r="AA49" i="3"/>
  <c r="G4" i="1"/>
  <c r="K7" i="1"/>
  <c r="I7" i="1"/>
  <c r="AA233" i="3"/>
  <c r="AA54" i="3"/>
  <c r="AA225" i="3"/>
  <c r="AA63" i="3"/>
  <c r="AA41" i="4"/>
  <c r="AA39" i="4"/>
  <c r="AA697" i="3"/>
  <c r="AA550" i="3"/>
  <c r="AA527" i="3"/>
  <c r="AA564" i="3"/>
  <c r="AA555" i="3"/>
  <c r="AA546" i="3"/>
  <c r="AA565" i="3"/>
  <c r="AA536" i="3"/>
  <c r="AA532" i="3"/>
  <c r="AA554" i="3"/>
  <c r="AA547" i="3"/>
  <c r="AA505" i="3"/>
  <c r="AA568" i="3"/>
  <c r="AA548" i="3"/>
  <c r="AA520" i="3"/>
  <c r="AA506" i="3"/>
  <c r="AA489" i="3"/>
  <c r="AA480" i="3"/>
  <c r="AA386" i="3"/>
  <c r="G35" i="1"/>
  <c r="AA375" i="3"/>
  <c r="G27" i="1"/>
  <c r="AA459" i="3"/>
  <c r="K23" i="1"/>
  <c r="I23" i="1"/>
  <c r="AA224" i="3"/>
  <c r="G16" i="1"/>
  <c r="AA50" i="3"/>
  <c r="AA557" i="3"/>
  <c r="AA504" i="3"/>
  <c r="K3" i="1"/>
  <c r="I3" i="1"/>
  <c r="I21" i="1"/>
  <c r="K21" i="1"/>
  <c r="AA376" i="3"/>
  <c r="AA61" i="3"/>
  <c r="AA51" i="3"/>
  <c r="AA52" i="3"/>
  <c r="AA58" i="3"/>
  <c r="J34" i="1"/>
  <c r="L34" i="1"/>
  <c r="M34" i="1" s="1"/>
  <c r="AA56" i="4"/>
  <c r="AA43" i="4"/>
  <c r="AB24" i="4"/>
  <c r="AA698" i="3"/>
  <c r="AA694" i="3"/>
  <c r="AA690" i="3"/>
  <c r="AA688" i="3"/>
  <c r="AA682" i="3"/>
  <c r="AA683" i="3"/>
  <c r="AA570" i="3"/>
  <c r="AA566" i="3"/>
  <c r="AA541" i="3"/>
  <c r="AA535" i="3"/>
  <c r="AA531" i="3"/>
  <c r="AA529" i="3"/>
  <c r="AA525" i="3"/>
  <c r="AA543" i="3"/>
  <c r="AA551" i="3"/>
  <c r="AA542" i="3"/>
  <c r="AA567" i="3"/>
  <c r="AA553" i="3"/>
  <c r="AA523" i="3"/>
  <c r="AA481" i="3"/>
  <c r="AA526" i="3"/>
  <c r="AA522" i="3"/>
  <c r="AA500" i="3"/>
  <c r="AA492" i="3"/>
  <c r="AA482" i="3"/>
  <c r="AA468" i="3"/>
  <c r="AA471" i="3"/>
  <c r="AA519" i="3"/>
  <c r="AA516" i="3"/>
  <c r="AA510" i="3"/>
  <c r="AA493" i="3"/>
  <c r="AA384" i="3"/>
  <c r="G33" i="1"/>
  <c r="AA469" i="3"/>
  <c r="I13" i="1"/>
  <c r="K13" i="1"/>
  <c r="AA47" i="3"/>
  <c r="AA221" i="3"/>
  <c r="G14" i="1"/>
  <c r="AA59" i="3"/>
  <c r="G2" i="1"/>
  <c r="K19" i="1"/>
  <c r="I19" i="1"/>
  <c r="K15" i="1"/>
  <c r="I15" i="1"/>
  <c r="K11" i="1"/>
  <c r="I11" i="1"/>
  <c r="AA60" i="3"/>
  <c r="AA62" i="3"/>
  <c r="AA699" i="3"/>
  <c r="AA695" i="3"/>
  <c r="AA687" i="3"/>
  <c r="AA574" i="3"/>
  <c r="AA558" i="3"/>
  <c r="AA534" i="3"/>
  <c r="AA466" i="3"/>
  <c r="AA484" i="3"/>
  <c r="AA477" i="3"/>
  <c r="AA465" i="3"/>
  <c r="AA540" i="3"/>
  <c r="AA507" i="3"/>
  <c r="AA472" i="3"/>
  <c r="AA382" i="3"/>
  <c r="AA462" i="3"/>
  <c r="G29" i="1"/>
  <c r="AA512" i="3"/>
  <c r="G37" i="1"/>
  <c r="G30" i="1"/>
  <c r="K32" i="1"/>
  <c r="I32" i="1"/>
  <c r="AA228" i="3"/>
  <c r="G20" i="1"/>
  <c r="AA57" i="3"/>
  <c r="G9" i="1"/>
  <c r="AA230" i="3"/>
  <c r="G22" i="1"/>
  <c r="I10" i="1"/>
  <c r="K10" i="1"/>
  <c r="AA488" i="3"/>
  <c r="I25" i="1"/>
  <c r="K25" i="1"/>
  <c r="AA48" i="3"/>
  <c r="AA231" i="3"/>
  <c r="AA55" i="3"/>
  <c r="K20" i="1" l="1"/>
  <c r="I20" i="1"/>
  <c r="I9" i="1"/>
  <c r="K9" i="1"/>
  <c r="I14" i="1"/>
  <c r="K14" i="1"/>
  <c r="K16" i="1"/>
  <c r="I16" i="1"/>
  <c r="K35" i="1"/>
  <c r="I35" i="1"/>
  <c r="I22" i="1"/>
  <c r="K22" i="1"/>
  <c r="K27" i="1"/>
  <c r="I27" i="1"/>
  <c r="K4" i="1"/>
  <c r="I4" i="1"/>
  <c r="I33" i="1"/>
  <c r="K33" i="1"/>
  <c r="J15" i="1"/>
  <c r="L15" i="1"/>
  <c r="M15" i="1" s="1"/>
  <c r="J23" i="1"/>
  <c r="L23" i="1"/>
  <c r="M23" i="1" s="1"/>
  <c r="J31" i="1"/>
  <c r="L31" i="1"/>
  <c r="M31" i="1" s="1"/>
  <c r="L17" i="1"/>
  <c r="M17" i="1" s="1"/>
  <c r="J17" i="1"/>
  <c r="J38" i="1"/>
  <c r="L38" i="1"/>
  <c r="M38" i="1" s="1"/>
  <c r="J42" i="1"/>
  <c r="L42" i="1"/>
  <c r="M42" i="1" s="1"/>
  <c r="I37" i="1"/>
  <c r="K37" i="1"/>
  <c r="L28" i="1"/>
  <c r="M28" i="1" s="1"/>
  <c r="J28" i="1"/>
  <c r="L5" i="1"/>
  <c r="M5" i="1" s="1"/>
  <c r="J5" i="1"/>
  <c r="J39" i="1"/>
  <c r="L39" i="1"/>
  <c r="M39" i="1" s="1"/>
  <c r="L40" i="1"/>
  <c r="M40" i="1" s="1"/>
  <c r="J40" i="1"/>
  <c r="J26" i="1"/>
  <c r="L26" i="1"/>
  <c r="M26" i="1" s="1"/>
  <c r="L25" i="1"/>
  <c r="M25" i="1" s="1"/>
  <c r="J25" i="1"/>
  <c r="J11" i="1"/>
  <c r="L11" i="1"/>
  <c r="M11" i="1" s="1"/>
  <c r="I30" i="1"/>
  <c r="K30" i="1"/>
  <c r="L41" i="1"/>
  <c r="M41" i="1" s="1"/>
  <c r="J41" i="1"/>
  <c r="J10" i="1"/>
  <c r="L10" i="1"/>
  <c r="M10" i="1" s="1"/>
  <c r="L32" i="1"/>
  <c r="M32" i="1" s="1"/>
  <c r="J32" i="1"/>
  <c r="J19" i="1"/>
  <c r="L19" i="1"/>
  <c r="M19" i="1" s="1"/>
  <c r="L21" i="1"/>
  <c r="M21" i="1" s="1"/>
  <c r="J21" i="1"/>
  <c r="J7" i="1"/>
  <c r="L7" i="1"/>
  <c r="M7" i="1" s="1"/>
  <c r="J6" i="1"/>
  <c r="L6" i="1"/>
  <c r="M6" i="1" s="1"/>
  <c r="J18" i="1"/>
  <c r="L18" i="1"/>
  <c r="M18" i="1" s="1"/>
  <c r="L12" i="1"/>
  <c r="M12" i="1" s="1"/>
  <c r="J12" i="1"/>
  <c r="J3" i="1"/>
  <c r="L3" i="1"/>
  <c r="M3" i="1" s="1"/>
  <c r="L8" i="1"/>
  <c r="M8" i="1" s="1"/>
  <c r="J8" i="1"/>
  <c r="J43" i="1"/>
  <c r="L43" i="1"/>
  <c r="M43" i="1" s="1"/>
  <c r="L36" i="1"/>
  <c r="M36" i="1" s="1"/>
  <c r="J36" i="1"/>
  <c r="I29" i="1"/>
  <c r="K29" i="1"/>
  <c r="L13" i="1"/>
  <c r="M13" i="1" s="1"/>
  <c r="J13" i="1"/>
  <c r="I2" i="1"/>
  <c r="K2" i="1"/>
  <c r="L24" i="1"/>
  <c r="M24" i="1" s="1"/>
  <c r="J24" i="1"/>
  <c r="J35" i="1" l="1"/>
  <c r="L35" i="1"/>
  <c r="M35" i="1" s="1"/>
  <c r="J14" i="1"/>
  <c r="L14" i="1"/>
  <c r="M14" i="1" s="1"/>
  <c r="L4" i="1"/>
  <c r="M4" i="1" s="1"/>
  <c r="J4" i="1"/>
  <c r="L16" i="1"/>
  <c r="M16" i="1" s="1"/>
  <c r="J16" i="1"/>
  <c r="J27" i="1"/>
  <c r="L27" i="1"/>
  <c r="M27" i="1" s="1"/>
  <c r="L20" i="1"/>
  <c r="M20" i="1" s="1"/>
  <c r="J20" i="1"/>
  <c r="L33" i="1"/>
  <c r="M33" i="1" s="1"/>
  <c r="J33" i="1"/>
  <c r="K44" i="1"/>
  <c r="J2" i="1"/>
  <c r="L2" i="1"/>
  <c r="M2" i="1" s="1"/>
  <c r="L29" i="1"/>
  <c r="M29" i="1" s="1"/>
  <c r="J29" i="1"/>
  <c r="J30" i="1"/>
  <c r="L30" i="1"/>
  <c r="M30" i="1" s="1"/>
  <c r="L37" i="1"/>
  <c r="M37" i="1" s="1"/>
  <c r="J37" i="1"/>
  <c r="J22" i="1"/>
  <c r="L22" i="1"/>
  <c r="M22" i="1" s="1"/>
  <c r="L9" i="1"/>
  <c r="M9" i="1" s="1"/>
  <c r="J9" i="1"/>
  <c r="M44" i="1" l="1"/>
  <c r="J44" i="1"/>
  <c r="K47" i="1"/>
  <c r="K49" i="1" s="1"/>
  <c r="K50" i="1" s="1"/>
  <c r="M45" i="1" l="1"/>
</calcChain>
</file>

<file path=xl/sharedStrings.xml><?xml version="1.0" encoding="utf-8"?>
<sst xmlns="http://schemas.openxmlformats.org/spreadsheetml/2006/main" count="1475" uniqueCount="196">
  <si>
    <t>FW IR</t>
  </si>
  <si>
    <t>FW OR</t>
  </si>
  <si>
    <t>INNER RING  ID</t>
  </si>
  <si>
    <t>SPIRAL ID</t>
  </si>
  <si>
    <t>SPIRAL OD</t>
  </si>
  <si>
    <t>OUTER RING  OD</t>
  </si>
  <si>
    <t>MD</t>
  </si>
  <si>
    <t>Filler    NO</t>
  </si>
  <si>
    <t>STRIP    NO</t>
  </si>
  <si>
    <t xml:space="preserve"> Filler  VAL.</t>
  </si>
  <si>
    <t>STRIP  VAL.</t>
  </si>
  <si>
    <t>Filler  WT</t>
  </si>
  <si>
    <t>STRIP  WT</t>
  </si>
  <si>
    <t>QTY</t>
  </si>
  <si>
    <t>STRIP  COST</t>
  </si>
  <si>
    <t>Filler  COST</t>
  </si>
  <si>
    <t>OUTER RING R WT</t>
  </si>
  <si>
    <t>OR COST</t>
  </si>
  <si>
    <t>IR WT</t>
  </si>
  <si>
    <t>IR COST</t>
  </si>
  <si>
    <t>TOTAL MAT.COST</t>
  </si>
  <si>
    <t>Sr.No.</t>
  </si>
  <si>
    <t>SIZE</t>
  </si>
  <si>
    <t>MM</t>
  </si>
  <si>
    <t>KG</t>
  </si>
  <si>
    <t>NO.</t>
  </si>
  <si>
    <t>RS.</t>
  </si>
  <si>
    <t>RS</t>
  </si>
  <si>
    <t>316 IR/CS OR</t>
  </si>
  <si>
    <t>22"</t>
  </si>
  <si>
    <t>26"</t>
  </si>
  <si>
    <t>150A</t>
  </si>
  <si>
    <t>150B</t>
  </si>
  <si>
    <t>300A</t>
  </si>
  <si>
    <t>300B</t>
  </si>
  <si>
    <t>600A</t>
  </si>
  <si>
    <t>600B</t>
  </si>
  <si>
    <t>900A</t>
  </si>
  <si>
    <t>900B</t>
  </si>
  <si>
    <t>28"</t>
  </si>
  <si>
    <t>30"</t>
  </si>
  <si>
    <t>32"</t>
  </si>
  <si>
    <t>34"</t>
  </si>
  <si>
    <t>36"</t>
  </si>
  <si>
    <t>38"</t>
  </si>
  <si>
    <t>40"</t>
  </si>
  <si>
    <t>42"</t>
  </si>
  <si>
    <t>44"</t>
  </si>
  <si>
    <t>46"</t>
  </si>
  <si>
    <t>48"</t>
  </si>
  <si>
    <t>50"</t>
  </si>
  <si>
    <t>52"</t>
  </si>
  <si>
    <t>54"</t>
  </si>
  <si>
    <t>56"</t>
  </si>
  <si>
    <t>58"</t>
  </si>
  <si>
    <t>60"</t>
  </si>
  <si>
    <t>CS OR</t>
  </si>
  <si>
    <t>316 IR/316 OR</t>
  </si>
  <si>
    <t>IR ID: 804 X IR OD: 824 X SE OD: 874 X 4.5MM TH</t>
  </si>
  <si>
    <t>24"</t>
  </si>
  <si>
    <t>IR ID: 1344, SE ID:1360,SE OD:1390,OR OD:1444</t>
  </si>
  <si>
    <t>825 IR/CS OR</t>
  </si>
  <si>
    <t>8"PN16</t>
  </si>
  <si>
    <t>321 IR/OR</t>
  </si>
  <si>
    <t>FWIR</t>
  </si>
  <si>
    <t>FWOR</t>
  </si>
  <si>
    <t>IR ID</t>
  </si>
  <si>
    <t>IR OD</t>
  </si>
  <si>
    <t>SE OD</t>
  </si>
  <si>
    <t>GR OD</t>
  </si>
  <si>
    <t>304 IR/304 OR</t>
  </si>
  <si>
    <t>SIZE/RATING</t>
  </si>
  <si>
    <t>CS-SS316/FG-SS316</t>
  </si>
  <si>
    <t>1  1/4</t>
  </si>
  <si>
    <t>1  1/2</t>
  </si>
  <si>
    <t>2  1/2</t>
  </si>
  <si>
    <t>NO I/R</t>
  </si>
  <si>
    <t>CS-SS316/FG</t>
  </si>
  <si>
    <t>31.8</t>
  </si>
  <si>
    <t>47.8</t>
  </si>
  <si>
    <t>1.5 150 SS316-SS16/FG-SS16</t>
  </si>
  <si>
    <t>CS-SS304/FG-SS304</t>
  </si>
  <si>
    <t>CS-SS304/FG</t>
  </si>
  <si>
    <t>SS304-SS304/FG-SS304</t>
  </si>
  <si>
    <t>PTFE</t>
  </si>
  <si>
    <t>CS-SS316/PTFE-SS316</t>
  </si>
  <si>
    <t>CS-SS316/PTFE</t>
  </si>
  <si>
    <t>54.1</t>
  </si>
  <si>
    <t>SS304-SS304/FG-SS04</t>
  </si>
  <si>
    <t>CS-SS316L/FG-SS316L</t>
  </si>
  <si>
    <t>CS-SS304/PTFE-SS304</t>
  </si>
  <si>
    <t>Item Number</t>
  </si>
  <si>
    <t>Item Title</t>
  </si>
  <si>
    <t>Item Description</t>
  </si>
  <si>
    <t>Item Quantity</t>
  </si>
  <si>
    <t>MOC</t>
  </si>
  <si>
    <t>COST</t>
  </si>
  <si>
    <t>M</t>
  </si>
  <si>
    <t>U SP</t>
  </si>
  <si>
    <t>T SP</t>
  </si>
  <si>
    <t>T C</t>
  </si>
  <si>
    <t>U SP
GST</t>
  </si>
  <si>
    <t>T SP
GST</t>
  </si>
  <si>
    <t>WT</t>
  </si>
  <si>
    <t>GASKET,SW,SS316L,GRAPHITE,0.5 IN,150 LBS</t>
  </si>
  <si>
    <t>0.5"150</t>
  </si>
  <si>
    <t>SS316L-SS316L/FG-SS316L</t>
  </si>
  <si>
    <t>GASKET,SW,SS316L,GRAPHITE,0.75 IN,150LBS</t>
  </si>
  <si>
    <t>0.75"150</t>
  </si>
  <si>
    <t>GASKET,SW,SS316L,GRAPHITE, 1 IN,150 LBS</t>
  </si>
  <si>
    <t>1"150</t>
  </si>
  <si>
    <t>GASKET,SW,SS316L,GRAPHITE,1.5 IN,150 LBS</t>
  </si>
  <si>
    <t>1.5"150</t>
  </si>
  <si>
    <t>GASKET,SW,SS316L,GRAPHITE, 2 IN,150 LBS</t>
  </si>
  <si>
    <t>2"150</t>
  </si>
  <si>
    <t>GASKET,SW,SS316L,GRAPHITE, 3 IN,150 LBS</t>
  </si>
  <si>
    <t>3"150</t>
  </si>
  <si>
    <t>GASKET,SW,SS316L,GRAPHITE, 4 IN,150 LBS</t>
  </si>
  <si>
    <t>4"150</t>
  </si>
  <si>
    <t>GASKET,SW,SS316L,GRAPHITE, 6 IN,150 LBS</t>
  </si>
  <si>
    <t>6"150</t>
  </si>
  <si>
    <t>GASKET,SW,SS316L,GRAPHITE, 8 IN,150 LBS</t>
  </si>
  <si>
    <t>8"150</t>
  </si>
  <si>
    <t>GASKET,SW,SS316L,GRAPHITE, 12 IN,150 LBS</t>
  </si>
  <si>
    <t>12"150</t>
  </si>
  <si>
    <t>GASKET,SW,SS316L,GRAPHITE,0.5 IN,300 LBS</t>
  </si>
  <si>
    <t>0.5"300</t>
  </si>
  <si>
    <t>GASKET,SW,GRAFOIL,SS316,3/4IN,300LBS</t>
  </si>
  <si>
    <t>0.75"300</t>
  </si>
  <si>
    <t>GASKET,SW,SS316L,GRAPHITE, 1 IN,300 LBS</t>
  </si>
  <si>
    <t>1"300</t>
  </si>
  <si>
    <t>GASKET,SW,SS316L,GRAPHITE,1.5 IN,300 LBS</t>
  </si>
  <si>
    <t>1.5"300</t>
  </si>
  <si>
    <t>GASKET,SW,SS316L,GRAPHITE,2 IN,300 LBS</t>
  </si>
  <si>
    <t>2"300</t>
  </si>
  <si>
    <t>GASKET,SW,SS316L,GRAPHITE,2.5 IN,300 LBS</t>
  </si>
  <si>
    <t>2.5"300</t>
  </si>
  <si>
    <t>GASKET,SW,SS316L,GRAPHITE,3 IN,300 LBS</t>
  </si>
  <si>
    <t>3"300</t>
  </si>
  <si>
    <t>GASKET,SW,SS316L,GRAPHITE, 4 IN,300 LBS</t>
  </si>
  <si>
    <t>4"300</t>
  </si>
  <si>
    <t>GASKET,SW,SS316L,GRAPHITE, 5 IN,300 LBS</t>
  </si>
  <si>
    <t>5"300</t>
  </si>
  <si>
    <t>GASKET,SW,SS316L,GRAPHITE, 6 IN,300 LBS</t>
  </si>
  <si>
    <t>6"300</t>
  </si>
  <si>
    <t>GASKET,SW,SS316L,GRAPHITE, 8 IN,300 LBS</t>
  </si>
  <si>
    <t>8"300</t>
  </si>
  <si>
    <t>GASKET,SW,SS316L,GRAPHITE, 10 IN,300 LBS</t>
  </si>
  <si>
    <t>10"300</t>
  </si>
  <si>
    <t>GASKET,SW,SS316L,GRAPHITE, 12 IN,300 LBS</t>
  </si>
  <si>
    <t>12"300</t>
  </si>
  <si>
    <t>GASKET,SW,SS316L,GRAPHITE,0.5 IN,600LBS</t>
  </si>
  <si>
    <t>0.5"600</t>
  </si>
  <si>
    <t>GASKET,SW,SS316L,GRAPHITE,0.75 IN,600LBS</t>
  </si>
  <si>
    <t>0.75"600</t>
  </si>
  <si>
    <t>GASKET,SW,SS316L,GRAPHITE,1 IN,600LBS</t>
  </si>
  <si>
    <t>1"600</t>
  </si>
  <si>
    <t>GASKET,SW,SS316L,GRAPHITE,1.5 IN,600LBS</t>
  </si>
  <si>
    <t>1.5"600</t>
  </si>
  <si>
    <t>GASKET,SW,SS316L,GRAPHITE,2 IN,600LBS</t>
  </si>
  <si>
    <t>2"600</t>
  </si>
  <si>
    <t>GASKET,SW,SS316L,GRAPHITE, 3 IN,600 LBS</t>
  </si>
  <si>
    <t>3"600</t>
  </si>
  <si>
    <t>GASKET,SW,SS316L,GRAPHITE, 4 IN,600 LBS</t>
  </si>
  <si>
    <t>4"600</t>
  </si>
  <si>
    <t>GASKET,SW,SS316L,GRAPHITE, 6 IN,600 LBS</t>
  </si>
  <si>
    <t>6"600</t>
  </si>
  <si>
    <t>GASKET,SW,SS316L,GRAPHITE, 8 IN,600 LBS</t>
  </si>
  <si>
    <t>8"600</t>
  </si>
  <si>
    <t>GASKET,SW,SS316L,GRAPHITE, 10 IN,600 LBS</t>
  </si>
  <si>
    <t>10"600</t>
  </si>
  <si>
    <t>GASKET,SW,SS316L,GRAPHITE, 12 IN,600 LBS</t>
  </si>
  <si>
    <t>12"600</t>
  </si>
  <si>
    <t>GASKET,SW,SS316L,GRAPHITE, 14 IN,600 LBS</t>
  </si>
  <si>
    <t>14"600</t>
  </si>
  <si>
    <t>GASKET,SW,SS316L,GRAPHITE, 16 IN,600 LBS</t>
  </si>
  <si>
    <t>16"600</t>
  </si>
  <si>
    <t>GASKET,SW,SS316L,GRAPHITE, 20 IN,600 LBS</t>
  </si>
  <si>
    <t>20"600</t>
  </si>
  <si>
    <t>GASKET,SW,SS316L,GRAPHITE, 24 IN,600 LBS</t>
  </si>
  <si>
    <t>24"600</t>
  </si>
  <si>
    <t>GASKET,SW,SS316L,GRAPHITE, 30 IN,600 LBS</t>
  </si>
  <si>
    <t>30"600 A</t>
  </si>
  <si>
    <t>GASKET,SW,SS316L,GRAPHITE, 36 IN,600 LBS</t>
  </si>
  <si>
    <t>36"600 A</t>
  </si>
  <si>
    <t>GASKET,SW,SS316L,GRAPHITE, 48 IN,600 LBS</t>
  </si>
  <si>
    <t>48"600 A</t>
  </si>
  <si>
    <t>GASKET,SW,SS316L,GRAPHITE,1.5 IN,900LBS</t>
  </si>
  <si>
    <t>1.5"900</t>
  </si>
  <si>
    <t>BOX FOR 13 LOCATION</t>
  </si>
  <si>
    <t>13 LOCATION</t>
  </si>
  <si>
    <t>DISP COST</t>
  </si>
  <si>
    <t>MARGIN 3%</t>
  </si>
  <si>
    <t>INSP</t>
  </si>
  <si>
    <t>SS316-SS316/FG-SS316</t>
  </si>
  <si>
    <t>SS316-SS316/PTFE-SS316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</si>
</sst>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color rgb="FF0000FF"/>
      <name val="Arial"/>
      <family val="2"/>
    </font>
    <font>
      <b/>
      <sz val="8"/>
      <color rgb="FFFF0000"/>
      <name val="Arial"/>
      <family val="2"/>
    </font>
    <font>
      <b/>
      <sz val="10"/>
      <color rgb="FF000000"/>
      <name val="Times New Roman"/>
      <family val="2"/>
    </font>
    <font>
      <sz val="10"/>
      <color rgb="FF000000"/>
      <name val="Times New Roman"/>
      <family val="2"/>
    </font>
    <font>
      <b/>
      <sz val="8"/>
      <color rgb="FF000000"/>
      <name val="Calibri"/>
      <family val="2"/>
    </font>
    <font>
      <b/>
      <sz val="10"/>
      <color rgb="FFFF0000"/>
      <name val="Times New Roman"/>
      <family val="2"/>
    </font>
    <font>
      <sz val="8"/>
      <color rgb="FF000000"/>
      <name val="Arial"/>
      <family val="2"/>
    </font>
    <font>
      <sz val="8"/>
      <color rgb="FFFF0000"/>
      <name val="Calibri"/>
      <family val="2"/>
    </font>
    <font>
      <sz val="10"/>
      <color rgb="FF000000"/>
      <name val="Arial"/>
      <family val="2"/>
    </font>
    <font>
      <sz val="10"/>
      <color rgb="FFFF0000"/>
      <name val="Calibri"/>
      <family val="2"/>
    </font>
    <font>
      <sz val="11"/>
      <color rgb="FF000000"/>
      <name val="Times New Roman"/>
      <family val="2"/>
    </font>
    <font>
      <sz val="11"/>
      <color rgb="FF000000"/>
      <name val="Arial"/>
      <family val="2"/>
    </font>
    <font>
      <sz val="11"/>
      <color rgb="FFFF0000"/>
      <name val="Calibri"/>
      <family val="2"/>
    </font>
    <font>
      <b/>
      <sz val="10"/>
      <color rgb="FF0000FF"/>
      <name val="Calibri"/>
      <family val="2"/>
    </font>
    <font>
      <b/>
      <sz val="16"/>
      <color rgb="FFFF0000"/>
      <name val="Times New Roman"/>
      <family val="2"/>
    </font>
    <font>
      <sz val="8"/>
      <color rgb="FF000000"/>
      <name val="Calibri"/>
      <family val="2"/>
    </font>
    <font>
      <sz val="11"/>
      <color rgb="FF000000"/>
      <name val="Calibri"/>
      <family val="2"/>
    </font>
    <font>
      <sz val="8"/>
      <color rgb="FFFF0000"/>
      <name val="Arial"/>
      <family val="2"/>
    </font>
    <font>
      <b/>
      <sz val="8"/>
      <color rgb="FFFF0000"/>
      <name val="Calibri"/>
      <family val="2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DAE3F3"/>
      </patternFill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92D050"/>
      </patternFill>
    </fill>
    <fill>
      <patternFill patternType="solid">
        <fgColor rgb="FFED7D31"/>
      </patternFill>
    </fill>
    <fill>
      <patternFill patternType="solid">
        <fgColor rgb="FFE7E6E6"/>
      </patternFill>
    </fill>
    <fill>
      <patternFill patternType="solid">
        <fgColor rgb="FFF8CBAD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Alignment="1">
      <alignment wrapText="1"/>
    </xf>
    <xf numFmtId="3" fontId="1" fillId="0" borderId="1" xfId="0" applyNumberFormat="1" applyFont="1" applyBorder="1" applyAlignment="1">
      <alignment horizontal="left" wrapText="1"/>
    </xf>
    <xf numFmtId="1" fontId="1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2" fillId="2" borderId="2" xfId="0" applyFont="1" applyFill="1" applyBorder="1" applyAlignment="1">
      <alignment horizontal="center" wrapText="1"/>
    </xf>
    <xf numFmtId="4" fontId="2" fillId="2" borderId="2" xfId="0" applyNumberFormat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3" fontId="2" fillId="2" borderId="2" xfId="0" applyNumberFormat="1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right" wrapText="1"/>
    </xf>
    <xf numFmtId="3" fontId="4" fillId="3" borderId="2" xfId="0" applyNumberFormat="1" applyFont="1" applyFill="1" applyBorder="1" applyAlignment="1">
      <alignment horizontal="left" wrapText="1"/>
    </xf>
    <xf numFmtId="1" fontId="4" fillId="3" borderId="2" xfId="0" applyNumberFormat="1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left" wrapText="1"/>
    </xf>
    <xf numFmtId="164" fontId="2" fillId="2" borderId="2" xfId="0" applyNumberFormat="1" applyFont="1" applyFill="1" applyBorder="1" applyAlignment="1">
      <alignment horizontal="center" wrapText="1"/>
    </xf>
    <xf numFmtId="3" fontId="5" fillId="0" borderId="2" xfId="0" applyNumberFormat="1" applyFont="1" applyBorder="1" applyAlignment="1">
      <alignment horizontal="left" wrapText="1"/>
    </xf>
    <xf numFmtId="1" fontId="5" fillId="0" borderId="2" xfId="0" applyNumberFormat="1" applyFont="1" applyBorder="1" applyAlignment="1">
      <alignment horizontal="left" wrapText="1"/>
    </xf>
    <xf numFmtId="0" fontId="6" fillId="0" borderId="3" xfId="0" applyFont="1" applyBorder="1" applyAlignment="1">
      <alignment horizontal="right" wrapText="1"/>
    </xf>
    <xf numFmtId="4" fontId="5" fillId="4" borderId="2" xfId="0" applyNumberFormat="1" applyFont="1" applyFill="1" applyBorder="1" applyAlignment="1">
      <alignment horizontal="left" wrapText="1"/>
    </xf>
    <xf numFmtId="4" fontId="7" fillId="4" borderId="2" xfId="0" applyNumberFormat="1" applyFont="1" applyFill="1" applyBorder="1" applyAlignment="1">
      <alignment horizontal="left" wrapText="1"/>
    </xf>
    <xf numFmtId="4" fontId="5" fillId="0" borderId="2" xfId="0" applyNumberFormat="1" applyFont="1" applyBorder="1" applyAlignment="1">
      <alignment horizontal="left" wrapText="1"/>
    </xf>
    <xf numFmtId="164" fontId="8" fillId="5" borderId="2" xfId="0" applyNumberFormat="1" applyFont="1" applyFill="1" applyBorder="1" applyAlignment="1">
      <alignment horizontal="center" wrapText="1"/>
    </xf>
    <xf numFmtId="3" fontId="8" fillId="5" borderId="2" xfId="0" applyNumberFormat="1" applyFont="1" applyFill="1" applyBorder="1" applyAlignment="1">
      <alignment horizontal="center" wrapText="1"/>
    </xf>
    <xf numFmtId="4" fontId="9" fillId="6" borderId="4" xfId="0" applyNumberFormat="1" applyFont="1" applyFill="1" applyBorder="1" applyAlignment="1">
      <alignment horizontal="center" wrapText="1"/>
    </xf>
    <xf numFmtId="4" fontId="9" fillId="0" borderId="1" xfId="0" applyNumberFormat="1" applyFont="1" applyBorder="1" applyAlignment="1">
      <alignment horizontal="center" wrapText="1"/>
    </xf>
    <xf numFmtId="4" fontId="9" fillId="6" borderId="4" xfId="0" applyNumberFormat="1" applyFont="1" applyFill="1" applyBorder="1" applyAlignment="1">
      <alignment horizontal="center"/>
    </xf>
    <xf numFmtId="164" fontId="8" fillId="5" borderId="2" xfId="0" applyNumberFormat="1" applyFont="1" applyFill="1" applyBorder="1" applyAlignment="1">
      <alignment horizontal="center"/>
    </xf>
    <xf numFmtId="4" fontId="8" fillId="5" borderId="2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right"/>
    </xf>
    <xf numFmtId="0" fontId="5" fillId="0" borderId="2" xfId="0" applyFont="1" applyBorder="1" applyAlignment="1">
      <alignment horizontal="left" wrapText="1"/>
    </xf>
    <xf numFmtId="4" fontId="8" fillId="5" borderId="2" xfId="0" applyNumberFormat="1" applyFont="1" applyFill="1" applyBorder="1" applyAlignment="1">
      <alignment horizontal="center" wrapText="1"/>
    </xf>
    <xf numFmtId="4" fontId="9" fillId="5" borderId="4" xfId="0" applyNumberFormat="1" applyFont="1" applyFill="1" applyBorder="1" applyAlignment="1">
      <alignment horizontal="center"/>
    </xf>
    <xf numFmtId="3" fontId="7" fillId="4" borderId="2" xfId="0" applyNumberFormat="1" applyFont="1" applyFill="1" applyBorder="1" applyAlignment="1">
      <alignment horizontal="left" wrapText="1"/>
    </xf>
    <xf numFmtId="3" fontId="5" fillId="4" borderId="2" xfId="0" applyNumberFormat="1" applyFont="1" applyFill="1" applyBorder="1" applyAlignment="1">
      <alignment horizontal="left" wrapText="1"/>
    </xf>
    <xf numFmtId="164" fontId="10" fillId="5" borderId="2" xfId="0" applyNumberFormat="1" applyFont="1" applyFill="1" applyBorder="1" applyAlignment="1">
      <alignment horizontal="center" wrapText="1"/>
    </xf>
    <xf numFmtId="3" fontId="10" fillId="5" borderId="2" xfId="0" applyNumberFormat="1" applyFont="1" applyFill="1" applyBorder="1" applyAlignment="1">
      <alignment horizontal="center" wrapText="1"/>
    </xf>
    <xf numFmtId="4" fontId="11" fillId="6" borderId="2" xfId="0" applyNumberFormat="1" applyFont="1" applyFill="1" applyBorder="1" applyAlignment="1">
      <alignment horizontal="left" wrapText="1"/>
    </xf>
    <xf numFmtId="4" fontId="11" fillId="0" borderId="2" xfId="0" applyNumberFormat="1" applyFont="1" applyBorder="1" applyAlignment="1">
      <alignment horizontal="left" wrapText="1"/>
    </xf>
    <xf numFmtId="4" fontId="11" fillId="6" borderId="2" xfId="0" applyNumberFormat="1" applyFont="1" applyFill="1" applyBorder="1" applyAlignment="1">
      <alignment horizontal="center"/>
    </xf>
    <xf numFmtId="164" fontId="10" fillId="5" borderId="2" xfId="0" applyNumberFormat="1" applyFont="1" applyFill="1" applyBorder="1" applyAlignment="1">
      <alignment horizontal="center"/>
    </xf>
    <xf numFmtId="4" fontId="10" fillId="5" borderId="2" xfId="0" applyNumberFormat="1" applyFont="1" applyFill="1" applyBorder="1" applyAlignment="1">
      <alignment horizontal="center"/>
    </xf>
    <xf numFmtId="164" fontId="8" fillId="5" borderId="2" xfId="0" applyNumberFormat="1" applyFont="1" applyFill="1" applyBorder="1" applyAlignment="1">
      <alignment horizontal="left"/>
    </xf>
    <xf numFmtId="165" fontId="5" fillId="0" borderId="2" xfId="0" applyNumberFormat="1" applyFont="1" applyBorder="1" applyAlignment="1">
      <alignment horizontal="left" wrapText="1"/>
    </xf>
    <xf numFmtId="4" fontId="10" fillId="0" borderId="2" xfId="0" applyNumberFormat="1" applyFont="1" applyBorder="1" applyAlignment="1">
      <alignment horizontal="left" wrapText="1"/>
    </xf>
    <xf numFmtId="3" fontId="10" fillId="0" borderId="2" xfId="0" applyNumberFormat="1" applyFont="1" applyBorder="1" applyAlignment="1">
      <alignment horizontal="left" wrapText="1"/>
    </xf>
    <xf numFmtId="4" fontId="1" fillId="0" borderId="1" xfId="0" applyNumberFormat="1" applyFont="1" applyBorder="1" applyAlignment="1">
      <alignment horizontal="left" wrapText="1"/>
    </xf>
    <xf numFmtId="164" fontId="1" fillId="0" borderId="1" xfId="0" applyNumberFormat="1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 wrapText="1"/>
    </xf>
    <xf numFmtId="4" fontId="1" fillId="0" borderId="1" xfId="0" applyNumberFormat="1" applyFont="1" applyBorder="1" applyAlignment="1">
      <alignment horizontal="center" wrapText="1"/>
    </xf>
    <xf numFmtId="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4" fontId="12" fillId="0" borderId="2" xfId="0" applyNumberFormat="1" applyFont="1" applyBorder="1" applyAlignment="1">
      <alignment horizontal="left" wrapText="1"/>
    </xf>
    <xf numFmtId="4" fontId="13" fillId="5" borderId="2" xfId="0" applyNumberFormat="1" applyFont="1" applyFill="1" applyBorder="1" applyAlignment="1">
      <alignment horizontal="center" wrapText="1"/>
    </xf>
    <xf numFmtId="4" fontId="14" fillId="4" borderId="4" xfId="0" applyNumberFormat="1" applyFont="1" applyFill="1" applyBorder="1" applyAlignment="1">
      <alignment horizontal="center" wrapText="1"/>
    </xf>
    <xf numFmtId="4" fontId="14" fillId="0" borderId="1" xfId="0" applyNumberFormat="1" applyFont="1" applyBorder="1" applyAlignment="1">
      <alignment horizontal="center" wrapText="1"/>
    </xf>
    <xf numFmtId="4" fontId="5" fillId="3" borderId="2" xfId="0" applyNumberFormat="1" applyFont="1" applyFill="1" applyBorder="1" applyAlignment="1">
      <alignment horizontal="left" wrapText="1"/>
    </xf>
    <xf numFmtId="4" fontId="5" fillId="0" borderId="1" xfId="0" applyNumberFormat="1" applyFont="1" applyBorder="1" applyAlignment="1">
      <alignment horizontal="left" wrapText="1"/>
    </xf>
    <xf numFmtId="4" fontId="10" fillId="0" borderId="1" xfId="0" applyNumberFormat="1" applyFont="1" applyBorder="1" applyAlignment="1">
      <alignment horizontal="left" wrapText="1"/>
    </xf>
    <xf numFmtId="3" fontId="10" fillId="0" borderId="1" xfId="0" applyNumberFormat="1" applyFont="1" applyBorder="1" applyAlignment="1">
      <alignment horizontal="left" wrapText="1"/>
    </xf>
    <xf numFmtId="3" fontId="5" fillId="0" borderId="5" xfId="0" applyNumberFormat="1" applyFont="1" applyBorder="1" applyAlignment="1">
      <alignment horizontal="left" wrapText="1"/>
    </xf>
    <xf numFmtId="164" fontId="5" fillId="7" borderId="2" xfId="0" applyNumberFormat="1" applyFont="1" applyFill="1" applyBorder="1" applyAlignment="1">
      <alignment horizontal="left" wrapText="1"/>
    </xf>
    <xf numFmtId="164" fontId="5" fillId="8" borderId="2" xfId="0" applyNumberFormat="1" applyFont="1" applyFill="1" applyBorder="1" applyAlignment="1">
      <alignment horizontal="left" wrapText="1"/>
    </xf>
    <xf numFmtId="164" fontId="5" fillId="8" borderId="6" xfId="0" applyNumberFormat="1" applyFont="1" applyFill="1" applyBorder="1" applyAlignment="1">
      <alignment horizontal="left" wrapText="1"/>
    </xf>
    <xf numFmtId="4" fontId="5" fillId="0" borderId="7" xfId="0" applyNumberFormat="1" applyFont="1" applyBorder="1" applyAlignment="1">
      <alignment horizontal="left" wrapText="1"/>
    </xf>
    <xf numFmtId="164" fontId="5" fillId="0" borderId="2" xfId="0" applyNumberFormat="1" applyFont="1" applyBorder="1" applyAlignment="1">
      <alignment horizontal="left" wrapText="1"/>
    </xf>
    <xf numFmtId="3" fontId="15" fillId="5" borderId="2" xfId="0" applyNumberFormat="1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4" fontId="4" fillId="3" borderId="2" xfId="0" applyNumberFormat="1" applyFont="1" applyFill="1" applyBorder="1" applyAlignment="1">
      <alignment horizontal="left" wrapText="1"/>
    </xf>
    <xf numFmtId="164" fontId="4" fillId="3" borderId="2" xfId="0" applyNumberFormat="1" applyFont="1" applyFill="1" applyBorder="1" applyAlignment="1">
      <alignment horizontal="left" wrapText="1"/>
    </xf>
    <xf numFmtId="4" fontId="5" fillId="9" borderId="2" xfId="0" applyNumberFormat="1" applyFont="1" applyFill="1" applyBorder="1" applyAlignment="1">
      <alignment horizontal="left" wrapText="1"/>
    </xf>
    <xf numFmtId="3" fontId="5" fillId="0" borderId="1" xfId="0" applyNumberFormat="1" applyFont="1" applyBorder="1" applyAlignment="1">
      <alignment horizontal="left" wrapText="1"/>
    </xf>
    <xf numFmtId="1" fontId="10" fillId="0" borderId="2" xfId="0" applyNumberFormat="1" applyFont="1" applyBorder="1" applyAlignment="1">
      <alignment horizontal="left" wrapText="1"/>
    </xf>
    <xf numFmtId="0" fontId="10" fillId="0" borderId="2" xfId="0" applyFont="1" applyBorder="1" applyAlignment="1">
      <alignment horizontal="left" wrapText="1"/>
    </xf>
    <xf numFmtId="3" fontId="16" fillId="4" borderId="2" xfId="0" applyNumberFormat="1" applyFont="1" applyFill="1" applyBorder="1" applyAlignment="1">
      <alignment horizontal="left" wrapText="1"/>
    </xf>
    <xf numFmtId="164" fontId="10" fillId="0" borderId="1" xfId="0" applyNumberFormat="1" applyFont="1" applyBorder="1" applyAlignment="1">
      <alignment horizontal="left" wrapText="1"/>
    </xf>
    <xf numFmtId="4" fontId="9" fillId="4" borderId="4" xfId="0" applyNumberFormat="1" applyFont="1" applyFill="1" applyBorder="1" applyAlignment="1">
      <alignment horizontal="center" wrapText="1"/>
    </xf>
    <xf numFmtId="4" fontId="9" fillId="4" borderId="4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left" wrapText="1"/>
    </xf>
    <xf numFmtId="1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4" fontId="0" fillId="0" borderId="0" xfId="0" applyNumberFormat="1" applyAlignment="1">
      <alignment horizontal="left"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3" fontId="17" fillId="0" borderId="2" xfId="0" applyNumberFormat="1" applyFont="1" applyBorder="1" applyAlignment="1">
      <alignment horizontal="left" wrapText="1"/>
    </xf>
    <xf numFmtId="0" fontId="17" fillId="0" borderId="2" xfId="0" applyFont="1" applyBorder="1" applyAlignment="1">
      <alignment horizontal="left" wrapText="1"/>
    </xf>
    <xf numFmtId="4" fontId="2" fillId="2" borderId="2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164" fontId="2" fillId="2" borderId="2" xfId="0" applyNumberFormat="1" applyFont="1" applyFill="1" applyBorder="1" applyAlignment="1">
      <alignment horizontal="left" wrapText="1"/>
    </xf>
    <xf numFmtId="164" fontId="3" fillId="2" borderId="2" xfId="0" applyNumberFormat="1" applyFont="1" applyFill="1" applyBorder="1" applyAlignment="1">
      <alignment horizontal="left" wrapText="1"/>
    </xf>
    <xf numFmtId="3" fontId="1" fillId="0" borderId="1" xfId="0" applyNumberFormat="1" applyFont="1" applyBorder="1" applyAlignment="1">
      <alignment horizontal="right" wrapText="1"/>
    </xf>
    <xf numFmtId="165" fontId="1" fillId="0" borderId="1" xfId="0" applyNumberFormat="1" applyFont="1" applyBorder="1" applyAlignment="1">
      <alignment horizontal="right" wrapText="1"/>
    </xf>
    <xf numFmtId="3" fontId="17" fillId="0" borderId="2" xfId="0" applyNumberFormat="1" applyFont="1" applyBorder="1" applyAlignment="1">
      <alignment horizontal="left"/>
    </xf>
    <xf numFmtId="0" fontId="17" fillId="0" borderId="2" xfId="0" applyFont="1" applyBorder="1" applyAlignment="1">
      <alignment horizontal="left"/>
    </xf>
    <xf numFmtId="4" fontId="2" fillId="2" borderId="2" xfId="0" applyNumberFormat="1" applyFont="1" applyFill="1" applyBorder="1" applyAlignment="1">
      <alignment horizontal="left"/>
    </xf>
    <xf numFmtId="3" fontId="2" fillId="2" borderId="2" xfId="0" applyNumberFormat="1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164" fontId="3" fillId="2" borderId="2" xfId="0" applyNumberFormat="1" applyFont="1" applyFill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4" fontId="6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3" fontId="6" fillId="0" borderId="2" xfId="0" applyNumberFormat="1" applyFont="1" applyBorder="1" applyAlignment="1">
      <alignment horizontal="left"/>
    </xf>
    <xf numFmtId="4" fontId="8" fillId="5" borderId="2" xfId="0" applyNumberFormat="1" applyFont="1" applyFill="1" applyBorder="1" applyAlignment="1">
      <alignment horizontal="left"/>
    </xf>
    <xf numFmtId="3" fontId="8" fillId="5" borderId="2" xfId="0" applyNumberFormat="1" applyFont="1" applyFill="1" applyBorder="1" applyAlignment="1">
      <alignment horizontal="left"/>
    </xf>
    <xf numFmtId="164" fontId="9" fillId="6" borderId="2" xfId="0" applyNumberFormat="1" applyFont="1" applyFill="1" applyBorder="1" applyAlignment="1">
      <alignment horizontal="left"/>
    </xf>
    <xf numFmtId="164" fontId="9" fillId="0" borderId="2" xfId="0" applyNumberFormat="1" applyFont="1" applyBorder="1" applyAlignment="1">
      <alignment horizontal="left"/>
    </xf>
    <xf numFmtId="0" fontId="8" fillId="5" borderId="2" xfId="0" applyFont="1" applyFill="1" applyBorder="1" applyAlignment="1">
      <alignment horizontal="left"/>
    </xf>
    <xf numFmtId="165" fontId="6" fillId="0" borderId="2" xfId="0" applyNumberFormat="1" applyFont="1" applyBorder="1" applyAlignment="1">
      <alignment horizontal="left"/>
    </xf>
    <xf numFmtId="4" fontId="17" fillId="0" borderId="2" xfId="0" applyNumberFormat="1" applyFont="1" applyBorder="1" applyAlignment="1">
      <alignment horizontal="left"/>
    </xf>
    <xf numFmtId="164" fontId="17" fillId="0" borderId="2" xfId="0" applyNumberFormat="1" applyFont="1" applyBorder="1" applyAlignment="1">
      <alignment horizontal="left"/>
    </xf>
    <xf numFmtId="49" fontId="6" fillId="0" borderId="2" xfId="0" applyNumberFormat="1" applyFont="1" applyBorder="1" applyAlignment="1">
      <alignment horizontal="left"/>
    </xf>
    <xf numFmtId="165" fontId="9" fillId="6" borderId="2" xfId="0" applyNumberFormat="1" applyFont="1" applyFill="1" applyBorder="1" applyAlignment="1">
      <alignment horizontal="left"/>
    </xf>
    <xf numFmtId="164" fontId="9" fillId="4" borderId="2" xfId="0" applyNumberFormat="1" applyFont="1" applyFill="1" applyBorder="1" applyAlignment="1">
      <alignment horizontal="left"/>
    </xf>
    <xf numFmtId="4" fontId="18" fillId="0" borderId="1" xfId="0" applyNumberFormat="1" applyFont="1" applyBorder="1" applyAlignment="1">
      <alignment horizontal="left"/>
    </xf>
    <xf numFmtId="164" fontId="19" fillId="5" borderId="2" xfId="0" applyNumberFormat="1" applyFont="1" applyFill="1" applyBorder="1" applyAlignment="1">
      <alignment horizontal="left"/>
    </xf>
    <xf numFmtId="164" fontId="8" fillId="4" borderId="2" xfId="0" applyNumberFormat="1" applyFont="1" applyFill="1" applyBorder="1" applyAlignment="1">
      <alignment horizontal="left"/>
    </xf>
    <xf numFmtId="165" fontId="8" fillId="5" borderId="2" xfId="0" applyNumberFormat="1" applyFont="1" applyFill="1" applyBorder="1" applyAlignment="1">
      <alignment horizontal="left"/>
    </xf>
    <xf numFmtId="3" fontId="20" fillId="0" borderId="2" xfId="0" applyNumberFormat="1" applyFont="1" applyBorder="1" applyAlignment="1">
      <alignment horizontal="left"/>
    </xf>
    <xf numFmtId="165" fontId="20" fillId="0" borderId="2" xfId="0" applyNumberFormat="1" applyFont="1" applyBorder="1" applyAlignment="1">
      <alignment horizontal="left"/>
    </xf>
    <xf numFmtId="4" fontId="20" fillId="0" borderId="2" xfId="0" applyNumberFormat="1" applyFont="1" applyBorder="1" applyAlignment="1">
      <alignment horizontal="left"/>
    </xf>
    <xf numFmtId="3" fontId="18" fillId="0" borderId="1" xfId="0" applyNumberFormat="1" applyFont="1" applyBorder="1" applyAlignment="1">
      <alignment horizontal="left"/>
    </xf>
    <xf numFmtId="3" fontId="18" fillId="0" borderId="2" xfId="0" applyNumberFormat="1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4" fontId="18" fillId="0" borderId="2" xfId="0" applyNumberFormat="1" applyFont="1" applyBorder="1" applyAlignment="1">
      <alignment horizontal="left"/>
    </xf>
    <xf numFmtId="164" fontId="18" fillId="0" borderId="2" xfId="0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3" fontId="5" fillId="0" borderId="2" xfId="0" applyNumberFormat="1" applyFont="1" applyBorder="1" applyAlignment="1">
      <alignment horizontal="left"/>
    </xf>
    <xf numFmtId="4" fontId="5" fillId="0" borderId="2" xfId="0" applyNumberFormat="1" applyFont="1" applyBorder="1" applyAlignment="1">
      <alignment horizontal="left"/>
    </xf>
    <xf numFmtId="4" fontId="18" fillId="4" borderId="2" xfId="0" applyNumberFormat="1" applyFont="1" applyFill="1" applyBorder="1" applyAlignment="1">
      <alignment horizontal="left"/>
    </xf>
    <xf numFmtId="4" fontId="6" fillId="4" borderId="2" xfId="0" applyNumberFormat="1" applyFont="1" applyFill="1" applyBorder="1" applyAlignment="1">
      <alignment horizontal="left"/>
    </xf>
    <xf numFmtId="3" fontId="6" fillId="4" borderId="2" xfId="0" applyNumberFormat="1" applyFont="1" applyFill="1" applyBorder="1" applyAlignment="1">
      <alignment horizontal="left"/>
    </xf>
    <xf numFmtId="3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3" fontId="0" fillId="0" borderId="0" xfId="0" applyNumberFormat="1"/>
    <xf numFmtId="3" fontId="21" fillId="0" borderId="2" xfId="0" applyNumberFormat="1" applyFont="1" applyBorder="1" applyAlignment="1">
      <alignment horizontal="left" wrapText="1"/>
    </xf>
    <xf numFmtId="0" fontId="21" fillId="0" borderId="2" xfId="0" applyFont="1" applyBorder="1" applyAlignment="1">
      <alignment horizontal="left" wrapText="1"/>
    </xf>
    <xf numFmtId="4" fontId="21" fillId="0" borderId="2" xfId="0" applyNumberFormat="1" applyFont="1" applyBorder="1" applyAlignment="1">
      <alignment horizontal="left" wrapText="1"/>
    </xf>
    <xf numFmtId="0" fontId="21" fillId="3" borderId="2" xfId="0" applyFont="1" applyFill="1" applyBorder="1" applyAlignment="1">
      <alignment horizontal="left" wrapText="1"/>
    </xf>
    <xf numFmtId="4" fontId="21" fillId="0" borderId="1" xfId="0" applyNumberFormat="1" applyFont="1" applyBorder="1" applyAlignment="1">
      <alignment horizontal="left" wrapText="1"/>
    </xf>
    <xf numFmtId="3" fontId="18" fillId="0" borderId="2" xfId="0" applyNumberFormat="1" applyFont="1" applyBorder="1" applyAlignment="1">
      <alignment horizontal="left" wrapText="1"/>
    </xf>
    <xf numFmtId="0" fontId="18" fillId="0" borderId="2" xfId="0" applyFont="1" applyBorder="1" applyAlignment="1">
      <alignment horizontal="left" wrapText="1"/>
    </xf>
    <xf numFmtId="4" fontId="18" fillId="0" borderId="2" xfId="0" applyNumberFormat="1" applyFont="1" applyBorder="1" applyAlignment="1">
      <alignment horizontal="left" wrapText="1"/>
    </xf>
    <xf numFmtId="165" fontId="18" fillId="0" borderId="2" xfId="0" applyNumberFormat="1" applyFont="1" applyBorder="1" applyAlignment="1">
      <alignment horizontal="left" wrapText="1"/>
    </xf>
    <xf numFmtId="165" fontId="18" fillId="3" borderId="2" xfId="0" applyNumberFormat="1" applyFont="1" applyFill="1" applyBorder="1" applyAlignment="1">
      <alignment horizontal="left"/>
    </xf>
    <xf numFmtId="165" fontId="21" fillId="0" borderId="2" xfId="0" applyNumberFormat="1" applyFont="1" applyBorder="1" applyAlignment="1">
      <alignment horizontal="left" wrapText="1"/>
    </xf>
    <xf numFmtId="165" fontId="18" fillId="3" borderId="2" xfId="0" applyNumberFormat="1" applyFont="1" applyFill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 wrapText="1"/>
    </xf>
    <xf numFmtId="165" fontId="18" fillId="0" borderId="8" xfId="0" applyNumberFormat="1" applyFont="1" applyBorder="1" applyAlignment="1">
      <alignment horizontal="left" wrapText="1"/>
    </xf>
    <xf numFmtId="164" fontId="18" fillId="3" borderId="9" xfId="0" applyNumberFormat="1" applyFont="1" applyFill="1" applyBorder="1" applyAlignment="1">
      <alignment horizontal="left"/>
    </xf>
    <xf numFmtId="3" fontId="18" fillId="0" borderId="1" xfId="0" applyNumberFormat="1" applyFont="1" applyBorder="1" applyAlignment="1">
      <alignment horizontal="right"/>
    </xf>
    <xf numFmtId="165" fontId="18" fillId="0" borderId="1" xfId="0" applyNumberFormat="1" applyFont="1" applyBorder="1" applyAlignment="1">
      <alignment horizontal="right"/>
    </xf>
    <xf numFmtId="3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horizontal="right"/>
    </xf>
    <xf numFmtId="4" fontId="0" fillId="0" borderId="0" xfId="0" applyNumberFormat="1"/>
    <xf numFmtId="3" fontId="9" fillId="6" borderId="2" xfId="0" applyNumberFormat="1" applyFont="1" applyFill="1" applyBorder="1" applyAlignment="1">
      <alignment horizontal="left"/>
    </xf>
    <xf numFmtId="3" fontId="9" fillId="0" borderId="2" xfId="0" applyNumberFormat="1" applyFont="1" applyBorder="1" applyAlignment="1">
      <alignment horizontal="left"/>
    </xf>
    <xf numFmtId="165" fontId="17" fillId="0" borderId="2" xfId="0" applyNumberFormat="1" applyFont="1" applyBorder="1" applyAlignment="1">
      <alignment horizontal="left"/>
    </xf>
    <xf numFmtId="165" fontId="8" fillId="4" borderId="2" xfId="0" applyNumberFormat="1" applyFont="1" applyFill="1" applyBorder="1" applyAlignment="1">
      <alignment horizontal="left"/>
    </xf>
    <xf numFmtId="165" fontId="18" fillId="0" borderId="2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50"/>
  <sheetViews>
    <sheetView workbookViewId="0"/>
  </sheetViews>
  <sheetFormatPr defaultRowHeight="14.4" x14ac:dyDescent="0.3"/>
  <cols>
    <col min="1" max="1" width="7.6640625" style="159" bestFit="1" customWidth="1"/>
    <col min="2" max="2" width="11" style="159" bestFit="1" customWidth="1"/>
    <col min="3" max="3" width="38.5546875" style="1" bestFit="1" customWidth="1"/>
    <col min="4" max="4" width="12.33203125" style="159" bestFit="1" customWidth="1"/>
    <col min="5" max="5" width="13.5546875" style="1" bestFit="1" customWidth="1"/>
    <col min="6" max="6" width="27.5546875" style="1" bestFit="1" customWidth="1"/>
    <col min="7" max="7" width="11.5546875" style="1" bestFit="1" customWidth="1"/>
    <col min="8" max="8" width="13.5546875" style="160" bestFit="1" customWidth="1"/>
    <col min="9" max="9" width="13.5546875" style="1" bestFit="1" customWidth="1"/>
    <col min="10" max="10" width="20" style="1" bestFit="1" customWidth="1"/>
    <col min="11" max="11" width="10.5546875" style="161" bestFit="1" customWidth="1"/>
    <col min="12" max="12" width="13.5546875" bestFit="1" customWidth="1"/>
    <col min="13" max="13" width="9.5546875" bestFit="1" customWidth="1"/>
    <col min="14" max="14" width="8.88671875" style="162" bestFit="1" customWidth="1"/>
    <col min="15" max="15" width="7.5546875" style="139" bestFit="1" customWidth="1"/>
  </cols>
  <sheetData>
    <row r="1" spans="1:15" s="1" customFormat="1" ht="18.75" customHeight="1" x14ac:dyDescent="0.3">
      <c r="A1" s="140" t="s">
        <v>91</v>
      </c>
      <c r="B1" s="140" t="s">
        <v>92</v>
      </c>
      <c r="C1" s="141" t="s">
        <v>93</v>
      </c>
      <c r="D1" s="140" t="s">
        <v>94</v>
      </c>
      <c r="E1" s="141" t="s">
        <v>22</v>
      </c>
      <c r="F1" s="141" t="s">
        <v>95</v>
      </c>
      <c r="G1" s="141" t="s">
        <v>96</v>
      </c>
      <c r="H1" s="142" t="s">
        <v>97</v>
      </c>
      <c r="I1" s="141" t="s">
        <v>98</v>
      </c>
      <c r="J1" s="141" t="s">
        <v>99</v>
      </c>
      <c r="K1" s="140" t="s">
        <v>100</v>
      </c>
      <c r="L1" s="143" t="s">
        <v>101</v>
      </c>
      <c r="M1" s="143" t="s">
        <v>102</v>
      </c>
      <c r="N1" s="144" t="s">
        <v>103</v>
      </c>
      <c r="O1" s="91"/>
    </row>
    <row r="2" spans="1:15" ht="18.75" customHeight="1" x14ac:dyDescent="0.3">
      <c r="A2" s="145">
        <v>1</v>
      </c>
      <c r="B2" s="145">
        <v>5327073003</v>
      </c>
      <c r="C2" s="146" t="s">
        <v>104</v>
      </c>
      <c r="D2" s="145">
        <v>640</v>
      </c>
      <c r="E2" s="146" t="s">
        <v>105</v>
      </c>
      <c r="F2" s="146" t="s">
        <v>106</v>
      </c>
      <c r="G2" s="147">
        <f>'CS 0.5 TO 24'!Z47</f>
        <v>33.646935620800001</v>
      </c>
      <c r="H2" s="147">
        <v>1.075</v>
      </c>
      <c r="I2" s="147">
        <f t="shared" ref="I2:I43" si="0">ROUND((G2*H2),1)</f>
        <v>36.200000000000003</v>
      </c>
      <c r="J2" s="148">
        <f t="shared" ref="J2:J43" si="1">I2*D2</f>
        <v>23168</v>
      </c>
      <c r="K2" s="148">
        <f t="shared" ref="K2:K43" si="2">G2*D2</f>
        <v>21534.038797312001</v>
      </c>
      <c r="L2" s="149">
        <f t="shared" ref="L2:L43" si="3">ROUND((I2*1.18),1)</f>
        <v>42.7</v>
      </c>
      <c r="M2" s="149">
        <f t="shared" ref="M2:M43" si="4">L2*D2</f>
        <v>27328</v>
      </c>
      <c r="N2" s="117">
        <v>4.842122715959999E-2</v>
      </c>
      <c r="O2" s="117">
        <f t="shared" ref="O2:O43" si="5">N2*D2</f>
        <v>30.989585382143993</v>
      </c>
    </row>
    <row r="3" spans="1:15" ht="18.75" customHeight="1" x14ac:dyDescent="0.3">
      <c r="A3" s="145">
        <v>2</v>
      </c>
      <c r="B3" s="145">
        <v>5327073013</v>
      </c>
      <c r="C3" s="146" t="s">
        <v>107</v>
      </c>
      <c r="D3" s="145">
        <v>370</v>
      </c>
      <c r="E3" s="146" t="s">
        <v>108</v>
      </c>
      <c r="F3" s="146" t="s">
        <v>106</v>
      </c>
      <c r="G3" s="147">
        <f>'CS 0.5 TO 24'!Z48</f>
        <v>40.830178200000006</v>
      </c>
      <c r="H3" s="147">
        <v>1.075</v>
      </c>
      <c r="I3" s="147">
        <f t="shared" si="0"/>
        <v>43.9</v>
      </c>
      <c r="J3" s="148">
        <f t="shared" si="1"/>
        <v>16243</v>
      </c>
      <c r="K3" s="148">
        <f t="shared" si="2"/>
        <v>15107.165934000002</v>
      </c>
      <c r="L3" s="149">
        <f t="shared" si="3"/>
        <v>51.8</v>
      </c>
      <c r="M3" s="149">
        <f t="shared" si="4"/>
        <v>19166</v>
      </c>
      <c r="N3" s="117">
        <v>6.4599603864000002E-2</v>
      </c>
      <c r="O3" s="117">
        <f t="shared" si="5"/>
        <v>23.901853429679999</v>
      </c>
    </row>
    <row r="4" spans="1:15" ht="18.75" customHeight="1" x14ac:dyDescent="0.3">
      <c r="A4" s="145">
        <v>3</v>
      </c>
      <c r="B4" s="145">
        <v>5327073023</v>
      </c>
      <c r="C4" s="146" t="s">
        <v>109</v>
      </c>
      <c r="D4" s="145">
        <v>695</v>
      </c>
      <c r="E4" s="146" t="s">
        <v>110</v>
      </c>
      <c r="F4" s="146" t="s">
        <v>106</v>
      </c>
      <c r="G4" s="147">
        <f>'CS 0.5 TO 24'!Z49</f>
        <v>54.3317719896</v>
      </c>
      <c r="H4" s="147">
        <v>1.075</v>
      </c>
      <c r="I4" s="147">
        <f t="shared" si="0"/>
        <v>58.4</v>
      </c>
      <c r="J4" s="148">
        <f t="shared" si="1"/>
        <v>40588</v>
      </c>
      <c r="K4" s="148">
        <f t="shared" si="2"/>
        <v>37760.581532771997</v>
      </c>
      <c r="L4" s="149">
        <f t="shared" si="3"/>
        <v>68.900000000000006</v>
      </c>
      <c r="M4" s="149">
        <f t="shared" si="4"/>
        <v>47885.500000000007</v>
      </c>
      <c r="N4" s="117">
        <v>8.2305588909199978E-2</v>
      </c>
      <c r="O4" s="117">
        <f t="shared" si="5"/>
        <v>57.202384291893985</v>
      </c>
    </row>
    <row r="5" spans="1:15" ht="18.75" customHeight="1" x14ac:dyDescent="0.3">
      <c r="A5" s="145">
        <v>4</v>
      </c>
      <c r="B5" s="145">
        <v>5327073033</v>
      </c>
      <c r="C5" s="146" t="s">
        <v>111</v>
      </c>
      <c r="D5" s="145">
        <v>410</v>
      </c>
      <c r="E5" s="146" t="s">
        <v>112</v>
      </c>
      <c r="F5" s="146" t="s">
        <v>106</v>
      </c>
      <c r="G5" s="147">
        <f>'CS 0.5 TO 24'!Z51</f>
        <v>71.937570719999997</v>
      </c>
      <c r="H5" s="147">
        <v>1.075</v>
      </c>
      <c r="I5" s="147">
        <f t="shared" si="0"/>
        <v>77.3</v>
      </c>
      <c r="J5" s="148">
        <f t="shared" si="1"/>
        <v>31693</v>
      </c>
      <c r="K5" s="148">
        <f t="shared" si="2"/>
        <v>29494.403995199998</v>
      </c>
      <c r="L5" s="149">
        <f t="shared" si="3"/>
        <v>91.2</v>
      </c>
      <c r="M5" s="149">
        <f t="shared" si="4"/>
        <v>37392</v>
      </c>
      <c r="N5" s="117">
        <v>0.11205276281999998</v>
      </c>
      <c r="O5" s="117">
        <f t="shared" si="5"/>
        <v>45.941632756199994</v>
      </c>
    </row>
    <row r="6" spans="1:15" ht="18.75" customHeight="1" x14ac:dyDescent="0.3">
      <c r="A6" s="145">
        <v>5</v>
      </c>
      <c r="B6" s="145">
        <v>5327073043</v>
      </c>
      <c r="C6" s="146" t="s">
        <v>113</v>
      </c>
      <c r="D6" s="145">
        <v>760</v>
      </c>
      <c r="E6" s="146" t="s">
        <v>114</v>
      </c>
      <c r="F6" s="146" t="s">
        <v>106</v>
      </c>
      <c r="G6" s="147">
        <f>'CS 0.5 TO 24'!Z52</f>
        <v>105.228453644</v>
      </c>
      <c r="H6" s="147">
        <v>1.075</v>
      </c>
      <c r="I6" s="147">
        <f t="shared" si="0"/>
        <v>113.1</v>
      </c>
      <c r="J6" s="148">
        <f t="shared" si="1"/>
        <v>85956</v>
      </c>
      <c r="K6" s="148">
        <f t="shared" si="2"/>
        <v>79973.624769439994</v>
      </c>
      <c r="L6" s="149">
        <f t="shared" si="3"/>
        <v>133.5</v>
      </c>
      <c r="M6" s="149">
        <f t="shared" si="4"/>
        <v>101460</v>
      </c>
      <c r="N6" s="117">
        <v>0.16989242953399999</v>
      </c>
      <c r="O6" s="117">
        <f t="shared" si="5"/>
        <v>129.11824644583999</v>
      </c>
    </row>
    <row r="7" spans="1:15" ht="18.75" customHeight="1" x14ac:dyDescent="0.3">
      <c r="A7" s="145">
        <v>6</v>
      </c>
      <c r="B7" s="145">
        <v>5327073063</v>
      </c>
      <c r="C7" s="146" t="s">
        <v>115</v>
      </c>
      <c r="D7" s="145">
        <v>466</v>
      </c>
      <c r="E7" s="146" t="s">
        <v>116</v>
      </c>
      <c r="F7" s="146" t="s">
        <v>106</v>
      </c>
      <c r="G7" s="147">
        <f>'CS 0.5 TO 24'!Z54</f>
        <v>147.9644213112</v>
      </c>
      <c r="H7" s="147">
        <v>1.075</v>
      </c>
      <c r="I7" s="147">
        <f t="shared" si="0"/>
        <v>159.1</v>
      </c>
      <c r="J7" s="148">
        <f t="shared" si="1"/>
        <v>74140.599999999991</v>
      </c>
      <c r="K7" s="148">
        <f t="shared" si="2"/>
        <v>68951.420331019195</v>
      </c>
      <c r="L7" s="149">
        <f t="shared" si="3"/>
        <v>187.7</v>
      </c>
      <c r="M7" s="149">
        <f t="shared" si="4"/>
        <v>87468.2</v>
      </c>
      <c r="N7" s="117">
        <v>0.24739673574239984</v>
      </c>
      <c r="O7" s="117">
        <f t="shared" si="5"/>
        <v>115.28687885595832</v>
      </c>
    </row>
    <row r="8" spans="1:15" ht="18.75" customHeight="1" x14ac:dyDescent="0.3">
      <c r="A8" s="145">
        <v>7</v>
      </c>
      <c r="B8" s="145">
        <v>5327073073</v>
      </c>
      <c r="C8" s="146" t="s">
        <v>117</v>
      </c>
      <c r="D8" s="145">
        <v>240</v>
      </c>
      <c r="E8" s="146" t="s">
        <v>118</v>
      </c>
      <c r="F8" s="146" t="s">
        <v>106</v>
      </c>
      <c r="G8" s="147">
        <f>'CS 0.5 TO 24'!Z55</f>
        <v>233.70381741119999</v>
      </c>
      <c r="H8" s="147">
        <v>1.075</v>
      </c>
      <c r="I8" s="147">
        <f t="shared" si="0"/>
        <v>251.2</v>
      </c>
      <c r="J8" s="148">
        <f t="shared" si="1"/>
        <v>60288</v>
      </c>
      <c r="K8" s="148">
        <f t="shared" si="2"/>
        <v>56088.916178687999</v>
      </c>
      <c r="L8" s="149">
        <f t="shared" si="3"/>
        <v>296.39999999999998</v>
      </c>
      <c r="M8" s="149">
        <f t="shared" si="4"/>
        <v>71136</v>
      </c>
      <c r="N8" s="117">
        <v>0.39305336338239999</v>
      </c>
      <c r="O8" s="117">
        <f t="shared" si="5"/>
        <v>94.332807211776</v>
      </c>
    </row>
    <row r="9" spans="1:15" ht="18.75" customHeight="1" x14ac:dyDescent="0.3">
      <c r="A9" s="145">
        <v>8</v>
      </c>
      <c r="B9" s="145">
        <v>5327073093</v>
      </c>
      <c r="C9" s="146" t="s">
        <v>119</v>
      </c>
      <c r="D9" s="145">
        <v>280</v>
      </c>
      <c r="E9" s="146" t="s">
        <v>120</v>
      </c>
      <c r="F9" s="146" t="s">
        <v>106</v>
      </c>
      <c r="G9" s="147">
        <f>'CS 0.5 TO 24'!Z57</f>
        <v>258.09345399488001</v>
      </c>
      <c r="H9" s="147">
        <v>1.075</v>
      </c>
      <c r="I9" s="147">
        <f t="shared" si="0"/>
        <v>277.5</v>
      </c>
      <c r="J9" s="148">
        <f t="shared" si="1"/>
        <v>77700</v>
      </c>
      <c r="K9" s="148">
        <f t="shared" si="2"/>
        <v>72266.167118566402</v>
      </c>
      <c r="L9" s="149">
        <f t="shared" si="3"/>
        <v>327.5</v>
      </c>
      <c r="M9" s="149">
        <f t="shared" si="4"/>
        <v>91700</v>
      </c>
      <c r="N9" s="117">
        <v>0.46951980564576012</v>
      </c>
      <c r="O9" s="117">
        <f t="shared" si="5"/>
        <v>131.46554558081283</v>
      </c>
    </row>
    <row r="10" spans="1:15" ht="18.75" customHeight="1" x14ac:dyDescent="0.3">
      <c r="A10" s="145">
        <v>9</v>
      </c>
      <c r="B10" s="145">
        <v>5327073103</v>
      </c>
      <c r="C10" s="146" t="s">
        <v>121</v>
      </c>
      <c r="D10" s="145">
        <v>29</v>
      </c>
      <c r="E10" s="146" t="s">
        <v>122</v>
      </c>
      <c r="F10" s="146" t="s">
        <v>106</v>
      </c>
      <c r="G10" s="147">
        <f>'CS 0.5 TO 24'!Z58</f>
        <v>295.00165071615999</v>
      </c>
      <c r="H10" s="147">
        <v>1.075</v>
      </c>
      <c r="I10" s="147">
        <f t="shared" si="0"/>
        <v>317.10000000000002</v>
      </c>
      <c r="J10" s="148">
        <f t="shared" si="1"/>
        <v>9195.9000000000015</v>
      </c>
      <c r="K10" s="148">
        <f t="shared" si="2"/>
        <v>8555.0478707686398</v>
      </c>
      <c r="L10" s="149">
        <f t="shared" si="3"/>
        <v>374.2</v>
      </c>
      <c r="M10" s="149">
        <f t="shared" si="4"/>
        <v>10851.8</v>
      </c>
      <c r="N10" s="117">
        <v>0.57128959730111961</v>
      </c>
      <c r="O10" s="117">
        <f t="shared" si="5"/>
        <v>16.567398321732469</v>
      </c>
    </row>
    <row r="11" spans="1:15" ht="18.75" customHeight="1" x14ac:dyDescent="0.3">
      <c r="A11" s="145">
        <v>10</v>
      </c>
      <c r="B11" s="145">
        <v>5327073123</v>
      </c>
      <c r="C11" s="146" t="s">
        <v>123</v>
      </c>
      <c r="D11" s="145">
        <v>6</v>
      </c>
      <c r="E11" s="146" t="s">
        <v>124</v>
      </c>
      <c r="F11" s="146" t="s">
        <v>106</v>
      </c>
      <c r="G11" s="147">
        <f>'CS 0.5 TO 24'!Z60</f>
        <v>586.7941653012</v>
      </c>
      <c r="H11" s="147">
        <v>1.075</v>
      </c>
      <c r="I11" s="147">
        <f t="shared" si="0"/>
        <v>630.79999999999995</v>
      </c>
      <c r="J11" s="148">
        <f t="shared" si="1"/>
        <v>3784.7999999999997</v>
      </c>
      <c r="K11" s="148">
        <f t="shared" si="2"/>
        <v>3520.7649918072002</v>
      </c>
      <c r="L11" s="149">
        <f t="shared" si="3"/>
        <v>744.3</v>
      </c>
      <c r="M11" s="149">
        <f t="shared" si="4"/>
        <v>4465.7999999999993</v>
      </c>
      <c r="N11" s="117">
        <v>1.2840821420724005</v>
      </c>
      <c r="O11" s="117">
        <f t="shared" si="5"/>
        <v>7.7044928524344023</v>
      </c>
    </row>
    <row r="12" spans="1:15" ht="18.75" customHeight="1" x14ac:dyDescent="0.3">
      <c r="A12" s="145">
        <v>11</v>
      </c>
      <c r="B12" s="145">
        <v>5327073173</v>
      </c>
      <c r="C12" s="146" t="s">
        <v>125</v>
      </c>
      <c r="D12" s="145">
        <v>334</v>
      </c>
      <c r="E12" s="146" t="s">
        <v>126</v>
      </c>
      <c r="F12" s="146" t="s">
        <v>106</v>
      </c>
      <c r="G12" s="147">
        <f>'CS 0.5 TO 24'!Z219</f>
        <v>41.646935620800001</v>
      </c>
      <c r="H12" s="147">
        <v>1.075</v>
      </c>
      <c r="I12" s="147">
        <f t="shared" si="0"/>
        <v>44.8</v>
      </c>
      <c r="J12" s="148">
        <f t="shared" si="1"/>
        <v>14963.199999999999</v>
      </c>
      <c r="K12" s="148">
        <f t="shared" si="2"/>
        <v>13910.0764973472</v>
      </c>
      <c r="L12" s="149">
        <f t="shared" si="3"/>
        <v>52.9</v>
      </c>
      <c r="M12" s="149">
        <f t="shared" si="4"/>
        <v>17668.599999999999</v>
      </c>
      <c r="N12" s="117">
        <v>6.7557938319599997E-2</v>
      </c>
      <c r="O12" s="117">
        <f t="shared" si="5"/>
        <v>22.5643513987464</v>
      </c>
    </row>
    <row r="13" spans="1:15" ht="18.75" customHeight="1" x14ac:dyDescent="0.3">
      <c r="A13" s="145">
        <v>12</v>
      </c>
      <c r="B13" s="145">
        <v>5327100513</v>
      </c>
      <c r="C13" s="146" t="s">
        <v>127</v>
      </c>
      <c r="D13" s="145">
        <v>394</v>
      </c>
      <c r="E13" s="146" t="s">
        <v>128</v>
      </c>
      <c r="F13" s="146" t="s">
        <v>106</v>
      </c>
      <c r="G13" s="147" t="e">
        <f>'CS 0.5 TO 24'!#REF!</f>
        <v>#REF!</v>
      </c>
      <c r="H13" s="147">
        <v>1.075</v>
      </c>
      <c r="I13" s="147" t="e">
        <f t="shared" si="0"/>
        <v>#REF!</v>
      </c>
      <c r="J13" s="148" t="e">
        <f t="shared" si="1"/>
        <v>#REF!</v>
      </c>
      <c r="K13" s="148" t="e">
        <f t="shared" si="2"/>
        <v>#REF!</v>
      </c>
      <c r="L13" s="149" t="e">
        <f t="shared" si="3"/>
        <v>#REF!</v>
      </c>
      <c r="M13" s="149" t="e">
        <f t="shared" si="4"/>
        <v>#REF!</v>
      </c>
      <c r="N13" s="117">
        <v>9.9708923543999975E-2</v>
      </c>
      <c r="O13" s="117">
        <f t="shared" si="5"/>
        <v>39.285315876335993</v>
      </c>
    </row>
    <row r="14" spans="1:15" ht="18.75" customHeight="1" x14ac:dyDescent="0.3">
      <c r="A14" s="145">
        <v>13</v>
      </c>
      <c r="B14" s="145">
        <v>5327073183</v>
      </c>
      <c r="C14" s="146" t="s">
        <v>129</v>
      </c>
      <c r="D14" s="145">
        <v>490</v>
      </c>
      <c r="E14" s="146" t="s">
        <v>130</v>
      </c>
      <c r="F14" s="146" t="s">
        <v>106</v>
      </c>
      <c r="G14" s="147">
        <f>'CS 0.5 TO 24'!Z221</f>
        <v>84.3317719896</v>
      </c>
      <c r="H14" s="147">
        <v>1.075</v>
      </c>
      <c r="I14" s="147">
        <f t="shared" si="0"/>
        <v>90.7</v>
      </c>
      <c r="J14" s="148">
        <f t="shared" si="1"/>
        <v>44443</v>
      </c>
      <c r="K14" s="148">
        <f t="shared" si="2"/>
        <v>41322.568274903999</v>
      </c>
      <c r="L14" s="149">
        <f t="shared" si="3"/>
        <v>107</v>
      </c>
      <c r="M14" s="149">
        <f t="shared" si="4"/>
        <v>52430</v>
      </c>
      <c r="N14" s="117">
        <v>0.1078749354692</v>
      </c>
      <c r="O14" s="117">
        <f t="shared" si="5"/>
        <v>52.858718379908005</v>
      </c>
    </row>
    <row r="15" spans="1:15" ht="18.75" customHeight="1" x14ac:dyDescent="0.3">
      <c r="A15" s="145">
        <v>14</v>
      </c>
      <c r="B15" s="145">
        <v>5327073193</v>
      </c>
      <c r="C15" s="146" t="s">
        <v>131</v>
      </c>
      <c r="D15" s="145">
        <v>420</v>
      </c>
      <c r="E15" s="146" t="s">
        <v>132</v>
      </c>
      <c r="F15" s="146" t="s">
        <v>106</v>
      </c>
      <c r="G15" s="147">
        <f>'CS 0.5 TO 24'!Z223</f>
        <v>100.93757072</v>
      </c>
      <c r="H15" s="147">
        <v>1.075</v>
      </c>
      <c r="I15" s="147">
        <f t="shared" si="0"/>
        <v>108.5</v>
      </c>
      <c r="J15" s="148">
        <f t="shared" si="1"/>
        <v>45570</v>
      </c>
      <c r="K15" s="148">
        <f t="shared" si="2"/>
        <v>42393.779702399996</v>
      </c>
      <c r="L15" s="149">
        <f t="shared" si="3"/>
        <v>128</v>
      </c>
      <c r="M15" s="149">
        <f t="shared" si="4"/>
        <v>53760</v>
      </c>
      <c r="N15" s="117">
        <v>0.15738756785999994</v>
      </c>
      <c r="O15" s="117">
        <f t="shared" si="5"/>
        <v>66.102778501199978</v>
      </c>
    </row>
    <row r="16" spans="1:15" ht="18.75" customHeight="1" x14ac:dyDescent="0.3">
      <c r="A16" s="145">
        <v>15</v>
      </c>
      <c r="B16" s="145">
        <v>5327073553</v>
      </c>
      <c r="C16" s="146" t="s">
        <v>133</v>
      </c>
      <c r="D16" s="145">
        <v>705</v>
      </c>
      <c r="E16" s="146" t="s">
        <v>134</v>
      </c>
      <c r="F16" s="146" t="s">
        <v>106</v>
      </c>
      <c r="G16" s="147">
        <f>'CS 0.5 TO 24'!Z224</f>
        <v>118.228453644</v>
      </c>
      <c r="H16" s="147">
        <v>1.075</v>
      </c>
      <c r="I16" s="147">
        <f t="shared" si="0"/>
        <v>127.1</v>
      </c>
      <c r="J16" s="148">
        <f t="shared" si="1"/>
        <v>89605.5</v>
      </c>
      <c r="K16" s="148">
        <f t="shared" si="2"/>
        <v>83351.059819019996</v>
      </c>
      <c r="L16" s="149">
        <f t="shared" si="3"/>
        <v>150</v>
      </c>
      <c r="M16" s="149">
        <f t="shared" si="4"/>
        <v>105750</v>
      </c>
      <c r="N16" s="117">
        <v>0.20602785097399992</v>
      </c>
      <c r="O16" s="117">
        <f t="shared" si="5"/>
        <v>145.24963493666993</v>
      </c>
    </row>
    <row r="17" spans="1:15" ht="18.75" customHeight="1" x14ac:dyDescent="0.3">
      <c r="A17" s="145">
        <v>16</v>
      </c>
      <c r="B17" s="145">
        <v>5327073563</v>
      </c>
      <c r="C17" s="146" t="s">
        <v>135</v>
      </c>
      <c r="D17" s="145">
        <v>10</v>
      </c>
      <c r="E17" s="146" t="s">
        <v>136</v>
      </c>
      <c r="F17" s="146" t="s">
        <v>106</v>
      </c>
      <c r="G17" s="147">
        <f>'CS 0.5 TO 24'!Z225</f>
        <v>178.52734752879999</v>
      </c>
      <c r="H17" s="147">
        <v>1.075</v>
      </c>
      <c r="I17" s="147">
        <f t="shared" si="0"/>
        <v>191.9</v>
      </c>
      <c r="J17" s="148">
        <f t="shared" si="1"/>
        <v>1919</v>
      </c>
      <c r="K17" s="148">
        <f t="shared" si="2"/>
        <v>1785.2734752879999</v>
      </c>
      <c r="L17" s="149">
        <f t="shared" si="3"/>
        <v>226.4</v>
      </c>
      <c r="M17" s="149">
        <f t="shared" si="4"/>
        <v>2264</v>
      </c>
      <c r="N17" s="117">
        <v>0.28330663054360006</v>
      </c>
      <c r="O17" s="117">
        <f t="shared" si="5"/>
        <v>2.8330663054360006</v>
      </c>
    </row>
    <row r="18" spans="1:15" ht="18.75" customHeight="1" x14ac:dyDescent="0.3">
      <c r="A18" s="145">
        <v>17</v>
      </c>
      <c r="B18" s="145">
        <v>5327073573</v>
      </c>
      <c r="C18" s="146" t="s">
        <v>137</v>
      </c>
      <c r="D18" s="145">
        <v>435</v>
      </c>
      <c r="E18" s="146" t="s">
        <v>138</v>
      </c>
      <c r="F18" s="146" t="s">
        <v>106</v>
      </c>
      <c r="G18" s="147">
        <f>'CS 0.5 TO 24'!Z226</f>
        <v>189.9644213112</v>
      </c>
      <c r="H18" s="147">
        <v>1.075</v>
      </c>
      <c r="I18" s="147">
        <f t="shared" si="0"/>
        <v>204.2</v>
      </c>
      <c r="J18" s="148">
        <f t="shared" si="1"/>
        <v>88827</v>
      </c>
      <c r="K18" s="148">
        <f t="shared" si="2"/>
        <v>82634.523270371996</v>
      </c>
      <c r="L18" s="149">
        <f t="shared" si="3"/>
        <v>241</v>
      </c>
      <c r="M18" s="149">
        <f t="shared" si="4"/>
        <v>104835</v>
      </c>
      <c r="N18" s="117">
        <v>0.33841906830239993</v>
      </c>
      <c r="O18" s="117">
        <f t="shared" si="5"/>
        <v>147.21229471154396</v>
      </c>
    </row>
    <row r="19" spans="1:15" ht="18.75" customHeight="1" x14ac:dyDescent="0.3">
      <c r="A19" s="145">
        <v>18</v>
      </c>
      <c r="B19" s="145">
        <v>5327073203</v>
      </c>
      <c r="C19" s="146" t="s">
        <v>139</v>
      </c>
      <c r="D19" s="145">
        <v>475</v>
      </c>
      <c r="E19" s="146" t="s">
        <v>140</v>
      </c>
      <c r="F19" s="146" t="s">
        <v>106</v>
      </c>
      <c r="G19" s="147">
        <f>'CS 0.5 TO 24'!Z227</f>
        <v>249.70381741119999</v>
      </c>
      <c r="H19" s="147">
        <v>1.075</v>
      </c>
      <c r="I19" s="147">
        <f t="shared" si="0"/>
        <v>268.39999999999998</v>
      </c>
      <c r="J19" s="148">
        <f t="shared" si="1"/>
        <v>127489.99999999999</v>
      </c>
      <c r="K19" s="148">
        <f t="shared" si="2"/>
        <v>118609.31327032</v>
      </c>
      <c r="L19" s="149">
        <f t="shared" si="3"/>
        <v>316.7</v>
      </c>
      <c r="M19" s="149">
        <f t="shared" si="4"/>
        <v>150432.5</v>
      </c>
      <c r="N19" s="117">
        <v>0.44942612878239985</v>
      </c>
      <c r="O19" s="117">
        <f t="shared" si="5"/>
        <v>213.47741117163991</v>
      </c>
    </row>
    <row r="20" spans="1:15" ht="18.75" customHeight="1" x14ac:dyDescent="0.3">
      <c r="A20" s="145">
        <v>19</v>
      </c>
      <c r="B20" s="145">
        <v>5327073213</v>
      </c>
      <c r="C20" s="146" t="s">
        <v>141</v>
      </c>
      <c r="D20" s="145">
        <v>23</v>
      </c>
      <c r="E20" s="146" t="s">
        <v>142</v>
      </c>
      <c r="F20" s="146" t="s">
        <v>106</v>
      </c>
      <c r="G20" s="147">
        <f>'CS 0.5 TO 24'!Z228</f>
        <v>338.04869068298666</v>
      </c>
      <c r="H20" s="147">
        <v>1.075</v>
      </c>
      <c r="I20" s="147">
        <f t="shared" si="0"/>
        <v>363.4</v>
      </c>
      <c r="J20" s="148">
        <f t="shared" si="1"/>
        <v>8358.1999999999989</v>
      </c>
      <c r="K20" s="148">
        <f t="shared" si="2"/>
        <v>7775.1198857086929</v>
      </c>
      <c r="L20" s="149">
        <f t="shared" si="3"/>
        <v>428.8</v>
      </c>
      <c r="M20" s="149">
        <f t="shared" si="4"/>
        <v>9862.4</v>
      </c>
      <c r="N20" s="117">
        <v>0.62301804612799982</v>
      </c>
      <c r="O20" s="117">
        <f t="shared" si="5"/>
        <v>14.329415060943996</v>
      </c>
    </row>
    <row r="21" spans="1:15" ht="18.75" customHeight="1" x14ac:dyDescent="0.3">
      <c r="A21" s="145">
        <v>20</v>
      </c>
      <c r="B21" s="145">
        <v>5327073223</v>
      </c>
      <c r="C21" s="146" t="s">
        <v>143</v>
      </c>
      <c r="D21" s="145">
        <v>515</v>
      </c>
      <c r="E21" s="146" t="s">
        <v>144</v>
      </c>
      <c r="F21" s="146" t="s">
        <v>106</v>
      </c>
      <c r="G21" s="147">
        <f>'CS 0.5 TO 24'!Z229</f>
        <v>385.09345399487995</v>
      </c>
      <c r="H21" s="147">
        <v>1.075</v>
      </c>
      <c r="I21" s="145">
        <f t="shared" si="0"/>
        <v>414</v>
      </c>
      <c r="J21" s="148">
        <f t="shared" si="1"/>
        <v>213210</v>
      </c>
      <c r="K21" s="148">
        <f t="shared" si="2"/>
        <v>198323.12880736319</v>
      </c>
      <c r="L21" s="149">
        <f t="shared" si="3"/>
        <v>488.5</v>
      </c>
      <c r="M21" s="149">
        <f t="shared" si="4"/>
        <v>251577.5</v>
      </c>
      <c r="N21" s="117">
        <v>0.79746461472576013</v>
      </c>
      <c r="O21" s="117">
        <f t="shared" si="5"/>
        <v>410.69427658376645</v>
      </c>
    </row>
    <row r="22" spans="1:15" ht="18.75" customHeight="1" x14ac:dyDescent="0.3">
      <c r="A22" s="145">
        <v>21</v>
      </c>
      <c r="B22" s="145">
        <v>5327073233</v>
      </c>
      <c r="C22" s="146" t="s">
        <v>145</v>
      </c>
      <c r="D22" s="145">
        <v>299</v>
      </c>
      <c r="E22" s="146" t="s">
        <v>146</v>
      </c>
      <c r="F22" s="146" t="s">
        <v>106</v>
      </c>
      <c r="G22" s="147">
        <f>'CS 0.5 TO 24'!Z230</f>
        <v>461.00165071615999</v>
      </c>
      <c r="H22" s="147">
        <v>1.075</v>
      </c>
      <c r="I22" s="147">
        <f t="shared" si="0"/>
        <v>495.6</v>
      </c>
      <c r="J22" s="148">
        <f t="shared" si="1"/>
        <v>148184.4</v>
      </c>
      <c r="K22" s="148">
        <f t="shared" si="2"/>
        <v>137839.49356413184</v>
      </c>
      <c r="L22" s="149">
        <f t="shared" si="3"/>
        <v>584.79999999999995</v>
      </c>
      <c r="M22" s="149">
        <f t="shared" si="4"/>
        <v>174855.19999999998</v>
      </c>
      <c r="N22" s="117">
        <v>0.97397647322112024</v>
      </c>
      <c r="O22" s="117">
        <f t="shared" si="5"/>
        <v>291.21896549311498</v>
      </c>
    </row>
    <row r="23" spans="1:15" ht="18.75" customHeight="1" x14ac:dyDescent="0.3">
      <c r="A23" s="145">
        <v>22</v>
      </c>
      <c r="B23" s="145">
        <v>5327073243</v>
      </c>
      <c r="C23" s="146" t="s">
        <v>147</v>
      </c>
      <c r="D23" s="145">
        <v>75</v>
      </c>
      <c r="E23" s="146" t="s">
        <v>148</v>
      </c>
      <c r="F23" s="146" t="s">
        <v>106</v>
      </c>
      <c r="G23" s="147">
        <f>'CS 0.5 TO 24'!Z231</f>
        <v>548.08983405135996</v>
      </c>
      <c r="H23" s="147">
        <v>1.075</v>
      </c>
      <c r="I23" s="147">
        <f t="shared" si="0"/>
        <v>589.20000000000005</v>
      </c>
      <c r="J23" s="148">
        <f t="shared" si="1"/>
        <v>44190</v>
      </c>
      <c r="K23" s="148">
        <f t="shared" si="2"/>
        <v>41106.737553851999</v>
      </c>
      <c r="L23" s="149">
        <f t="shared" si="3"/>
        <v>695.3</v>
      </c>
      <c r="M23" s="149">
        <f t="shared" si="4"/>
        <v>52147.5</v>
      </c>
      <c r="N23" s="117">
        <v>1.1833489444447194</v>
      </c>
      <c r="O23" s="117">
        <f t="shared" si="5"/>
        <v>88.751170833353953</v>
      </c>
    </row>
    <row r="24" spans="1:15" ht="18.75" customHeight="1" x14ac:dyDescent="0.3">
      <c r="A24" s="145">
        <v>23</v>
      </c>
      <c r="B24" s="145">
        <v>5327073253</v>
      </c>
      <c r="C24" s="146" t="s">
        <v>149</v>
      </c>
      <c r="D24" s="145">
        <v>160</v>
      </c>
      <c r="E24" s="146" t="s">
        <v>150</v>
      </c>
      <c r="F24" s="146" t="s">
        <v>106</v>
      </c>
      <c r="G24" s="147">
        <f>'CS 0.5 TO 24'!Z232</f>
        <v>684.7941653012</v>
      </c>
      <c r="H24" s="147">
        <v>1.075</v>
      </c>
      <c r="I24" s="147">
        <f t="shared" si="0"/>
        <v>736.2</v>
      </c>
      <c r="J24" s="148">
        <f t="shared" si="1"/>
        <v>117792</v>
      </c>
      <c r="K24" s="148">
        <f t="shared" si="2"/>
        <v>109567.066448192</v>
      </c>
      <c r="L24" s="149">
        <f t="shared" si="3"/>
        <v>868.7</v>
      </c>
      <c r="M24" s="149">
        <f t="shared" si="4"/>
        <v>138992</v>
      </c>
      <c r="N24" s="117">
        <v>1.5357968634324</v>
      </c>
      <c r="O24" s="117">
        <f t="shared" si="5"/>
        <v>245.72749814918399</v>
      </c>
    </row>
    <row r="25" spans="1:15" ht="18.75" customHeight="1" x14ac:dyDescent="0.3">
      <c r="A25" s="145">
        <v>24</v>
      </c>
      <c r="B25" s="145">
        <v>5327073513</v>
      </c>
      <c r="C25" s="146" t="s">
        <v>151</v>
      </c>
      <c r="D25" s="145">
        <v>266</v>
      </c>
      <c r="E25" s="146" t="s">
        <v>152</v>
      </c>
      <c r="F25" s="146" t="s">
        <v>106</v>
      </c>
      <c r="G25" s="147">
        <f>'CS 0.5 TO 24'!Z373</f>
        <v>31.646935620800001</v>
      </c>
      <c r="H25" s="147">
        <v>1.075</v>
      </c>
      <c r="I25" s="145">
        <f t="shared" si="0"/>
        <v>34</v>
      </c>
      <c r="J25" s="148">
        <f t="shared" si="1"/>
        <v>9044</v>
      </c>
      <c r="K25" s="148">
        <f t="shared" si="2"/>
        <v>8418.0848751327994</v>
      </c>
      <c r="L25" s="149">
        <f t="shared" si="3"/>
        <v>40.1</v>
      </c>
      <c r="M25" s="149">
        <f t="shared" si="4"/>
        <v>10666.6</v>
      </c>
      <c r="N25" s="117">
        <v>6.7557938319599997E-2</v>
      </c>
      <c r="O25" s="117">
        <f t="shared" si="5"/>
        <v>17.970411593013598</v>
      </c>
    </row>
    <row r="26" spans="1:15" ht="18.75" customHeight="1" x14ac:dyDescent="0.3">
      <c r="A26" s="145">
        <v>25</v>
      </c>
      <c r="B26" s="145">
        <v>5327073283</v>
      </c>
      <c r="C26" s="146" t="s">
        <v>153</v>
      </c>
      <c r="D26" s="145">
        <v>441</v>
      </c>
      <c r="E26" s="146" t="s">
        <v>154</v>
      </c>
      <c r="F26" s="146" t="s">
        <v>106</v>
      </c>
      <c r="G26" s="147">
        <f>'CS 0.5 TO 24'!Z374</f>
        <v>34.830178199999999</v>
      </c>
      <c r="H26" s="147">
        <v>1.075</v>
      </c>
      <c r="I26" s="147">
        <f t="shared" si="0"/>
        <v>37.4</v>
      </c>
      <c r="J26" s="148">
        <f t="shared" si="1"/>
        <v>16493.399999999998</v>
      </c>
      <c r="K26" s="148">
        <f t="shared" si="2"/>
        <v>15360.1085862</v>
      </c>
      <c r="L26" s="149">
        <f t="shared" si="3"/>
        <v>44.1</v>
      </c>
      <c r="M26" s="149">
        <f t="shared" si="4"/>
        <v>19448.100000000002</v>
      </c>
      <c r="N26" s="117">
        <v>9.9708923543999975E-2</v>
      </c>
      <c r="O26" s="117">
        <f t="shared" si="5"/>
        <v>43.971635282903989</v>
      </c>
    </row>
    <row r="27" spans="1:15" ht="18.75" customHeight="1" x14ac:dyDescent="0.3">
      <c r="A27" s="145">
        <v>26</v>
      </c>
      <c r="B27" s="145">
        <v>5327073523</v>
      </c>
      <c r="C27" s="146" t="s">
        <v>155</v>
      </c>
      <c r="D27" s="145">
        <v>546</v>
      </c>
      <c r="E27" s="146" t="s">
        <v>156</v>
      </c>
      <c r="F27" s="146" t="s">
        <v>106</v>
      </c>
      <c r="G27" s="147">
        <f>'CS 0.5 TO 24'!Z375</f>
        <v>84.3317719896</v>
      </c>
      <c r="H27" s="147">
        <v>1.075</v>
      </c>
      <c r="I27" s="147">
        <f t="shared" si="0"/>
        <v>90.7</v>
      </c>
      <c r="J27" s="148">
        <f t="shared" si="1"/>
        <v>49522.200000000004</v>
      </c>
      <c r="K27" s="148">
        <f t="shared" si="2"/>
        <v>46045.147506321598</v>
      </c>
      <c r="L27" s="149">
        <f t="shared" si="3"/>
        <v>107</v>
      </c>
      <c r="M27" s="149">
        <f t="shared" si="4"/>
        <v>58422</v>
      </c>
      <c r="N27" s="117">
        <v>0.1078749354692</v>
      </c>
      <c r="O27" s="117">
        <f t="shared" si="5"/>
        <v>58.899714766183202</v>
      </c>
    </row>
    <row r="28" spans="1:15" ht="18.75" customHeight="1" x14ac:dyDescent="0.3">
      <c r="A28" s="145">
        <v>27</v>
      </c>
      <c r="B28" s="145">
        <v>5327073533</v>
      </c>
      <c r="C28" s="146" t="s">
        <v>157</v>
      </c>
      <c r="D28" s="145">
        <v>469</v>
      </c>
      <c r="E28" s="146" t="s">
        <v>158</v>
      </c>
      <c r="F28" s="146" t="s">
        <v>106</v>
      </c>
      <c r="G28" s="147">
        <f>'CS 0.5 TO 24'!Z377</f>
        <v>100.93757072</v>
      </c>
      <c r="H28" s="147">
        <v>1.075</v>
      </c>
      <c r="I28" s="147">
        <f t="shared" si="0"/>
        <v>108.5</v>
      </c>
      <c r="J28" s="148">
        <f t="shared" si="1"/>
        <v>50886.5</v>
      </c>
      <c r="K28" s="148">
        <f t="shared" si="2"/>
        <v>47339.720667679998</v>
      </c>
      <c r="L28" s="149">
        <f t="shared" si="3"/>
        <v>128</v>
      </c>
      <c r="M28" s="149">
        <f t="shared" si="4"/>
        <v>60032</v>
      </c>
      <c r="N28" s="117">
        <v>0.15738756785999994</v>
      </c>
      <c r="O28" s="117">
        <f t="shared" si="5"/>
        <v>73.81476932633997</v>
      </c>
    </row>
    <row r="29" spans="1:15" ht="18.75" customHeight="1" x14ac:dyDescent="0.3">
      <c r="A29" s="145">
        <v>28</v>
      </c>
      <c r="B29" s="145">
        <v>5327073583</v>
      </c>
      <c r="C29" s="146" t="s">
        <v>159</v>
      </c>
      <c r="D29" s="145">
        <v>750</v>
      </c>
      <c r="E29" s="146" t="s">
        <v>160</v>
      </c>
      <c r="F29" s="146" t="s">
        <v>106</v>
      </c>
      <c r="G29" s="147">
        <f>'CS 0.5 TO 24'!Z378</f>
        <v>118.228453644</v>
      </c>
      <c r="H29" s="147">
        <v>1.075</v>
      </c>
      <c r="I29" s="147">
        <f t="shared" si="0"/>
        <v>127.1</v>
      </c>
      <c r="J29" s="148">
        <f t="shared" si="1"/>
        <v>95325</v>
      </c>
      <c r="K29" s="148">
        <f t="shared" si="2"/>
        <v>88671.340232999995</v>
      </c>
      <c r="L29" s="149">
        <f t="shared" si="3"/>
        <v>150</v>
      </c>
      <c r="M29" s="149">
        <f t="shared" si="4"/>
        <v>112500</v>
      </c>
      <c r="N29" s="117">
        <v>0.20602785097399992</v>
      </c>
      <c r="O29" s="117">
        <f t="shared" si="5"/>
        <v>154.52088823049993</v>
      </c>
    </row>
    <row r="30" spans="1:15" ht="18.75" customHeight="1" x14ac:dyDescent="0.3">
      <c r="A30" s="145">
        <v>29</v>
      </c>
      <c r="B30" s="145">
        <v>5327073293</v>
      </c>
      <c r="C30" s="146" t="s">
        <v>161</v>
      </c>
      <c r="D30" s="145">
        <v>320</v>
      </c>
      <c r="E30" s="146" t="s">
        <v>162</v>
      </c>
      <c r="F30" s="146" t="s">
        <v>106</v>
      </c>
      <c r="G30" s="147">
        <f>'CS 0.5 TO 24'!Z380</f>
        <v>189.9644213112</v>
      </c>
      <c r="H30" s="147">
        <v>1.075</v>
      </c>
      <c r="I30" s="147">
        <f t="shared" si="0"/>
        <v>204.2</v>
      </c>
      <c r="J30" s="148">
        <f t="shared" si="1"/>
        <v>65344</v>
      </c>
      <c r="K30" s="148">
        <f t="shared" si="2"/>
        <v>60788.614819584</v>
      </c>
      <c r="L30" s="149">
        <f t="shared" si="3"/>
        <v>241</v>
      </c>
      <c r="M30" s="149">
        <f t="shared" si="4"/>
        <v>77120</v>
      </c>
      <c r="N30" s="117">
        <v>0.33841906830239993</v>
      </c>
      <c r="O30" s="117">
        <f t="shared" si="5"/>
        <v>108.29410185676798</v>
      </c>
    </row>
    <row r="31" spans="1:15" ht="18.75" customHeight="1" x14ac:dyDescent="0.3">
      <c r="A31" s="145">
        <v>30</v>
      </c>
      <c r="B31" s="145">
        <v>5327073593</v>
      </c>
      <c r="C31" s="146" t="s">
        <v>163</v>
      </c>
      <c r="D31" s="145">
        <v>480</v>
      </c>
      <c r="E31" s="146" t="s">
        <v>164</v>
      </c>
      <c r="F31" s="146" t="s">
        <v>106</v>
      </c>
      <c r="G31" s="147">
        <f>'CS 0.5 TO 24'!Z381</f>
        <v>392.36815730679996</v>
      </c>
      <c r="H31" s="147">
        <v>1.075</v>
      </c>
      <c r="I31" s="147">
        <f t="shared" si="0"/>
        <v>421.8</v>
      </c>
      <c r="J31" s="148">
        <f t="shared" si="1"/>
        <v>202464</v>
      </c>
      <c r="K31" s="148">
        <f t="shared" si="2"/>
        <v>188336.71550726399</v>
      </c>
      <c r="L31" s="149">
        <f t="shared" si="3"/>
        <v>497.7</v>
      </c>
      <c r="M31" s="149">
        <f t="shared" si="4"/>
        <v>238896</v>
      </c>
      <c r="N31" s="117">
        <v>0.57285698622760006</v>
      </c>
      <c r="O31" s="117">
        <f t="shared" si="5"/>
        <v>274.97135338924801</v>
      </c>
    </row>
    <row r="32" spans="1:15" ht="18.75" customHeight="1" x14ac:dyDescent="0.3">
      <c r="A32" s="145">
        <v>31</v>
      </c>
      <c r="B32" s="145">
        <v>5327073303</v>
      </c>
      <c r="C32" s="146" t="s">
        <v>165</v>
      </c>
      <c r="D32" s="145">
        <v>216</v>
      </c>
      <c r="E32" s="146" t="s">
        <v>166</v>
      </c>
      <c r="F32" s="146" t="s">
        <v>106</v>
      </c>
      <c r="G32" s="147">
        <f>'CS 0.5 TO 24'!Z383</f>
        <v>498.7170770884</v>
      </c>
      <c r="H32" s="147">
        <v>1.075</v>
      </c>
      <c r="I32" s="147">
        <f t="shared" si="0"/>
        <v>536.1</v>
      </c>
      <c r="J32" s="148">
        <f t="shared" si="1"/>
        <v>115797.6</v>
      </c>
      <c r="K32" s="148">
        <f t="shared" si="2"/>
        <v>107722.8886510944</v>
      </c>
      <c r="L32" s="149">
        <f t="shared" si="3"/>
        <v>632.6</v>
      </c>
      <c r="M32" s="149">
        <f t="shared" si="4"/>
        <v>136641.60000000001</v>
      </c>
      <c r="N32" s="117">
        <v>0.98932515868679993</v>
      </c>
      <c r="O32" s="117">
        <f t="shared" si="5"/>
        <v>213.69423427634879</v>
      </c>
    </row>
    <row r="33" spans="1:15" ht="18.75" customHeight="1" x14ac:dyDescent="0.3">
      <c r="A33" s="145">
        <v>32</v>
      </c>
      <c r="B33" s="145">
        <v>5327073603</v>
      </c>
      <c r="C33" s="146" t="s">
        <v>167</v>
      </c>
      <c r="D33" s="145">
        <v>396</v>
      </c>
      <c r="E33" s="146" t="s">
        <v>168</v>
      </c>
      <c r="F33" s="146" t="s">
        <v>106</v>
      </c>
      <c r="G33" s="147">
        <f>'CS 0.5 TO 24'!Z384</f>
        <v>602.41445147399997</v>
      </c>
      <c r="H33" s="147">
        <v>1.075</v>
      </c>
      <c r="I33" s="147">
        <f t="shared" si="0"/>
        <v>647.6</v>
      </c>
      <c r="J33" s="148">
        <f t="shared" si="1"/>
        <v>256449.6</v>
      </c>
      <c r="K33" s="148">
        <f t="shared" si="2"/>
        <v>238556.12278370399</v>
      </c>
      <c r="L33" s="149">
        <f t="shared" si="3"/>
        <v>764.2</v>
      </c>
      <c r="M33" s="149">
        <f t="shared" si="4"/>
        <v>302623.2</v>
      </c>
      <c r="N33" s="117">
        <v>1.2341842935140006</v>
      </c>
      <c r="O33" s="117">
        <f t="shared" si="5"/>
        <v>488.73698023154424</v>
      </c>
    </row>
    <row r="34" spans="1:15" ht="18.75" customHeight="1" x14ac:dyDescent="0.3">
      <c r="A34" s="145">
        <v>33</v>
      </c>
      <c r="B34" s="145">
        <v>5327073613</v>
      </c>
      <c r="C34" s="146" t="s">
        <v>169</v>
      </c>
      <c r="D34" s="145">
        <v>261</v>
      </c>
      <c r="E34" s="146" t="s">
        <v>170</v>
      </c>
      <c r="F34" s="146" t="s">
        <v>106</v>
      </c>
      <c r="G34" s="147">
        <f>'CS 0.5 TO 24'!Z385</f>
        <v>937.07126789168001</v>
      </c>
      <c r="H34" s="147">
        <v>1.075</v>
      </c>
      <c r="I34" s="147">
        <f t="shared" si="0"/>
        <v>1007.4</v>
      </c>
      <c r="J34" s="148">
        <f t="shared" si="1"/>
        <v>262931.39999999997</v>
      </c>
      <c r="K34" s="148">
        <f t="shared" si="2"/>
        <v>244575.60091972849</v>
      </c>
      <c r="L34" s="149">
        <f t="shared" si="3"/>
        <v>1188.7</v>
      </c>
      <c r="M34" s="149">
        <f t="shared" si="4"/>
        <v>310250.7</v>
      </c>
      <c r="N34" s="117">
        <v>1.9938147158353601</v>
      </c>
      <c r="O34" s="117">
        <f t="shared" si="5"/>
        <v>520.38564083302902</v>
      </c>
    </row>
    <row r="35" spans="1:15" ht="18.75" customHeight="1" x14ac:dyDescent="0.3">
      <c r="A35" s="145">
        <v>34</v>
      </c>
      <c r="B35" s="145">
        <v>5327073623</v>
      </c>
      <c r="C35" s="146" t="s">
        <v>171</v>
      </c>
      <c r="D35" s="145">
        <v>422</v>
      </c>
      <c r="E35" s="146" t="s">
        <v>172</v>
      </c>
      <c r="F35" s="146" t="s">
        <v>106</v>
      </c>
      <c r="G35" s="147">
        <f>'CS 0.5 TO 24'!Z386</f>
        <v>1085.6841999019998</v>
      </c>
      <c r="H35" s="147">
        <v>1.075</v>
      </c>
      <c r="I35" s="147">
        <f t="shared" si="0"/>
        <v>1167.0999999999999</v>
      </c>
      <c r="J35" s="148">
        <f t="shared" si="1"/>
        <v>492516.19999999995</v>
      </c>
      <c r="K35" s="148">
        <f t="shared" si="2"/>
        <v>458158.7323586439</v>
      </c>
      <c r="L35" s="149">
        <f t="shared" si="3"/>
        <v>1377.2</v>
      </c>
      <c r="M35" s="149">
        <f t="shared" si="4"/>
        <v>581178.4</v>
      </c>
      <c r="N35" s="117">
        <v>2.3486359316819998</v>
      </c>
      <c r="O35" s="117">
        <f t="shared" si="5"/>
        <v>991.12436316980393</v>
      </c>
    </row>
    <row r="36" spans="1:15" ht="18.75" customHeight="1" x14ac:dyDescent="0.3">
      <c r="A36" s="145">
        <v>35</v>
      </c>
      <c r="B36" s="145">
        <v>5327073633</v>
      </c>
      <c r="C36" s="146" t="s">
        <v>173</v>
      </c>
      <c r="D36" s="145">
        <v>30</v>
      </c>
      <c r="E36" s="146" t="s">
        <v>174</v>
      </c>
      <c r="F36" s="146" t="s">
        <v>106</v>
      </c>
      <c r="G36" s="147">
        <f>'CS 0.5 TO 24'!Z387</f>
        <v>1180.7493181276</v>
      </c>
      <c r="H36" s="147">
        <v>1.075</v>
      </c>
      <c r="I36" s="147">
        <f t="shared" si="0"/>
        <v>1269.3</v>
      </c>
      <c r="J36" s="148">
        <f t="shared" si="1"/>
        <v>38079</v>
      </c>
      <c r="K36" s="148">
        <f t="shared" si="2"/>
        <v>35422.479543827998</v>
      </c>
      <c r="L36" s="149">
        <f t="shared" si="3"/>
        <v>1497.8</v>
      </c>
      <c r="M36" s="149">
        <f t="shared" si="4"/>
        <v>44934</v>
      </c>
      <c r="N36" s="117">
        <v>2.5767274829652012</v>
      </c>
      <c r="O36" s="117">
        <f t="shared" si="5"/>
        <v>77.301824488956029</v>
      </c>
    </row>
    <row r="37" spans="1:15" ht="18.75" customHeight="1" x14ac:dyDescent="0.3">
      <c r="A37" s="145">
        <v>36</v>
      </c>
      <c r="B37" s="145">
        <v>5327073643</v>
      </c>
      <c r="C37" s="146" t="s">
        <v>175</v>
      </c>
      <c r="D37" s="145">
        <v>114</v>
      </c>
      <c r="E37" s="146" t="s">
        <v>176</v>
      </c>
      <c r="F37" s="146" t="s">
        <v>106</v>
      </c>
      <c r="G37" s="147">
        <f>'CS 0.5 TO 24'!Z388</f>
        <v>1546.0570167083999</v>
      </c>
      <c r="H37" s="147">
        <v>1.075</v>
      </c>
      <c r="I37" s="145">
        <f t="shared" si="0"/>
        <v>1662</v>
      </c>
      <c r="J37" s="148">
        <f t="shared" si="1"/>
        <v>189468</v>
      </c>
      <c r="K37" s="148">
        <f t="shared" si="2"/>
        <v>176250.4999047576</v>
      </c>
      <c r="L37" s="149">
        <f t="shared" si="3"/>
        <v>1961.2</v>
      </c>
      <c r="M37" s="149">
        <f t="shared" si="4"/>
        <v>223576.80000000002</v>
      </c>
      <c r="N37" s="117">
        <v>3.4712822370368013</v>
      </c>
      <c r="O37" s="117">
        <f t="shared" si="5"/>
        <v>395.72617502219532</v>
      </c>
    </row>
    <row r="38" spans="1:15" ht="18.75" customHeight="1" x14ac:dyDescent="0.3">
      <c r="A38" s="145">
        <v>37</v>
      </c>
      <c r="B38" s="145">
        <v>5327073653</v>
      </c>
      <c r="C38" s="146" t="s">
        <v>177</v>
      </c>
      <c r="D38" s="145">
        <v>22</v>
      </c>
      <c r="E38" s="146" t="s">
        <v>178</v>
      </c>
      <c r="F38" s="146" t="s">
        <v>106</v>
      </c>
      <c r="G38" s="147">
        <f>'CS 0.5 TO 24'!Z390</f>
        <v>2019.881967888</v>
      </c>
      <c r="H38" s="147">
        <v>1.075</v>
      </c>
      <c r="I38" s="147">
        <f t="shared" si="0"/>
        <v>2171.4</v>
      </c>
      <c r="J38" s="148">
        <f t="shared" si="1"/>
        <v>47770.8</v>
      </c>
      <c r="K38" s="148">
        <f t="shared" si="2"/>
        <v>44437.403293536001</v>
      </c>
      <c r="L38" s="149">
        <f t="shared" si="3"/>
        <v>2562.3000000000002</v>
      </c>
      <c r="M38" s="149">
        <f t="shared" si="4"/>
        <v>56370.600000000006</v>
      </c>
      <c r="N38" s="117">
        <v>4.6018240085160009</v>
      </c>
      <c r="O38" s="117">
        <f t="shared" si="5"/>
        <v>101.24012818735201</v>
      </c>
    </row>
    <row r="39" spans="1:15" ht="18.75" customHeight="1" x14ac:dyDescent="0.3">
      <c r="A39" s="145">
        <v>38</v>
      </c>
      <c r="B39" s="145">
        <v>5327073663</v>
      </c>
      <c r="C39" s="146" t="s">
        <v>179</v>
      </c>
      <c r="D39" s="145">
        <v>6</v>
      </c>
      <c r="E39" s="146" t="s">
        <v>180</v>
      </c>
      <c r="F39" s="146" t="s">
        <v>106</v>
      </c>
      <c r="G39" s="147">
        <f>'CS 0.5 TO 24'!Z391</f>
        <v>2402.6814151560002</v>
      </c>
      <c r="H39" s="147">
        <v>1.075</v>
      </c>
      <c r="I39" s="147">
        <f t="shared" si="0"/>
        <v>2582.9</v>
      </c>
      <c r="J39" s="148">
        <f t="shared" si="1"/>
        <v>15497.400000000001</v>
      </c>
      <c r="K39" s="148">
        <f t="shared" si="2"/>
        <v>14416.088490936001</v>
      </c>
      <c r="L39" s="149">
        <f t="shared" si="3"/>
        <v>3047.8</v>
      </c>
      <c r="M39" s="149">
        <f t="shared" si="4"/>
        <v>18286.800000000003</v>
      </c>
      <c r="N39" s="117">
        <v>5.5673800856520037</v>
      </c>
      <c r="O39" s="117">
        <f t="shared" si="5"/>
        <v>33.40428051391202</v>
      </c>
    </row>
    <row r="40" spans="1:15" ht="18.75" customHeight="1" x14ac:dyDescent="0.3">
      <c r="A40" s="145">
        <v>39</v>
      </c>
      <c r="B40" s="145">
        <v>5327073673</v>
      </c>
      <c r="C40" s="146" t="s">
        <v>181</v>
      </c>
      <c r="D40" s="145">
        <v>10</v>
      </c>
      <c r="E40" s="146" t="s">
        <v>182</v>
      </c>
      <c r="F40" s="146" t="s">
        <v>106</v>
      </c>
      <c r="G40" s="147">
        <f>'BIG SIZE A'!AA24</f>
        <v>4514.2614824747952</v>
      </c>
      <c r="H40" s="147">
        <v>1.075</v>
      </c>
      <c r="I40" s="147">
        <f t="shared" si="0"/>
        <v>4852.8</v>
      </c>
      <c r="J40" s="148">
        <f t="shared" si="1"/>
        <v>48528</v>
      </c>
      <c r="K40" s="148">
        <f t="shared" si="2"/>
        <v>45142.61482474795</v>
      </c>
      <c r="L40" s="149">
        <f t="shared" si="3"/>
        <v>5726.3</v>
      </c>
      <c r="M40" s="149">
        <f t="shared" si="4"/>
        <v>57263</v>
      </c>
      <c r="N40" s="117">
        <v>7.6975194651635928</v>
      </c>
      <c r="O40" s="117">
        <f t="shared" si="5"/>
        <v>76.975194651635931</v>
      </c>
    </row>
    <row r="41" spans="1:15" ht="18.75" customHeight="1" x14ac:dyDescent="0.3">
      <c r="A41" s="145">
        <v>40</v>
      </c>
      <c r="B41" s="145">
        <v>5327073683</v>
      </c>
      <c r="C41" s="146" t="s">
        <v>183</v>
      </c>
      <c r="D41" s="145">
        <v>19</v>
      </c>
      <c r="E41" s="146" t="s">
        <v>184</v>
      </c>
      <c r="F41" s="146" t="s">
        <v>106</v>
      </c>
      <c r="G41" s="147">
        <f>'BIG SIZE A'!AA48</f>
        <v>5206.2757538927963</v>
      </c>
      <c r="H41" s="147">
        <v>1.075</v>
      </c>
      <c r="I41" s="147">
        <f t="shared" si="0"/>
        <v>5596.7</v>
      </c>
      <c r="J41" s="148">
        <f t="shared" si="1"/>
        <v>106337.3</v>
      </c>
      <c r="K41" s="148">
        <f t="shared" si="2"/>
        <v>98919.239323963135</v>
      </c>
      <c r="L41" s="149">
        <f t="shared" si="3"/>
        <v>6604.1</v>
      </c>
      <c r="M41" s="149">
        <f t="shared" si="4"/>
        <v>125477.90000000001</v>
      </c>
      <c r="N41" s="117">
        <v>8.8852363902095934</v>
      </c>
      <c r="O41" s="117">
        <f t="shared" si="5"/>
        <v>168.81949141398226</v>
      </c>
    </row>
    <row r="42" spans="1:15" ht="18.75" customHeight="1" x14ac:dyDescent="0.3">
      <c r="A42" s="145">
        <v>41</v>
      </c>
      <c r="B42" s="145">
        <v>5327073693</v>
      </c>
      <c r="C42" s="146" t="s">
        <v>185</v>
      </c>
      <c r="D42" s="145">
        <v>10</v>
      </c>
      <c r="E42" s="146" t="s">
        <v>186</v>
      </c>
      <c r="F42" s="146" t="s">
        <v>106</v>
      </c>
      <c r="G42" s="147">
        <f>'BIG SIZE A'!AA96</f>
        <v>5027.0997114396041</v>
      </c>
      <c r="H42" s="147">
        <v>1.075</v>
      </c>
      <c r="I42" s="147">
        <f t="shared" si="0"/>
        <v>5404.1</v>
      </c>
      <c r="J42" s="148">
        <f t="shared" si="1"/>
        <v>54041</v>
      </c>
      <c r="K42" s="148">
        <f t="shared" si="2"/>
        <v>50270.997114396043</v>
      </c>
      <c r="L42" s="149">
        <f t="shared" si="3"/>
        <v>6376.8</v>
      </c>
      <c r="M42" s="149">
        <f t="shared" si="4"/>
        <v>63768</v>
      </c>
      <c r="N42" s="117">
        <v>8.6532507086532071</v>
      </c>
      <c r="O42" s="117">
        <f t="shared" si="5"/>
        <v>86.532507086532064</v>
      </c>
    </row>
    <row r="43" spans="1:15" ht="18.75" customHeight="1" x14ac:dyDescent="0.3">
      <c r="A43" s="145">
        <v>42</v>
      </c>
      <c r="B43" s="145">
        <v>5327073543</v>
      </c>
      <c r="C43" s="146" t="s">
        <v>187</v>
      </c>
      <c r="D43" s="145">
        <v>20</v>
      </c>
      <c r="E43" s="146" t="s">
        <v>188</v>
      </c>
      <c r="F43" s="146" t="s">
        <v>106</v>
      </c>
      <c r="G43" s="147">
        <f>'CS 0.5 TO 24'!Z502</f>
        <v>132.46655669319998</v>
      </c>
      <c r="H43" s="147">
        <v>1.075</v>
      </c>
      <c r="I43" s="147">
        <f t="shared" si="0"/>
        <v>142.4</v>
      </c>
      <c r="J43" s="148">
        <f t="shared" si="1"/>
        <v>2848</v>
      </c>
      <c r="K43" s="148">
        <f t="shared" si="2"/>
        <v>2649.3311338639996</v>
      </c>
      <c r="L43" s="149">
        <f t="shared" si="3"/>
        <v>168</v>
      </c>
      <c r="M43" s="149">
        <f t="shared" si="4"/>
        <v>3360</v>
      </c>
      <c r="N43" s="117">
        <v>0.17296573157239997</v>
      </c>
      <c r="O43" s="117">
        <f t="shared" si="5"/>
        <v>3.4593146314479997</v>
      </c>
    </row>
    <row r="44" spans="1:15" ht="18.75" customHeight="1" x14ac:dyDescent="0.3">
      <c r="A44" s="145"/>
      <c r="B44" s="145"/>
      <c r="C44" s="146"/>
      <c r="D44" s="145">
        <f>SUM(D2:D43)</f>
        <v>13029</v>
      </c>
      <c r="E44" s="146"/>
      <c r="F44" s="146"/>
      <c r="G44" s="147"/>
      <c r="H44" s="147"/>
      <c r="I44" s="147"/>
      <c r="J44" s="150" t="e">
        <f>SUM(J2:J43)</f>
        <v>#REF!</v>
      </c>
      <c r="K44" s="148" t="e">
        <f>SUM(K2:K43)</f>
        <v>#REF!</v>
      </c>
      <c r="L44" s="149"/>
      <c r="M44" s="151" t="e">
        <f>SUM(M2:M43)</f>
        <v>#REF!</v>
      </c>
      <c r="N44" s="152"/>
      <c r="O44" s="153">
        <f>SUM(O2:O43)</f>
        <v>6282.6587314820135</v>
      </c>
    </row>
    <row r="45" spans="1:15" ht="18.75" customHeight="1" x14ac:dyDescent="0.3">
      <c r="A45" s="91"/>
      <c r="B45" s="91"/>
      <c r="C45" s="4"/>
      <c r="D45" s="91"/>
      <c r="E45" s="4"/>
      <c r="F45" s="4"/>
      <c r="G45" s="154"/>
      <c r="H45" s="154"/>
      <c r="I45" s="154"/>
      <c r="J45" s="4" t="s">
        <v>189</v>
      </c>
      <c r="K45" s="155">
        <f>13*2000</f>
        <v>26000</v>
      </c>
      <c r="L45" s="102"/>
      <c r="M45" s="156" t="e">
        <f>M44/J44</f>
        <v>#REF!</v>
      </c>
      <c r="N45" s="152"/>
      <c r="O45" s="117">
        <f>O44/13</f>
        <v>483.28144088323182</v>
      </c>
    </row>
    <row r="46" spans="1:15" ht="18.75" customHeight="1" x14ac:dyDescent="0.3">
      <c r="A46" s="91"/>
      <c r="B46" s="2" t="s">
        <v>190</v>
      </c>
      <c r="C46" s="4"/>
      <c r="D46" s="91"/>
      <c r="E46" s="4"/>
      <c r="F46" s="4"/>
      <c r="G46" s="154"/>
      <c r="H46" s="154"/>
      <c r="I46" s="154"/>
      <c r="J46" s="4" t="s">
        <v>191</v>
      </c>
      <c r="K46" s="155">
        <f>13*8000</f>
        <v>104000</v>
      </c>
      <c r="L46" s="102"/>
      <c r="M46" s="27"/>
      <c r="N46" s="152"/>
      <c r="O46" s="157">
        <v>650</v>
      </c>
    </row>
    <row r="47" spans="1:15" ht="18.75" customHeight="1" x14ac:dyDescent="0.3">
      <c r="A47" s="91"/>
      <c r="B47" s="91"/>
      <c r="C47" s="4"/>
      <c r="D47" s="91"/>
      <c r="E47" s="4"/>
      <c r="F47" s="4"/>
      <c r="G47" s="154"/>
      <c r="H47" s="154"/>
      <c r="I47" s="154"/>
      <c r="J47" s="4" t="s">
        <v>192</v>
      </c>
      <c r="K47" s="117" t="e">
        <f>K44*0.03</f>
        <v>#REF!</v>
      </c>
      <c r="L47" s="102"/>
      <c r="M47" s="27"/>
      <c r="N47" s="152"/>
      <c r="O47" s="157">
        <f>O46*12</f>
        <v>7800</v>
      </c>
    </row>
    <row r="48" spans="1:15" ht="18.75" customHeight="1" x14ac:dyDescent="0.3">
      <c r="A48" s="91"/>
      <c r="B48" s="91"/>
      <c r="C48" s="4"/>
      <c r="D48" s="91"/>
      <c r="E48" s="4"/>
      <c r="F48" s="4"/>
      <c r="G48" s="154"/>
      <c r="H48" s="154"/>
      <c r="I48" s="154"/>
      <c r="J48" s="4" t="s">
        <v>193</v>
      </c>
      <c r="K48" s="124">
        <v>12000</v>
      </c>
      <c r="L48" s="102"/>
      <c r="M48" s="27"/>
      <c r="N48" s="152"/>
      <c r="O48" s="101"/>
    </row>
    <row r="49" spans="1:15" ht="18.75" customHeight="1" x14ac:dyDescent="0.3">
      <c r="A49" s="91"/>
      <c r="B49" s="91"/>
      <c r="C49" s="4"/>
      <c r="D49" s="91"/>
      <c r="E49" s="4"/>
      <c r="F49" s="4"/>
      <c r="G49" s="154"/>
      <c r="H49" s="154"/>
      <c r="I49" s="154"/>
      <c r="J49" s="92"/>
      <c r="K49" s="158" t="e">
        <f>SUM(K44:K48)</f>
        <v>#REF!</v>
      </c>
      <c r="L49" s="102"/>
      <c r="M49" s="27"/>
      <c r="N49" s="152"/>
      <c r="O49" s="101"/>
    </row>
    <row r="50" spans="1:15" ht="18.75" customHeight="1" x14ac:dyDescent="0.3">
      <c r="A50" s="91"/>
      <c r="B50" s="91"/>
      <c r="C50" s="4"/>
      <c r="D50" s="91"/>
      <c r="E50" s="4"/>
      <c r="F50" s="4"/>
      <c r="G50" s="154"/>
      <c r="H50" s="154"/>
      <c r="I50" s="154"/>
      <c r="J50" s="92"/>
      <c r="K50" s="153" t="e">
        <f>K49/K44</f>
        <v>#REF!</v>
      </c>
      <c r="L50" s="102"/>
      <c r="M50" s="27"/>
      <c r="N50" s="152"/>
      <c r="O50" s="10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B739"/>
  <sheetViews>
    <sheetView tabSelected="1" topLeftCell="A217" workbookViewId="0">
      <selection activeCell="C220" sqref="C220"/>
    </sheetView>
  </sheetViews>
  <sheetFormatPr defaultRowHeight="14.4" x14ac:dyDescent="0.3"/>
  <cols>
    <col min="1" max="1" width="6.44140625" style="135" bestFit="1" customWidth="1"/>
    <col min="2" max="2" width="7.44140625" style="135" bestFit="1" customWidth="1"/>
    <col min="3" max="3" width="6.88671875" style="136" bestFit="1" customWidth="1"/>
    <col min="4" max="4" width="18.44140625" style="137" bestFit="1" customWidth="1"/>
    <col min="5" max="5" width="20.6640625" style="135" bestFit="1" customWidth="1"/>
    <col min="6" max="6" width="7.109375" style="136" hidden="1" customWidth="1"/>
    <col min="7" max="7" width="8" style="136" hidden="1" customWidth="1"/>
    <col min="8" max="8" width="8.6640625" style="136" hidden="1" customWidth="1"/>
    <col min="9" max="9" width="5.6640625" style="136" hidden="1" customWidth="1"/>
    <col min="10" max="10" width="4.6640625" style="137" hidden="1" customWidth="1"/>
    <col min="11" max="11" width="5.109375" style="137" hidden="1" customWidth="1"/>
    <col min="12" max="12" width="4.33203125" style="137" hidden="1" customWidth="1"/>
    <col min="13" max="16" width="7.6640625" style="137" hidden="1" customWidth="1"/>
    <col min="17" max="17" width="7.6640625" style="138" hidden="1" customWidth="1"/>
    <col min="18" max="21" width="7.6640625" style="137" hidden="1" customWidth="1"/>
    <col min="22" max="23" width="7.6640625" style="138" hidden="1" customWidth="1"/>
    <col min="24" max="24" width="7.6640625" style="137" hidden="1" customWidth="1"/>
    <col min="25" max="25" width="7.6640625" style="138" hidden="1" customWidth="1"/>
    <col min="26" max="26" width="9.88671875" style="137" bestFit="1" customWidth="1"/>
    <col min="27" max="27" width="6.109375" style="138" bestFit="1" customWidth="1"/>
    <col min="28" max="28" width="8.5546875" style="137" bestFit="1" customWidth="1"/>
  </cols>
  <sheetData>
    <row r="1" spans="1:28" s="1" customFormat="1" ht="42" customHeight="1" x14ac:dyDescent="0.3">
      <c r="A1" s="84"/>
      <c r="B1" s="84"/>
      <c r="C1" s="84"/>
      <c r="D1" s="85"/>
      <c r="E1" s="84"/>
      <c r="F1" s="86" t="s">
        <v>2</v>
      </c>
      <c r="G1" s="86" t="s">
        <v>3</v>
      </c>
      <c r="H1" s="86" t="s">
        <v>4</v>
      </c>
      <c r="I1" s="86" t="s">
        <v>5</v>
      </c>
      <c r="J1" s="87" t="s">
        <v>6</v>
      </c>
      <c r="K1" s="87" t="s">
        <v>7</v>
      </c>
      <c r="L1" s="87" t="s">
        <v>8</v>
      </c>
      <c r="M1" s="88" t="s">
        <v>9</v>
      </c>
      <c r="N1" s="88" t="s">
        <v>10</v>
      </c>
      <c r="O1" s="87" t="s">
        <v>11</v>
      </c>
      <c r="P1" s="87" t="s">
        <v>12</v>
      </c>
      <c r="Q1" s="89" t="s">
        <v>13</v>
      </c>
      <c r="R1" s="87" t="s">
        <v>12</v>
      </c>
      <c r="S1" s="87" t="s">
        <v>11</v>
      </c>
      <c r="T1" s="88" t="s">
        <v>14</v>
      </c>
      <c r="U1" s="88" t="s">
        <v>15</v>
      </c>
      <c r="V1" s="89" t="s">
        <v>16</v>
      </c>
      <c r="W1" s="90" t="s">
        <v>17</v>
      </c>
      <c r="X1" s="87" t="s">
        <v>18</v>
      </c>
      <c r="Y1" s="90" t="s">
        <v>19</v>
      </c>
      <c r="Z1" s="87" t="s">
        <v>20</v>
      </c>
      <c r="AA1" s="89"/>
      <c r="AB1" s="87" t="s">
        <v>71</v>
      </c>
    </row>
    <row r="2" spans="1:28" ht="18.75" customHeight="1" x14ac:dyDescent="0.3">
      <c r="A2" s="93"/>
      <c r="B2" s="93"/>
      <c r="C2" s="93"/>
      <c r="D2" s="94"/>
      <c r="E2" s="93"/>
      <c r="F2" s="95" t="s">
        <v>23</v>
      </c>
      <c r="G2" s="95" t="s">
        <v>23</v>
      </c>
      <c r="H2" s="95" t="s">
        <v>23</v>
      </c>
      <c r="I2" s="95" t="s">
        <v>23</v>
      </c>
      <c r="J2" s="95"/>
      <c r="K2" s="96"/>
      <c r="L2" s="96"/>
      <c r="M2" s="97"/>
      <c r="N2" s="97"/>
      <c r="O2" s="98" t="s">
        <v>24</v>
      </c>
      <c r="P2" s="98" t="s">
        <v>24</v>
      </c>
      <c r="Q2" s="97" t="s">
        <v>25</v>
      </c>
      <c r="R2" s="98" t="s">
        <v>24</v>
      </c>
      <c r="S2" s="98" t="s">
        <v>24</v>
      </c>
      <c r="T2" s="99" t="s">
        <v>26</v>
      </c>
      <c r="U2" s="99" t="s">
        <v>26</v>
      </c>
      <c r="V2" s="97" t="s">
        <v>24</v>
      </c>
      <c r="W2" s="100" t="s">
        <v>26</v>
      </c>
      <c r="X2" s="98" t="s">
        <v>24</v>
      </c>
      <c r="Y2" s="100" t="s">
        <v>27</v>
      </c>
      <c r="Z2" s="98" t="s">
        <v>27</v>
      </c>
      <c r="AA2" s="97"/>
      <c r="AB2" s="98"/>
    </row>
    <row r="3" spans="1:28" ht="19.5" customHeight="1" x14ac:dyDescent="0.3">
      <c r="A3" s="93">
        <v>150</v>
      </c>
      <c r="B3" s="103">
        <v>0.5</v>
      </c>
      <c r="C3" s="103">
        <v>0.5</v>
      </c>
      <c r="D3" s="104" t="s">
        <v>72</v>
      </c>
      <c r="E3" s="105" t="str">
        <f t="shared" ref="E3:E20" si="0">CONCATENATE(C3," ",A3," ",D3)</f>
        <v>0.5 150 CS-SS316/FG-SS316</v>
      </c>
      <c r="F3" s="103">
        <v>14.22</v>
      </c>
      <c r="G3" s="103">
        <v>19.05</v>
      </c>
      <c r="H3" s="103">
        <v>31.8</v>
      </c>
      <c r="I3" s="103">
        <v>47.8</v>
      </c>
      <c r="J3" s="106">
        <v>2.5425E-2</v>
      </c>
      <c r="K3" s="107">
        <v>8</v>
      </c>
      <c r="L3" s="107">
        <v>14</v>
      </c>
      <c r="M3" s="40">
        <v>1.38248E-2</v>
      </c>
      <c r="N3" s="40">
        <v>2.3828927999999996E-2</v>
      </c>
      <c r="O3" s="40">
        <v>2.8119643200000002E-3</v>
      </c>
      <c r="P3" s="40">
        <v>8.4819069215999986E-3</v>
      </c>
      <c r="Q3" s="40">
        <v>1</v>
      </c>
      <c r="R3" s="40">
        <v>8.4819069215999986E-3</v>
      </c>
      <c r="S3" s="40">
        <v>2.8119643200000002E-3</v>
      </c>
      <c r="T3" s="108">
        <v>4.0289057877599994</v>
      </c>
      <c r="U3" s="109">
        <v>1.2653839440000001</v>
      </c>
      <c r="V3" s="40">
        <v>3.3140313599999992E-2</v>
      </c>
      <c r="W3" s="109">
        <v>5</v>
      </c>
      <c r="X3" s="40">
        <v>3.9870423179999993E-3</v>
      </c>
      <c r="Y3" s="108">
        <v>2</v>
      </c>
      <c r="Z3" s="120">
        <v>12.294289731759999</v>
      </c>
      <c r="AA3" s="40"/>
      <c r="AB3" s="110" t="str">
        <f t="shared" ref="AB3:AB66" si="1">CONCATENATE(B3,"""",A3)</f>
        <v>0.5"150</v>
      </c>
    </row>
    <row r="4" spans="1:28" ht="19.5" customHeight="1" x14ac:dyDescent="0.3">
      <c r="A4" s="93">
        <v>150</v>
      </c>
      <c r="B4" s="103">
        <v>0.75</v>
      </c>
      <c r="C4" s="103">
        <v>0.75</v>
      </c>
      <c r="D4" s="104" t="s">
        <v>72</v>
      </c>
      <c r="E4" s="105" t="str">
        <f t="shared" si="0"/>
        <v>0.75 150 CS-SS316/FG-SS316</v>
      </c>
      <c r="F4" s="103">
        <v>20.57</v>
      </c>
      <c r="G4" s="103">
        <v>25.4</v>
      </c>
      <c r="H4" s="103">
        <v>39.6</v>
      </c>
      <c r="I4" s="103">
        <v>57.2</v>
      </c>
      <c r="J4" s="106">
        <v>3.2500000000000001E-2</v>
      </c>
      <c r="K4" s="107">
        <v>9</v>
      </c>
      <c r="L4" s="107">
        <v>15</v>
      </c>
      <c r="M4" s="40">
        <v>1.38248E-2</v>
      </c>
      <c r="N4" s="40">
        <v>2.3828927999999996E-2</v>
      </c>
      <c r="O4" s="40">
        <v>4.0437540000000001E-3</v>
      </c>
      <c r="P4" s="40">
        <v>1.1616602399999999E-2</v>
      </c>
      <c r="Q4" s="40">
        <v>1</v>
      </c>
      <c r="R4" s="40">
        <v>1.1616602399999999E-2</v>
      </c>
      <c r="S4" s="40">
        <v>4.0437540000000001E-3</v>
      </c>
      <c r="T4" s="108">
        <v>5.517886139999999</v>
      </c>
      <c r="U4" s="109">
        <v>1.8196893000000001</v>
      </c>
      <c r="V4" s="40">
        <v>4.3623191040000009E-2</v>
      </c>
      <c r="W4" s="109">
        <v>11</v>
      </c>
      <c r="X4" s="40">
        <v>5.316056423999997E-3</v>
      </c>
      <c r="Y4" s="108">
        <v>3</v>
      </c>
      <c r="Z4" s="120">
        <v>21.337575439999998</v>
      </c>
      <c r="AA4" s="40"/>
      <c r="AB4" s="110" t="str">
        <f t="shared" si="1"/>
        <v>0.75"150</v>
      </c>
    </row>
    <row r="5" spans="1:28" ht="19.5" customHeight="1" x14ac:dyDescent="0.3">
      <c r="A5" s="93">
        <v>150</v>
      </c>
      <c r="B5" s="105">
        <v>1</v>
      </c>
      <c r="C5" s="105">
        <f>B5</f>
        <v>1</v>
      </c>
      <c r="D5" s="104" t="s">
        <v>72</v>
      </c>
      <c r="E5" s="105" t="str">
        <f t="shared" si="0"/>
        <v>1 150 CS-SS316/FG-SS316</v>
      </c>
      <c r="F5" s="103">
        <v>26.92</v>
      </c>
      <c r="G5" s="103">
        <v>31.75</v>
      </c>
      <c r="H5" s="103">
        <v>47.8</v>
      </c>
      <c r="I5" s="103">
        <v>66.8</v>
      </c>
      <c r="J5" s="106">
        <v>3.9774999999999998E-2</v>
      </c>
      <c r="K5" s="107">
        <v>10</v>
      </c>
      <c r="L5" s="107">
        <v>16</v>
      </c>
      <c r="M5" s="40">
        <v>1.38248E-2</v>
      </c>
      <c r="N5" s="40">
        <v>2.3828927999999996E-2</v>
      </c>
      <c r="O5" s="40">
        <v>5.4988141999999995E-3</v>
      </c>
      <c r="P5" s="40">
        <v>1.5164729779199996E-2</v>
      </c>
      <c r="Q5" s="40">
        <v>1</v>
      </c>
      <c r="R5" s="40">
        <v>1.5164729779199996E-2</v>
      </c>
      <c r="S5" s="40">
        <v>5.4988141999999995E-3</v>
      </c>
      <c r="T5" s="108">
        <v>7.2032466451199983</v>
      </c>
      <c r="U5" s="109">
        <v>2.4744663899999999</v>
      </c>
      <c r="V5" s="40">
        <v>5.4996974399999995E-2</v>
      </c>
      <c r="W5" s="109">
        <v>8</v>
      </c>
      <c r="X5" s="40">
        <v>6.6450705299999973E-3</v>
      </c>
      <c r="Y5" s="108">
        <v>3</v>
      </c>
      <c r="Z5" s="120">
        <v>20.67771303512</v>
      </c>
      <c r="AA5" s="40"/>
      <c r="AB5" s="110" t="str">
        <f t="shared" si="1"/>
        <v>1"150</v>
      </c>
    </row>
    <row r="6" spans="1:28" ht="19.5" customHeight="1" x14ac:dyDescent="0.3">
      <c r="A6" s="93">
        <v>150</v>
      </c>
      <c r="B6" s="105" t="s">
        <v>73</v>
      </c>
      <c r="C6" s="103">
        <v>1.25</v>
      </c>
      <c r="D6" s="104" t="s">
        <v>72</v>
      </c>
      <c r="E6" s="105" t="str">
        <f t="shared" si="0"/>
        <v>1.25 150 CS-SS316/FG-SS316</v>
      </c>
      <c r="F6" s="103">
        <v>38.1</v>
      </c>
      <c r="G6" s="103">
        <v>47.75</v>
      </c>
      <c r="H6" s="103">
        <v>60.5</v>
      </c>
      <c r="I6" s="103">
        <v>76.2</v>
      </c>
      <c r="J6" s="106">
        <v>5.4125E-2</v>
      </c>
      <c r="K6" s="107">
        <v>8</v>
      </c>
      <c r="L6" s="107">
        <v>14</v>
      </c>
      <c r="M6" s="40">
        <v>1.38248E-2</v>
      </c>
      <c r="N6" s="40">
        <v>2.3828927999999996E-2</v>
      </c>
      <c r="O6" s="40">
        <v>5.9861383999999995E-3</v>
      </c>
      <c r="P6" s="40">
        <v>1.8056370191999998E-2</v>
      </c>
      <c r="Q6" s="40">
        <v>1</v>
      </c>
      <c r="R6" s="40">
        <v>1.8056370191999998E-2</v>
      </c>
      <c r="S6" s="40">
        <v>5.9861383999999995E-3</v>
      </c>
      <c r="T6" s="163">
        <v>8.5767758411999981</v>
      </c>
      <c r="U6" s="164">
        <v>2.6937622799999996</v>
      </c>
      <c r="V6" s="107">
        <v>5.183980488E-2</v>
      </c>
      <c r="W6" s="164">
        <v>20</v>
      </c>
      <c r="X6" s="107">
        <v>1.9966843949999997E-2</v>
      </c>
      <c r="Y6" s="163">
        <v>35</v>
      </c>
      <c r="Z6" s="120">
        <v>66.270538121200005</v>
      </c>
      <c r="AA6" s="40"/>
      <c r="AB6" s="110" t="str">
        <f t="shared" si="1"/>
        <v>1  1/4"150</v>
      </c>
    </row>
    <row r="7" spans="1:28" ht="19.5" customHeight="1" x14ac:dyDescent="0.3">
      <c r="A7" s="93">
        <v>150</v>
      </c>
      <c r="B7" s="105" t="s">
        <v>74</v>
      </c>
      <c r="C7" s="103">
        <v>1.5</v>
      </c>
      <c r="D7" s="104" t="s">
        <v>72</v>
      </c>
      <c r="E7" s="105" t="str">
        <f t="shared" si="0"/>
        <v>1.5 150 CS-SS316/FG-SS316</v>
      </c>
      <c r="F7" s="103">
        <v>44.45</v>
      </c>
      <c r="G7" s="103">
        <v>54.1</v>
      </c>
      <c r="H7" s="103">
        <v>69.900000000000006</v>
      </c>
      <c r="I7" s="103">
        <v>85.9</v>
      </c>
      <c r="J7" s="106">
        <v>6.2E-2</v>
      </c>
      <c r="K7" s="107">
        <v>9</v>
      </c>
      <c r="L7" s="107">
        <v>15</v>
      </c>
      <c r="M7" s="40">
        <v>1.38248E-2</v>
      </c>
      <c r="N7" s="40">
        <v>2.3828927999999996E-2</v>
      </c>
      <c r="O7" s="40">
        <v>7.714238400000001E-3</v>
      </c>
      <c r="P7" s="40">
        <v>2.2160903039999996E-2</v>
      </c>
      <c r="Q7" s="40">
        <v>1</v>
      </c>
      <c r="R7" s="40">
        <v>2.2160903039999996E-2</v>
      </c>
      <c r="S7" s="40">
        <v>7.714238400000001E-3</v>
      </c>
      <c r="T7" s="108">
        <v>10.526428943999997</v>
      </c>
      <c r="U7" s="109">
        <v>3.4714072800000007</v>
      </c>
      <c r="V7" s="40">
        <v>5.9555500800000001E-2</v>
      </c>
      <c r="W7" s="109">
        <v>9</v>
      </c>
      <c r="X7" s="40">
        <v>2.2622120579999995E-2</v>
      </c>
      <c r="Y7" s="108">
        <v>12</v>
      </c>
      <c r="Z7" s="120">
        <v>34.997836223999997</v>
      </c>
      <c r="AA7" s="40"/>
      <c r="AB7" s="110" t="str">
        <f t="shared" si="1"/>
        <v>1  1/2"150</v>
      </c>
    </row>
    <row r="8" spans="1:28" ht="19.5" customHeight="1" x14ac:dyDescent="0.3">
      <c r="A8" s="93">
        <v>150</v>
      </c>
      <c r="B8" s="105">
        <v>2</v>
      </c>
      <c r="C8" s="105">
        <f>B8</f>
        <v>2</v>
      </c>
      <c r="D8" s="104" t="s">
        <v>72</v>
      </c>
      <c r="E8" s="105" t="str">
        <f t="shared" si="0"/>
        <v>2 150 CS-SS316/FG-SS316</v>
      </c>
      <c r="F8" s="103">
        <v>55.62</v>
      </c>
      <c r="G8" s="103">
        <v>69.849999999999994</v>
      </c>
      <c r="H8" s="103">
        <v>85.9</v>
      </c>
      <c r="I8" s="103">
        <v>104.9</v>
      </c>
      <c r="J8" s="106">
        <v>7.7875E-2</v>
      </c>
      <c r="K8" s="107">
        <v>10</v>
      </c>
      <c r="L8" s="107">
        <v>16</v>
      </c>
      <c r="M8" s="40">
        <v>1.38248E-2</v>
      </c>
      <c r="N8" s="40">
        <v>2.3828927999999996E-2</v>
      </c>
      <c r="O8" s="40">
        <v>1.0766063000000001E-2</v>
      </c>
      <c r="P8" s="40">
        <v>2.9690844287999996E-2</v>
      </c>
      <c r="Q8" s="40">
        <v>1</v>
      </c>
      <c r="R8" s="40">
        <v>2.9690844287999996E-2</v>
      </c>
      <c r="S8" s="40">
        <v>1.0766063000000001E-2</v>
      </c>
      <c r="T8" s="108">
        <v>14.103151036799998</v>
      </c>
      <c r="U8" s="109">
        <v>4.8447283500000005</v>
      </c>
      <c r="V8" s="40">
        <v>8.6365009199999995E-2</v>
      </c>
      <c r="W8" s="109">
        <v>13</v>
      </c>
      <c r="X8" s="40">
        <v>4.3070513045999993E-2</v>
      </c>
      <c r="Y8" s="108">
        <v>22</v>
      </c>
      <c r="Z8" s="120">
        <v>53.947879386799997</v>
      </c>
      <c r="AA8" s="40"/>
      <c r="AB8" s="110" t="str">
        <f t="shared" si="1"/>
        <v>2"150</v>
      </c>
    </row>
    <row r="9" spans="1:28" ht="19.5" customHeight="1" x14ac:dyDescent="0.3">
      <c r="A9" s="93">
        <v>150</v>
      </c>
      <c r="B9" s="105" t="s">
        <v>75</v>
      </c>
      <c r="C9" s="103">
        <v>2.5</v>
      </c>
      <c r="D9" s="104" t="s">
        <v>72</v>
      </c>
      <c r="E9" s="105" t="str">
        <f t="shared" si="0"/>
        <v>2.5 150 CS-SS316/FG-SS316</v>
      </c>
      <c r="F9" s="103">
        <v>66.540000000000006</v>
      </c>
      <c r="G9" s="103">
        <v>82.55</v>
      </c>
      <c r="H9" s="103">
        <v>98.6</v>
      </c>
      <c r="I9" s="105">
        <v>124</v>
      </c>
      <c r="J9" s="106">
        <v>9.0574999999999989E-2</v>
      </c>
      <c r="K9" s="107">
        <v>10</v>
      </c>
      <c r="L9" s="107">
        <v>16</v>
      </c>
      <c r="M9" s="40">
        <v>1.38248E-2</v>
      </c>
      <c r="N9" s="40">
        <v>2.3828927999999996E-2</v>
      </c>
      <c r="O9" s="40">
        <v>1.2521812599999998E-2</v>
      </c>
      <c r="P9" s="40">
        <v>3.4532882457599987E-2</v>
      </c>
      <c r="Q9" s="40">
        <v>1</v>
      </c>
      <c r="R9" s="40">
        <v>3.4532882457599987E-2</v>
      </c>
      <c r="S9" s="40">
        <v>1.2521812599999998E-2</v>
      </c>
      <c r="T9" s="108">
        <v>16.403119167359993</v>
      </c>
      <c r="U9" s="109">
        <v>5.6348156699999992</v>
      </c>
      <c r="V9" s="40">
        <v>0.13647846720000004</v>
      </c>
      <c r="W9" s="109">
        <v>40</v>
      </c>
      <c r="X9" s="40">
        <v>5.7268676165999961E-2</v>
      </c>
      <c r="Y9" s="108">
        <v>45</v>
      </c>
      <c r="Z9" s="120">
        <v>107.03793483735998</v>
      </c>
      <c r="AA9" s="40"/>
      <c r="AB9" s="110" t="str">
        <f t="shared" si="1"/>
        <v>2  1/2"150</v>
      </c>
    </row>
    <row r="10" spans="1:28" ht="19.5" customHeight="1" x14ac:dyDescent="0.3">
      <c r="A10" s="93">
        <v>150</v>
      </c>
      <c r="B10" s="105">
        <v>3</v>
      </c>
      <c r="C10" s="105">
        <f t="shared" ref="C10:C20" si="2">B10</f>
        <v>3</v>
      </c>
      <c r="D10" s="104" t="s">
        <v>72</v>
      </c>
      <c r="E10" s="105" t="str">
        <f t="shared" si="0"/>
        <v>3 150 CS-SS316/FG-SS316</v>
      </c>
      <c r="F10" s="105">
        <v>81</v>
      </c>
      <c r="G10" s="103">
        <v>101.6</v>
      </c>
      <c r="H10" s="103">
        <v>120.7</v>
      </c>
      <c r="I10" s="103">
        <v>136.69999999999999</v>
      </c>
      <c r="J10" s="106">
        <v>0.11115</v>
      </c>
      <c r="K10" s="107">
        <v>11</v>
      </c>
      <c r="L10" s="107">
        <v>17</v>
      </c>
      <c r="M10" s="40">
        <v>1.38248E-2</v>
      </c>
      <c r="N10" s="40">
        <v>2.3828927999999996E-2</v>
      </c>
      <c r="O10" s="40">
        <v>1.690289172E-2</v>
      </c>
      <c r="P10" s="40">
        <v>4.502595090239999E-2</v>
      </c>
      <c r="Q10" s="40">
        <v>1</v>
      </c>
      <c r="R10" s="40">
        <v>4.502595090239999E-2</v>
      </c>
      <c r="S10" s="40">
        <v>1.690289172E-2</v>
      </c>
      <c r="T10" s="108">
        <v>21.387326678639994</v>
      </c>
      <c r="U10" s="109">
        <v>7.6063012739999998</v>
      </c>
      <c r="V10" s="40">
        <v>9.4775750399999914E-2</v>
      </c>
      <c r="W10" s="109">
        <v>15</v>
      </c>
      <c r="X10" s="40">
        <v>9.0692142719999938E-2</v>
      </c>
      <c r="Y10" s="108">
        <v>47</v>
      </c>
      <c r="Z10" s="120">
        <v>90.993627952639997</v>
      </c>
      <c r="AA10" s="40"/>
      <c r="AB10" s="110" t="str">
        <f t="shared" si="1"/>
        <v>3"150</v>
      </c>
    </row>
    <row r="11" spans="1:28" ht="18.75" customHeight="1" x14ac:dyDescent="0.3">
      <c r="A11" s="93">
        <v>150</v>
      </c>
      <c r="B11" s="105">
        <v>4</v>
      </c>
      <c r="C11" s="105">
        <f t="shared" si="2"/>
        <v>4</v>
      </c>
      <c r="D11" s="104" t="s">
        <v>72</v>
      </c>
      <c r="E11" s="105" t="str">
        <f t="shared" si="0"/>
        <v>4 150 CS-SS316/FG-SS316</v>
      </c>
      <c r="F11" s="103">
        <v>106.42</v>
      </c>
      <c r="G11" s="105">
        <v>127</v>
      </c>
      <c r="H11" s="103">
        <v>149.4</v>
      </c>
      <c r="I11" s="103">
        <v>174.8</v>
      </c>
      <c r="J11" s="106">
        <v>0.13819999999999999</v>
      </c>
      <c r="K11" s="107">
        <v>13</v>
      </c>
      <c r="L11" s="107">
        <v>19</v>
      </c>
      <c r="M11" s="40">
        <v>1.38248E-2</v>
      </c>
      <c r="N11" s="40">
        <v>2.3828927999999996E-2</v>
      </c>
      <c r="O11" s="40">
        <v>2.4837635679999998E-2</v>
      </c>
      <c r="P11" s="40">
        <v>6.2569999142399982E-2</v>
      </c>
      <c r="Q11" s="40">
        <v>1</v>
      </c>
      <c r="R11" s="40">
        <v>6.2569999142399982E-2</v>
      </c>
      <c r="S11" s="40">
        <v>2.4837635679999998E-2</v>
      </c>
      <c r="T11" s="108">
        <v>29.72074959263999</v>
      </c>
      <c r="U11" s="109">
        <v>11.176936055999999</v>
      </c>
      <c r="V11" s="40">
        <v>0.19239061344000005</v>
      </c>
      <c r="W11" s="109">
        <v>30</v>
      </c>
      <c r="X11" s="40">
        <v>0.11325511511999999</v>
      </c>
      <c r="Y11" s="108">
        <v>58</v>
      </c>
      <c r="Z11" s="120">
        <v>128.89768564863999</v>
      </c>
      <c r="AA11" s="40"/>
      <c r="AB11" s="110" t="str">
        <f t="shared" si="1"/>
        <v>4"150</v>
      </c>
    </row>
    <row r="12" spans="1:28" ht="18.75" customHeight="1" x14ac:dyDescent="0.3">
      <c r="A12" s="93">
        <v>150</v>
      </c>
      <c r="B12" s="105">
        <v>5</v>
      </c>
      <c r="C12" s="105">
        <f t="shared" si="2"/>
        <v>5</v>
      </c>
      <c r="D12" s="104" t="s">
        <v>72</v>
      </c>
      <c r="E12" s="105" t="str">
        <f t="shared" si="0"/>
        <v>5 150 CS-SS316/FG-SS316</v>
      </c>
      <c r="F12" s="103">
        <v>131.82</v>
      </c>
      <c r="G12" s="103">
        <v>155.69999999999999</v>
      </c>
      <c r="H12" s="103">
        <v>177.8</v>
      </c>
      <c r="I12" s="103">
        <v>196.9</v>
      </c>
      <c r="J12" s="106">
        <v>0.16675000000000001</v>
      </c>
      <c r="K12" s="107">
        <v>13</v>
      </c>
      <c r="L12" s="107">
        <v>19</v>
      </c>
      <c r="M12" s="40">
        <v>1.38248E-2</v>
      </c>
      <c r="N12" s="40">
        <v>2.3828927999999996E-2</v>
      </c>
      <c r="O12" s="40">
        <v>2.9968710200000005E-2</v>
      </c>
      <c r="P12" s="40">
        <v>7.5496001135999982E-2</v>
      </c>
      <c r="Q12" s="40">
        <v>1</v>
      </c>
      <c r="R12" s="40">
        <v>7.5496001135999982E-2</v>
      </c>
      <c r="S12" s="40">
        <v>2.9968710200000005E-2</v>
      </c>
      <c r="T12" s="108">
        <v>35.860600539599993</v>
      </c>
      <c r="U12" s="109">
        <v>13.485919590000002</v>
      </c>
      <c r="V12" s="40">
        <v>0.16296255227999998</v>
      </c>
      <c r="W12" s="109">
        <v>33.725037885333336</v>
      </c>
      <c r="X12" s="40">
        <v>0.16111340251199993</v>
      </c>
      <c r="Y12" s="108">
        <v>92.706272732320002</v>
      </c>
      <c r="Z12" s="120">
        <v>175.77783074725335</v>
      </c>
      <c r="AA12" s="40"/>
      <c r="AB12" s="110" t="str">
        <f t="shared" si="1"/>
        <v>5"150</v>
      </c>
    </row>
    <row r="13" spans="1:28" ht="18.75" customHeight="1" x14ac:dyDescent="0.3">
      <c r="A13" s="93">
        <v>150</v>
      </c>
      <c r="B13" s="105">
        <v>6</v>
      </c>
      <c r="C13" s="105">
        <f t="shared" si="2"/>
        <v>6</v>
      </c>
      <c r="D13" s="104" t="s">
        <v>72</v>
      </c>
      <c r="E13" s="105" t="str">
        <f t="shared" si="0"/>
        <v>6 150 CS-SS316/FG-SS316</v>
      </c>
      <c r="F13" s="103">
        <v>157.22</v>
      </c>
      <c r="G13" s="103">
        <v>182.62</v>
      </c>
      <c r="H13" s="103">
        <v>209.6</v>
      </c>
      <c r="I13" s="103">
        <v>222.3</v>
      </c>
      <c r="J13" s="106">
        <v>0.19611000000000001</v>
      </c>
      <c r="K13" s="107">
        <v>16</v>
      </c>
      <c r="L13" s="107">
        <v>22</v>
      </c>
      <c r="M13" s="40">
        <v>1.38248E-2</v>
      </c>
      <c r="N13" s="40">
        <v>2.3828927999999996E-2</v>
      </c>
      <c r="O13" s="40">
        <v>4.3378904448000001E-2</v>
      </c>
      <c r="P13" s="40">
        <v>0.10280800354175998</v>
      </c>
      <c r="Q13" s="40">
        <v>1</v>
      </c>
      <c r="R13" s="40">
        <v>0.10280800354175998</v>
      </c>
      <c r="S13" s="40">
        <v>4.3378904448000001E-2</v>
      </c>
      <c r="T13" s="108">
        <v>48.833801682335988</v>
      </c>
      <c r="U13" s="109">
        <v>19.520507001600002</v>
      </c>
      <c r="V13" s="40">
        <v>0.12233533572000016</v>
      </c>
      <c r="W13" s="109">
        <v>32</v>
      </c>
      <c r="X13" s="40">
        <v>0.20099756193600002</v>
      </c>
      <c r="Y13" s="108">
        <v>102</v>
      </c>
      <c r="Z13" s="120">
        <v>202.35430868393598</v>
      </c>
      <c r="AA13" s="40"/>
      <c r="AB13" s="110" t="str">
        <f t="shared" si="1"/>
        <v>6"150</v>
      </c>
    </row>
    <row r="14" spans="1:28" ht="18.75" customHeight="1" x14ac:dyDescent="0.3">
      <c r="A14" s="93">
        <v>150</v>
      </c>
      <c r="B14" s="105">
        <v>8</v>
      </c>
      <c r="C14" s="105">
        <f t="shared" si="2"/>
        <v>8</v>
      </c>
      <c r="D14" s="104" t="s">
        <v>72</v>
      </c>
      <c r="E14" s="105" t="str">
        <f t="shared" si="0"/>
        <v>8 150 CS-SS316/FG-SS316</v>
      </c>
      <c r="F14" s="103">
        <v>215.9</v>
      </c>
      <c r="G14" s="103">
        <v>233.42</v>
      </c>
      <c r="H14" s="103">
        <v>263.7</v>
      </c>
      <c r="I14" s="103">
        <v>279.39999999999998</v>
      </c>
      <c r="J14" s="106">
        <v>0.24856</v>
      </c>
      <c r="K14" s="107">
        <v>18</v>
      </c>
      <c r="L14" s="107">
        <v>24</v>
      </c>
      <c r="M14" s="40">
        <v>1.38248E-2</v>
      </c>
      <c r="N14" s="40">
        <v>2.3828927999999996E-2</v>
      </c>
      <c r="O14" s="40">
        <v>6.1853261183999995E-2</v>
      </c>
      <c r="P14" s="40">
        <v>0.14215004024831998</v>
      </c>
      <c r="Q14" s="40">
        <v>1</v>
      </c>
      <c r="R14" s="40">
        <v>0.14215004024831998</v>
      </c>
      <c r="S14" s="40">
        <v>6.1853261183999995E-2</v>
      </c>
      <c r="T14" s="108">
        <v>67.521269117951988</v>
      </c>
      <c r="U14" s="109">
        <v>27.833967532799999</v>
      </c>
      <c r="V14" s="40">
        <v>0.19007928455999987</v>
      </c>
      <c r="W14" s="109">
        <v>35</v>
      </c>
      <c r="X14" s="40">
        <v>0.17720701130879982</v>
      </c>
      <c r="Y14" s="108">
        <v>97</v>
      </c>
      <c r="Z14" s="120">
        <v>227.35523665075198</v>
      </c>
      <c r="AA14" s="40"/>
      <c r="AB14" s="110" t="str">
        <f t="shared" si="1"/>
        <v>8"150</v>
      </c>
    </row>
    <row r="15" spans="1:28" ht="18.75" customHeight="1" x14ac:dyDescent="0.3">
      <c r="A15" s="93">
        <v>150</v>
      </c>
      <c r="B15" s="105">
        <v>10</v>
      </c>
      <c r="C15" s="105">
        <f t="shared" si="2"/>
        <v>10</v>
      </c>
      <c r="D15" s="104" t="s">
        <v>72</v>
      </c>
      <c r="E15" s="105" t="str">
        <f t="shared" si="0"/>
        <v>10 150 CS-SS316/FG-SS316</v>
      </c>
      <c r="F15" s="103">
        <v>268.22000000000003</v>
      </c>
      <c r="G15" s="103">
        <v>287.27</v>
      </c>
      <c r="H15" s="103">
        <v>317.5</v>
      </c>
      <c r="I15" s="103">
        <v>339.9</v>
      </c>
      <c r="J15" s="106">
        <v>0.30238500000000001</v>
      </c>
      <c r="K15" s="107">
        <v>18</v>
      </c>
      <c r="L15" s="107">
        <v>24</v>
      </c>
      <c r="M15" s="40">
        <v>1.38248E-2</v>
      </c>
      <c r="N15" s="40">
        <v>2.3828927999999996E-2</v>
      </c>
      <c r="O15" s="40">
        <v>7.5247418664000004E-2</v>
      </c>
      <c r="P15" s="40">
        <v>0.17293224943871999</v>
      </c>
      <c r="Q15" s="40">
        <v>1</v>
      </c>
      <c r="R15" s="40">
        <v>0.17293224943871999</v>
      </c>
      <c r="S15" s="40">
        <v>7.5247418664000004E-2</v>
      </c>
      <c r="T15" s="108">
        <v>82.142818483391991</v>
      </c>
      <c r="U15" s="109">
        <v>33.861338398800001</v>
      </c>
      <c r="V15" s="40">
        <v>0.3299194483199997</v>
      </c>
      <c r="W15" s="109">
        <v>53</v>
      </c>
      <c r="X15" s="40">
        <v>0.23713408834199942</v>
      </c>
      <c r="Y15" s="108">
        <v>120</v>
      </c>
      <c r="Z15" s="120">
        <v>289.00415688219198</v>
      </c>
      <c r="AA15" s="40"/>
      <c r="AB15" s="110" t="str">
        <f t="shared" si="1"/>
        <v>10"150</v>
      </c>
    </row>
    <row r="16" spans="1:28" ht="18.75" customHeight="1" x14ac:dyDescent="0.3">
      <c r="A16" s="93">
        <v>150</v>
      </c>
      <c r="B16" s="105">
        <v>12</v>
      </c>
      <c r="C16" s="105">
        <f t="shared" si="2"/>
        <v>12</v>
      </c>
      <c r="D16" s="104" t="s">
        <v>72</v>
      </c>
      <c r="E16" s="105" t="str">
        <f t="shared" si="0"/>
        <v>12 150 CS-SS316/FG-SS316</v>
      </c>
      <c r="F16" s="103">
        <v>317.5</v>
      </c>
      <c r="G16" s="103">
        <v>339.85</v>
      </c>
      <c r="H16" s="103">
        <v>374.7</v>
      </c>
      <c r="I16" s="103">
        <v>409.7</v>
      </c>
      <c r="J16" s="106">
        <v>0.35727499999999995</v>
      </c>
      <c r="K16" s="107">
        <v>21</v>
      </c>
      <c r="L16" s="107">
        <v>27</v>
      </c>
      <c r="M16" s="40">
        <v>1.38248E-2</v>
      </c>
      <c r="N16" s="40">
        <v>2.3828927999999996E-2</v>
      </c>
      <c r="O16" s="40">
        <v>0.10372436381999998</v>
      </c>
      <c r="P16" s="40">
        <v>0.22986396678239993</v>
      </c>
      <c r="Q16" s="40">
        <v>1</v>
      </c>
      <c r="R16" s="40">
        <v>0.22986396678239993</v>
      </c>
      <c r="S16" s="40">
        <v>0.10372436381999998</v>
      </c>
      <c r="T16" s="108">
        <v>109.18538422163996</v>
      </c>
      <c r="U16" s="109">
        <v>46.675963718999995</v>
      </c>
      <c r="V16" s="40">
        <v>0.62135921400000016</v>
      </c>
      <c r="W16" s="109">
        <v>79</v>
      </c>
      <c r="X16" s="40">
        <v>0.32913459747000035</v>
      </c>
      <c r="Y16" s="108">
        <v>151</v>
      </c>
      <c r="Z16" s="120">
        <v>385.86134794063992</v>
      </c>
      <c r="AA16" s="40"/>
      <c r="AB16" s="110" t="str">
        <f t="shared" si="1"/>
        <v>12"150</v>
      </c>
    </row>
    <row r="17" spans="1:28" ht="18.75" customHeight="1" x14ac:dyDescent="0.3">
      <c r="A17" s="93">
        <v>150</v>
      </c>
      <c r="B17" s="105">
        <v>14</v>
      </c>
      <c r="C17" s="105">
        <f t="shared" si="2"/>
        <v>14</v>
      </c>
      <c r="D17" s="104" t="s">
        <v>72</v>
      </c>
      <c r="E17" s="105" t="str">
        <f t="shared" si="0"/>
        <v>14 150 CS-SS316/FG-SS316</v>
      </c>
      <c r="F17" s="103">
        <v>349.25</v>
      </c>
      <c r="G17" s="103">
        <v>371.6</v>
      </c>
      <c r="H17" s="103">
        <v>406.4</v>
      </c>
      <c r="I17" s="103">
        <v>450.9</v>
      </c>
      <c r="J17" s="106">
        <v>0.38900000000000001</v>
      </c>
      <c r="K17" s="107">
        <v>21</v>
      </c>
      <c r="L17" s="107">
        <v>27</v>
      </c>
      <c r="M17" s="40">
        <v>1.38248E-2</v>
      </c>
      <c r="N17" s="40">
        <v>2.3828927999999996E-2</v>
      </c>
      <c r="O17" s="40">
        <v>0.11293479120000001</v>
      </c>
      <c r="P17" s="40">
        <v>0.25027523078399994</v>
      </c>
      <c r="Q17" s="40">
        <v>1</v>
      </c>
      <c r="R17" s="40">
        <v>0.25027523078399994</v>
      </c>
      <c r="S17" s="40">
        <v>0.11293479120000001</v>
      </c>
      <c r="T17" s="108">
        <v>118.88073462239997</v>
      </c>
      <c r="U17" s="109">
        <v>50.820656040000003</v>
      </c>
      <c r="V17" s="40">
        <v>0.86945874659999989</v>
      </c>
      <c r="W17" s="109">
        <v>102</v>
      </c>
      <c r="X17" s="40">
        <v>0.35988352632000031</v>
      </c>
      <c r="Y17" s="108">
        <v>162</v>
      </c>
      <c r="Z17" s="120">
        <v>433.7013906624</v>
      </c>
      <c r="AA17" s="40"/>
      <c r="AB17" s="110" t="str">
        <f t="shared" si="1"/>
        <v>14"150</v>
      </c>
    </row>
    <row r="18" spans="1:28" ht="18.75" customHeight="1" x14ac:dyDescent="0.3">
      <c r="A18" s="93">
        <v>150</v>
      </c>
      <c r="B18" s="105">
        <v>16</v>
      </c>
      <c r="C18" s="105">
        <f t="shared" si="2"/>
        <v>16</v>
      </c>
      <c r="D18" s="104" t="s">
        <v>72</v>
      </c>
      <c r="E18" s="105" t="str">
        <f t="shared" si="0"/>
        <v>16 150 CS-SS316/FG-SS316</v>
      </c>
      <c r="F18" s="103">
        <v>400.05</v>
      </c>
      <c r="G18" s="103">
        <v>422.4</v>
      </c>
      <c r="H18" s="103">
        <v>463.6</v>
      </c>
      <c r="I18" s="103">
        <v>514.4</v>
      </c>
      <c r="J18" s="106">
        <v>0.443</v>
      </c>
      <c r="K18" s="107">
        <v>25</v>
      </c>
      <c r="L18" s="107">
        <v>31</v>
      </c>
      <c r="M18" s="40">
        <v>1.38248E-2</v>
      </c>
      <c r="N18" s="40">
        <v>2.3828927999999996E-2</v>
      </c>
      <c r="O18" s="40">
        <v>0.15310965999999998</v>
      </c>
      <c r="P18" s="40">
        <v>0.32724266822399994</v>
      </c>
      <c r="Q18" s="40">
        <v>1</v>
      </c>
      <c r="R18" s="40">
        <v>0.32724266822399994</v>
      </c>
      <c r="S18" s="40">
        <v>0.15310965999999998</v>
      </c>
      <c r="T18" s="108">
        <v>155.44026740639998</v>
      </c>
      <c r="U18" s="109">
        <v>68.899346999999992</v>
      </c>
      <c r="V18" s="40">
        <v>1.1323310246399989</v>
      </c>
      <c r="W18" s="109">
        <v>129</v>
      </c>
      <c r="X18" s="40">
        <v>0.40908181247999942</v>
      </c>
      <c r="Y18" s="108">
        <v>181</v>
      </c>
      <c r="Z18" s="120">
        <v>534.33961440639996</v>
      </c>
      <c r="AA18" s="40"/>
      <c r="AB18" s="110" t="str">
        <f t="shared" si="1"/>
        <v>16"150</v>
      </c>
    </row>
    <row r="19" spans="1:28" ht="18.75" customHeight="1" x14ac:dyDescent="0.3">
      <c r="A19" s="93">
        <v>150</v>
      </c>
      <c r="B19" s="105">
        <v>18</v>
      </c>
      <c r="C19" s="105">
        <f t="shared" si="2"/>
        <v>18</v>
      </c>
      <c r="D19" s="104" t="s">
        <v>72</v>
      </c>
      <c r="E19" s="105" t="str">
        <f t="shared" si="0"/>
        <v>18 150 CS-SS316/FG-SS316</v>
      </c>
      <c r="F19" s="103">
        <v>449.33</v>
      </c>
      <c r="G19" s="103">
        <v>474.72</v>
      </c>
      <c r="H19" s="103">
        <v>527.1</v>
      </c>
      <c r="I19" s="103">
        <v>549.4</v>
      </c>
      <c r="J19" s="106">
        <v>0.50091000000000008</v>
      </c>
      <c r="K19" s="107">
        <v>31</v>
      </c>
      <c r="L19" s="107">
        <v>37</v>
      </c>
      <c r="M19" s="40">
        <v>1.38248E-2</v>
      </c>
      <c r="N19" s="40">
        <v>2.3828927999999996E-2</v>
      </c>
      <c r="O19" s="40">
        <v>0.21467439760800006</v>
      </c>
      <c r="P19" s="40">
        <v>0.44163748800576003</v>
      </c>
      <c r="Q19" s="40">
        <v>1</v>
      </c>
      <c r="R19" s="40">
        <v>0.44163748800576003</v>
      </c>
      <c r="S19" s="40">
        <v>0.21467439760800006</v>
      </c>
      <c r="T19" s="108">
        <v>209.77780680273602</v>
      </c>
      <c r="U19" s="109">
        <v>96.603478923600022</v>
      </c>
      <c r="V19" s="40">
        <v>0.53088719783999894</v>
      </c>
      <c r="W19" s="109">
        <v>74</v>
      </c>
      <c r="X19" s="40">
        <v>0.52228669714560094</v>
      </c>
      <c r="Y19" s="108">
        <v>220</v>
      </c>
      <c r="Z19" s="120">
        <v>600.38128572633605</v>
      </c>
      <c r="AA19" s="40"/>
      <c r="AB19" s="110" t="str">
        <f t="shared" si="1"/>
        <v>18"150</v>
      </c>
    </row>
    <row r="20" spans="1:28" ht="18.75" customHeight="1" x14ac:dyDescent="0.3">
      <c r="A20" s="93">
        <v>150</v>
      </c>
      <c r="B20" s="105">
        <v>20</v>
      </c>
      <c r="C20" s="105">
        <f t="shared" si="2"/>
        <v>20</v>
      </c>
      <c r="D20" s="104" t="s">
        <v>72</v>
      </c>
      <c r="E20" s="105" t="str">
        <f t="shared" si="0"/>
        <v>20 150 CS-SS316/FG-SS316</v>
      </c>
      <c r="F20" s="103">
        <v>500.13</v>
      </c>
      <c r="G20" s="103">
        <v>525.52</v>
      </c>
      <c r="H20" s="103">
        <v>577.9</v>
      </c>
      <c r="I20" s="103">
        <v>606.6</v>
      </c>
      <c r="J20" s="106">
        <v>0.55171000000000003</v>
      </c>
      <c r="K20" s="107">
        <v>31</v>
      </c>
      <c r="L20" s="107">
        <v>37</v>
      </c>
      <c r="M20" s="40">
        <v>1.38248E-2</v>
      </c>
      <c r="N20" s="40">
        <v>2.3828927999999996E-2</v>
      </c>
      <c r="O20" s="40">
        <v>0.23644569264800003</v>
      </c>
      <c r="P20" s="40">
        <v>0.48642634107455995</v>
      </c>
      <c r="Q20" s="40">
        <v>1</v>
      </c>
      <c r="R20" s="40">
        <v>0.48642634107455995</v>
      </c>
      <c r="S20" s="40">
        <v>0.23644569264800003</v>
      </c>
      <c r="T20" s="108">
        <v>231.05251201041597</v>
      </c>
      <c r="U20" s="109">
        <v>106.40056169160002</v>
      </c>
      <c r="V20" s="40">
        <v>0.75438498744000115</v>
      </c>
      <c r="W20" s="109">
        <v>96</v>
      </c>
      <c r="X20" s="40">
        <v>0.57817683072959958</v>
      </c>
      <c r="Y20" s="108">
        <v>241</v>
      </c>
      <c r="Z20" s="120">
        <v>674.45307370201601</v>
      </c>
      <c r="AA20" s="40"/>
      <c r="AB20" s="110" t="str">
        <f t="shared" si="1"/>
        <v>20"150</v>
      </c>
    </row>
    <row r="21" spans="1:28" ht="18.75" customHeight="1" x14ac:dyDescent="0.3">
      <c r="A21" s="93">
        <v>150</v>
      </c>
      <c r="B21" s="105">
        <v>22</v>
      </c>
      <c r="C21" s="105"/>
      <c r="D21" s="104"/>
      <c r="E21" s="105"/>
      <c r="F21" s="111">
        <v>568.4</v>
      </c>
      <c r="G21" s="111"/>
      <c r="H21" s="111"/>
      <c r="I21" s="111"/>
      <c r="J21" s="40"/>
      <c r="K21" s="107"/>
      <c r="L21" s="107"/>
      <c r="M21" s="40"/>
      <c r="N21" s="40"/>
      <c r="O21" s="40"/>
      <c r="P21" s="40"/>
      <c r="Q21" s="40"/>
      <c r="R21" s="40"/>
      <c r="S21" s="40"/>
      <c r="T21" s="108"/>
      <c r="U21" s="109"/>
      <c r="V21" s="40"/>
      <c r="W21" s="109"/>
      <c r="X21" s="40"/>
      <c r="Y21" s="108"/>
      <c r="Z21" s="120"/>
      <c r="AA21" s="40"/>
      <c r="AB21" s="110" t="str">
        <f t="shared" si="1"/>
        <v>22"150</v>
      </c>
    </row>
    <row r="22" spans="1:28" ht="18.75" customHeight="1" x14ac:dyDescent="0.3">
      <c r="A22" s="93">
        <v>150</v>
      </c>
      <c r="B22" s="105">
        <v>24</v>
      </c>
      <c r="C22" s="105">
        <f>B22</f>
        <v>24</v>
      </c>
      <c r="D22" s="104" t="s">
        <v>72</v>
      </c>
      <c r="E22" s="105" t="str">
        <f t="shared" ref="E22:E42" si="3">CONCATENATE(C22," ",A22," ",D22)</f>
        <v>24 150 CS-SS316/FG-SS316</v>
      </c>
      <c r="F22" s="103">
        <v>603.25</v>
      </c>
      <c r="G22" s="103">
        <v>628.65</v>
      </c>
      <c r="H22" s="103">
        <v>685.8</v>
      </c>
      <c r="I22" s="103">
        <v>717.6</v>
      </c>
      <c r="J22" s="106">
        <v>0.65722499999999995</v>
      </c>
      <c r="K22" s="107">
        <v>34</v>
      </c>
      <c r="L22" s="107">
        <v>40</v>
      </c>
      <c r="M22" s="40">
        <v>1.38248E-2</v>
      </c>
      <c r="N22" s="40">
        <v>2.3828927999999996E-2</v>
      </c>
      <c r="O22" s="40">
        <v>0.30892414211999997</v>
      </c>
      <c r="P22" s="40">
        <v>0.62643868819199988</v>
      </c>
      <c r="Q22" s="40">
        <v>1</v>
      </c>
      <c r="R22" s="40">
        <v>0.62643868819199988</v>
      </c>
      <c r="S22" s="40">
        <v>0.30892414211999997</v>
      </c>
      <c r="T22" s="108">
        <v>297.55837689119994</v>
      </c>
      <c r="U22" s="109">
        <v>139.015863954</v>
      </c>
      <c r="V22" s="40">
        <v>0.98882237376000226</v>
      </c>
      <c r="W22" s="109">
        <v>118</v>
      </c>
      <c r="X22" s="40">
        <v>0.69191280971999936</v>
      </c>
      <c r="Y22" s="108">
        <v>283</v>
      </c>
      <c r="Z22" s="120">
        <v>837.57424084519994</v>
      </c>
      <c r="AA22" s="40"/>
      <c r="AB22" s="110" t="str">
        <f t="shared" si="1"/>
        <v>24"150</v>
      </c>
    </row>
    <row r="23" spans="1:28" ht="18.75" customHeight="1" x14ac:dyDescent="0.3">
      <c r="A23" s="93"/>
      <c r="B23" s="93"/>
      <c r="C23" s="93"/>
      <c r="D23" s="94"/>
      <c r="E23" s="105" t="str">
        <f t="shared" si="3"/>
        <v xml:space="preserve">  </v>
      </c>
      <c r="F23" s="112"/>
      <c r="G23" s="112"/>
      <c r="H23" s="112"/>
      <c r="I23" s="112"/>
      <c r="J23" s="112"/>
      <c r="K23" s="93"/>
      <c r="L23" s="9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65"/>
      <c r="AA23" s="113"/>
      <c r="AB23" s="110" t="str">
        <f t="shared" si="1"/>
        <v>"</v>
      </c>
    </row>
    <row r="24" spans="1:28" ht="18.75" customHeight="1" x14ac:dyDescent="0.3">
      <c r="A24" s="93"/>
      <c r="B24" s="93"/>
      <c r="C24" s="93"/>
      <c r="D24" s="94"/>
      <c r="E24" s="105" t="str">
        <f t="shared" si="3"/>
        <v xml:space="preserve">  </v>
      </c>
      <c r="F24" s="112"/>
      <c r="G24" s="112"/>
      <c r="H24" s="112"/>
      <c r="I24" s="112"/>
      <c r="J24" s="112"/>
      <c r="K24" s="93"/>
      <c r="L24" s="9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 t="s">
        <v>76</v>
      </c>
      <c r="Z24" s="165"/>
      <c r="AA24" s="113"/>
      <c r="AB24" s="110" t="str">
        <f t="shared" si="1"/>
        <v>"</v>
      </c>
    </row>
    <row r="25" spans="1:28" ht="18.75" customHeight="1" x14ac:dyDescent="0.3">
      <c r="A25" s="93">
        <v>150</v>
      </c>
      <c r="B25" s="103">
        <v>0.5</v>
      </c>
      <c r="C25" s="103">
        <v>0.5</v>
      </c>
      <c r="D25" s="104" t="s">
        <v>77</v>
      </c>
      <c r="E25" s="105" t="str">
        <f t="shared" si="3"/>
        <v>0.5 150 CS-SS316/FG</v>
      </c>
      <c r="F25" s="103">
        <v>14.22</v>
      </c>
      <c r="G25" s="103">
        <v>19.05</v>
      </c>
      <c r="H25" s="103">
        <v>31.8</v>
      </c>
      <c r="I25" s="103">
        <v>47.8</v>
      </c>
      <c r="J25" s="106">
        <v>2.5425E-2</v>
      </c>
      <c r="K25" s="107">
        <v>8</v>
      </c>
      <c r="L25" s="107">
        <v>14</v>
      </c>
      <c r="M25" s="40">
        <v>1.38248E-2</v>
      </c>
      <c r="N25" s="40">
        <v>2.3828927999999996E-2</v>
      </c>
      <c r="O25" s="40">
        <v>2.8119643200000002E-3</v>
      </c>
      <c r="P25" s="40">
        <v>8.4819069215999986E-3</v>
      </c>
      <c r="Q25" s="40">
        <v>1</v>
      </c>
      <c r="R25" s="40">
        <v>8.4819069215999986E-3</v>
      </c>
      <c r="S25" s="40">
        <v>2.8119643200000002E-3</v>
      </c>
      <c r="T25" s="108">
        <v>4.0289057877599994</v>
      </c>
      <c r="U25" s="109">
        <v>1.2653839440000001</v>
      </c>
      <c r="V25" s="40">
        <v>3.3140313599999992E-2</v>
      </c>
      <c r="W25" s="109">
        <v>5</v>
      </c>
      <c r="X25" s="40">
        <v>3.9870423179999993E-3</v>
      </c>
      <c r="Y25" s="109"/>
      <c r="Z25" s="120">
        <v>10.294289731759999</v>
      </c>
      <c r="AA25" s="40"/>
      <c r="AB25" s="110" t="str">
        <f t="shared" si="1"/>
        <v>0.5"150</v>
      </c>
    </row>
    <row r="26" spans="1:28" ht="18.75" customHeight="1" x14ac:dyDescent="0.3">
      <c r="A26" s="93">
        <v>150</v>
      </c>
      <c r="B26" s="103">
        <v>0.75</v>
      </c>
      <c r="C26" s="103">
        <v>0.75</v>
      </c>
      <c r="D26" s="104" t="s">
        <v>77</v>
      </c>
      <c r="E26" s="105" t="str">
        <f t="shared" si="3"/>
        <v>0.75 150 CS-SS316/FG</v>
      </c>
      <c r="F26" s="103">
        <v>20.57</v>
      </c>
      <c r="G26" s="103">
        <v>25.4</v>
      </c>
      <c r="H26" s="103">
        <v>39.6</v>
      </c>
      <c r="I26" s="103">
        <v>57.2</v>
      </c>
      <c r="J26" s="106">
        <v>3.2500000000000001E-2</v>
      </c>
      <c r="K26" s="107">
        <v>9</v>
      </c>
      <c r="L26" s="107">
        <v>15</v>
      </c>
      <c r="M26" s="40">
        <v>1.38248E-2</v>
      </c>
      <c r="N26" s="40">
        <v>2.3828927999999996E-2</v>
      </c>
      <c r="O26" s="40">
        <v>4.0437540000000001E-3</v>
      </c>
      <c r="P26" s="40">
        <v>1.1616602399999999E-2</v>
      </c>
      <c r="Q26" s="40">
        <v>1</v>
      </c>
      <c r="R26" s="40">
        <v>1.1616602399999999E-2</v>
      </c>
      <c r="S26" s="40">
        <v>4.0437540000000001E-3</v>
      </c>
      <c r="T26" s="108">
        <v>5.517886139999999</v>
      </c>
      <c r="U26" s="109">
        <v>1.8196893000000001</v>
      </c>
      <c r="V26" s="40">
        <v>4.3623191040000009E-2</v>
      </c>
      <c r="W26" s="109">
        <v>11</v>
      </c>
      <c r="X26" s="40">
        <v>5.316056423999997E-3</v>
      </c>
      <c r="Y26" s="109"/>
      <c r="Z26" s="120">
        <v>18.337575439999998</v>
      </c>
      <c r="AA26" s="40"/>
      <c r="AB26" s="110" t="str">
        <f t="shared" si="1"/>
        <v>0.75"150</v>
      </c>
    </row>
    <row r="27" spans="1:28" ht="18.75" customHeight="1" x14ac:dyDescent="0.3">
      <c r="A27" s="93">
        <v>150</v>
      </c>
      <c r="B27" s="105">
        <v>1</v>
      </c>
      <c r="C27" s="105">
        <f>B27</f>
        <v>1</v>
      </c>
      <c r="D27" s="104" t="s">
        <v>77</v>
      </c>
      <c r="E27" s="105" t="str">
        <f t="shared" si="3"/>
        <v>1 150 CS-SS316/FG</v>
      </c>
      <c r="F27" s="103">
        <v>26.92</v>
      </c>
      <c r="G27" s="103">
        <v>31.75</v>
      </c>
      <c r="H27" s="103">
        <v>47.8</v>
      </c>
      <c r="I27" s="103">
        <v>66.8</v>
      </c>
      <c r="J27" s="106">
        <v>3.9774999999999998E-2</v>
      </c>
      <c r="K27" s="107">
        <v>10</v>
      </c>
      <c r="L27" s="107">
        <v>16</v>
      </c>
      <c r="M27" s="40">
        <v>1.38248E-2</v>
      </c>
      <c r="N27" s="40">
        <v>2.3828927999999996E-2</v>
      </c>
      <c r="O27" s="40">
        <v>5.4988141999999995E-3</v>
      </c>
      <c r="P27" s="40">
        <v>1.5164729779199996E-2</v>
      </c>
      <c r="Q27" s="40">
        <v>1</v>
      </c>
      <c r="R27" s="40">
        <v>1.5164729779199996E-2</v>
      </c>
      <c r="S27" s="40">
        <v>5.4988141999999995E-3</v>
      </c>
      <c r="T27" s="108">
        <v>7.2032466451199983</v>
      </c>
      <c r="U27" s="109">
        <v>2.4744663899999999</v>
      </c>
      <c r="V27" s="40">
        <v>5.4996974399999995E-2</v>
      </c>
      <c r="W27" s="109">
        <v>8</v>
      </c>
      <c r="X27" s="40">
        <v>6.6450705299999973E-3</v>
      </c>
      <c r="Y27" s="109"/>
      <c r="Z27" s="120">
        <v>17.67771303512</v>
      </c>
      <c r="AA27" s="40"/>
      <c r="AB27" s="110" t="str">
        <f t="shared" si="1"/>
        <v>1"150</v>
      </c>
    </row>
    <row r="28" spans="1:28" ht="18.75" customHeight="1" x14ac:dyDescent="0.3">
      <c r="A28" s="93">
        <v>150</v>
      </c>
      <c r="B28" s="105" t="s">
        <v>73</v>
      </c>
      <c r="C28" s="103">
        <v>1.25</v>
      </c>
      <c r="D28" s="104" t="s">
        <v>77</v>
      </c>
      <c r="E28" s="105" t="str">
        <f t="shared" si="3"/>
        <v>1.25 150 CS-SS316/FG</v>
      </c>
      <c r="F28" s="103">
        <v>38.1</v>
      </c>
      <c r="G28" s="103">
        <v>47.75</v>
      </c>
      <c r="H28" s="103">
        <v>60.5</v>
      </c>
      <c r="I28" s="103">
        <v>76.2</v>
      </c>
      <c r="J28" s="106">
        <v>5.4125E-2</v>
      </c>
      <c r="K28" s="107">
        <v>8</v>
      </c>
      <c r="L28" s="107">
        <v>14</v>
      </c>
      <c r="M28" s="40">
        <v>1.38248E-2</v>
      </c>
      <c r="N28" s="40">
        <v>2.3828927999999996E-2</v>
      </c>
      <c r="O28" s="40">
        <v>5.9861383999999995E-3</v>
      </c>
      <c r="P28" s="40">
        <v>1.8056370191999998E-2</v>
      </c>
      <c r="Q28" s="40">
        <v>1</v>
      </c>
      <c r="R28" s="40">
        <v>1.8056370191999998E-2</v>
      </c>
      <c r="S28" s="40">
        <v>5.9861383999999995E-3</v>
      </c>
      <c r="T28" s="108">
        <v>8.5767758411999981</v>
      </c>
      <c r="U28" s="109">
        <v>2.6937622799999996</v>
      </c>
      <c r="V28" s="40">
        <v>5.183980488E-2</v>
      </c>
      <c r="W28" s="109">
        <v>20</v>
      </c>
      <c r="X28" s="40">
        <v>1.9966843949999997E-2</v>
      </c>
      <c r="Y28" s="109"/>
      <c r="Z28" s="120">
        <v>31.270538121199998</v>
      </c>
      <c r="AA28" s="40"/>
      <c r="AB28" s="110" t="str">
        <f t="shared" si="1"/>
        <v>1  1/4"150</v>
      </c>
    </row>
    <row r="29" spans="1:28" ht="18.75" customHeight="1" x14ac:dyDescent="0.3">
      <c r="A29" s="93">
        <v>150</v>
      </c>
      <c r="B29" s="105" t="s">
        <v>74</v>
      </c>
      <c r="C29" s="103">
        <v>1.5</v>
      </c>
      <c r="D29" s="104" t="s">
        <v>77</v>
      </c>
      <c r="E29" s="105" t="str">
        <f t="shared" si="3"/>
        <v>1.5 150 CS-SS316/FG</v>
      </c>
      <c r="F29" s="103">
        <v>44.45</v>
      </c>
      <c r="G29" s="103">
        <v>54.1</v>
      </c>
      <c r="H29" s="103">
        <v>69.900000000000006</v>
      </c>
      <c r="I29" s="103">
        <v>85.9</v>
      </c>
      <c r="J29" s="106">
        <v>6.2E-2</v>
      </c>
      <c r="K29" s="107">
        <v>9</v>
      </c>
      <c r="L29" s="107">
        <v>15</v>
      </c>
      <c r="M29" s="40">
        <v>1.38248E-2</v>
      </c>
      <c r="N29" s="40">
        <v>2.3828927999999996E-2</v>
      </c>
      <c r="O29" s="40">
        <v>7.714238400000001E-3</v>
      </c>
      <c r="P29" s="40">
        <v>2.2160903039999996E-2</v>
      </c>
      <c r="Q29" s="40">
        <v>1</v>
      </c>
      <c r="R29" s="40">
        <v>2.2160903039999996E-2</v>
      </c>
      <c r="S29" s="40">
        <v>7.714238400000001E-3</v>
      </c>
      <c r="T29" s="108">
        <v>10.526428943999997</v>
      </c>
      <c r="U29" s="109">
        <v>3.4714072800000007</v>
      </c>
      <c r="V29" s="40">
        <v>5.9555500800000001E-2</v>
      </c>
      <c r="W29" s="109">
        <v>9</v>
      </c>
      <c r="X29" s="40">
        <v>2.2622120579999995E-2</v>
      </c>
      <c r="Y29" s="109"/>
      <c r="Z29" s="120">
        <v>22.997836223999997</v>
      </c>
      <c r="AA29" s="40"/>
      <c r="AB29" s="110" t="str">
        <f t="shared" si="1"/>
        <v>1  1/2"150</v>
      </c>
    </row>
    <row r="30" spans="1:28" ht="18.75" customHeight="1" x14ac:dyDescent="0.3">
      <c r="A30" s="93">
        <v>150</v>
      </c>
      <c r="B30" s="105">
        <v>2</v>
      </c>
      <c r="C30" s="105">
        <f>B30</f>
        <v>2</v>
      </c>
      <c r="D30" s="104" t="s">
        <v>77</v>
      </c>
      <c r="E30" s="105" t="str">
        <f t="shared" si="3"/>
        <v>2 150 CS-SS316/FG</v>
      </c>
      <c r="F30" s="103">
        <v>55.62</v>
      </c>
      <c r="G30" s="103">
        <v>69.849999999999994</v>
      </c>
      <c r="H30" s="103">
        <v>85.9</v>
      </c>
      <c r="I30" s="103">
        <v>104.9</v>
      </c>
      <c r="J30" s="106">
        <v>7.7875E-2</v>
      </c>
      <c r="K30" s="107">
        <v>10</v>
      </c>
      <c r="L30" s="107">
        <v>16</v>
      </c>
      <c r="M30" s="40">
        <v>1.38248E-2</v>
      </c>
      <c r="N30" s="40">
        <v>2.3828927999999996E-2</v>
      </c>
      <c r="O30" s="40">
        <v>1.0766063000000001E-2</v>
      </c>
      <c r="P30" s="40">
        <v>2.9690844287999996E-2</v>
      </c>
      <c r="Q30" s="40">
        <v>1</v>
      </c>
      <c r="R30" s="40">
        <v>2.9690844287999996E-2</v>
      </c>
      <c r="S30" s="40">
        <v>1.0766063000000001E-2</v>
      </c>
      <c r="T30" s="108">
        <v>14.103151036799998</v>
      </c>
      <c r="U30" s="109">
        <v>4.8447283500000005</v>
      </c>
      <c r="V30" s="40">
        <v>8.6365009199999995E-2</v>
      </c>
      <c r="W30" s="109">
        <v>13</v>
      </c>
      <c r="X30" s="40">
        <v>4.3070513045999993E-2</v>
      </c>
      <c r="Y30" s="109"/>
      <c r="Z30" s="120">
        <v>31.947879386799997</v>
      </c>
      <c r="AA30" s="40"/>
      <c r="AB30" s="110" t="str">
        <f t="shared" si="1"/>
        <v>2"150</v>
      </c>
    </row>
    <row r="31" spans="1:28" ht="18.75" customHeight="1" x14ac:dyDescent="0.3">
      <c r="A31" s="93">
        <v>150</v>
      </c>
      <c r="B31" s="105" t="s">
        <v>75</v>
      </c>
      <c r="C31" s="103">
        <v>2.5</v>
      </c>
      <c r="D31" s="104" t="s">
        <v>77</v>
      </c>
      <c r="E31" s="105" t="str">
        <f t="shared" si="3"/>
        <v>2.5 150 CS-SS316/FG</v>
      </c>
      <c r="F31" s="103">
        <v>66.540000000000006</v>
      </c>
      <c r="G31" s="103">
        <v>82.55</v>
      </c>
      <c r="H31" s="103">
        <v>98.6</v>
      </c>
      <c r="I31" s="105">
        <v>124</v>
      </c>
      <c r="J31" s="106">
        <v>9.0574999999999989E-2</v>
      </c>
      <c r="K31" s="107">
        <v>10</v>
      </c>
      <c r="L31" s="107">
        <v>16</v>
      </c>
      <c r="M31" s="40">
        <v>1.38248E-2</v>
      </c>
      <c r="N31" s="40">
        <v>2.3828927999999996E-2</v>
      </c>
      <c r="O31" s="40">
        <v>1.2521812599999998E-2</v>
      </c>
      <c r="P31" s="40">
        <v>3.4532882457599987E-2</v>
      </c>
      <c r="Q31" s="40">
        <v>1</v>
      </c>
      <c r="R31" s="40">
        <v>3.4532882457599987E-2</v>
      </c>
      <c r="S31" s="40">
        <v>1.2521812599999998E-2</v>
      </c>
      <c r="T31" s="108">
        <v>16.403119167359993</v>
      </c>
      <c r="U31" s="109">
        <v>5.6348156699999992</v>
      </c>
      <c r="V31" s="40">
        <v>0.13647846720000004</v>
      </c>
      <c r="W31" s="109">
        <v>40</v>
      </c>
      <c r="X31" s="40">
        <v>5.7268676165999961E-2</v>
      </c>
      <c r="Y31" s="109"/>
      <c r="Z31" s="120">
        <v>62.037934837359998</v>
      </c>
      <c r="AA31" s="40"/>
      <c r="AB31" s="110" t="str">
        <f t="shared" si="1"/>
        <v>2  1/2"150</v>
      </c>
    </row>
    <row r="32" spans="1:28" ht="18.75" customHeight="1" x14ac:dyDescent="0.3">
      <c r="A32" s="93">
        <v>150</v>
      </c>
      <c r="B32" s="105">
        <v>3</v>
      </c>
      <c r="C32" s="105">
        <f t="shared" ref="C32:C44" si="4">B32</f>
        <v>3</v>
      </c>
      <c r="D32" s="104" t="s">
        <v>77</v>
      </c>
      <c r="E32" s="105" t="str">
        <f t="shared" si="3"/>
        <v>3 150 CS-SS316/FG</v>
      </c>
      <c r="F32" s="105">
        <v>81</v>
      </c>
      <c r="G32" s="103">
        <v>101.6</v>
      </c>
      <c r="H32" s="103">
        <v>120.7</v>
      </c>
      <c r="I32" s="103">
        <v>136.69999999999999</v>
      </c>
      <c r="J32" s="106">
        <v>0.11115</v>
      </c>
      <c r="K32" s="107">
        <v>11</v>
      </c>
      <c r="L32" s="107">
        <v>17</v>
      </c>
      <c r="M32" s="40">
        <v>1.38248E-2</v>
      </c>
      <c r="N32" s="40">
        <v>2.3828927999999996E-2</v>
      </c>
      <c r="O32" s="40">
        <v>1.690289172E-2</v>
      </c>
      <c r="P32" s="40">
        <v>4.502595090239999E-2</v>
      </c>
      <c r="Q32" s="40">
        <v>1</v>
      </c>
      <c r="R32" s="40">
        <v>4.502595090239999E-2</v>
      </c>
      <c r="S32" s="40">
        <v>1.690289172E-2</v>
      </c>
      <c r="T32" s="108">
        <v>21.387326678639994</v>
      </c>
      <c r="U32" s="109">
        <v>7.6063012739999998</v>
      </c>
      <c r="V32" s="40">
        <v>9.4775750399999914E-2</v>
      </c>
      <c r="W32" s="109">
        <v>15</v>
      </c>
      <c r="X32" s="40">
        <v>9.0692142719999938E-2</v>
      </c>
      <c r="Y32" s="109"/>
      <c r="Z32" s="120">
        <v>43.993627952639997</v>
      </c>
      <c r="AA32" s="40"/>
      <c r="AB32" s="110" t="str">
        <f t="shared" si="1"/>
        <v>3"150</v>
      </c>
    </row>
    <row r="33" spans="1:28" ht="18.75" customHeight="1" x14ac:dyDescent="0.3">
      <c r="A33" s="93">
        <v>150</v>
      </c>
      <c r="B33" s="105">
        <v>4</v>
      </c>
      <c r="C33" s="105">
        <f t="shared" si="4"/>
        <v>4</v>
      </c>
      <c r="D33" s="104" t="s">
        <v>77</v>
      </c>
      <c r="E33" s="105" t="str">
        <f t="shared" si="3"/>
        <v>4 150 CS-SS316/FG</v>
      </c>
      <c r="F33" s="103">
        <v>106.42</v>
      </c>
      <c r="G33" s="105">
        <v>127</v>
      </c>
      <c r="H33" s="103">
        <v>149.4</v>
      </c>
      <c r="I33" s="103">
        <v>174.8</v>
      </c>
      <c r="J33" s="106">
        <v>0.13819999999999999</v>
      </c>
      <c r="K33" s="107">
        <v>13</v>
      </c>
      <c r="L33" s="107">
        <v>19</v>
      </c>
      <c r="M33" s="40">
        <v>1.38248E-2</v>
      </c>
      <c r="N33" s="40">
        <v>2.3828927999999996E-2</v>
      </c>
      <c r="O33" s="40">
        <v>2.4837635679999998E-2</v>
      </c>
      <c r="P33" s="40">
        <v>6.2569999142399982E-2</v>
      </c>
      <c r="Q33" s="40">
        <v>1</v>
      </c>
      <c r="R33" s="40">
        <v>6.2569999142399982E-2</v>
      </c>
      <c r="S33" s="40">
        <v>2.4837635679999998E-2</v>
      </c>
      <c r="T33" s="108">
        <v>29.72074959263999</v>
      </c>
      <c r="U33" s="109">
        <v>11.176936055999999</v>
      </c>
      <c r="V33" s="40">
        <v>0.19239061344000005</v>
      </c>
      <c r="W33" s="109">
        <v>30</v>
      </c>
      <c r="X33" s="40">
        <v>0.11325511511999999</v>
      </c>
      <c r="Y33" s="109"/>
      <c r="Z33" s="120">
        <v>70.897685648639992</v>
      </c>
      <c r="AA33" s="40"/>
      <c r="AB33" s="110" t="str">
        <f t="shared" si="1"/>
        <v>4"150</v>
      </c>
    </row>
    <row r="34" spans="1:28" ht="18.75" customHeight="1" x14ac:dyDescent="0.3">
      <c r="A34" s="93">
        <v>150</v>
      </c>
      <c r="B34" s="105">
        <v>5</v>
      </c>
      <c r="C34" s="105">
        <f t="shared" si="4"/>
        <v>5</v>
      </c>
      <c r="D34" s="104" t="s">
        <v>77</v>
      </c>
      <c r="E34" s="105" t="str">
        <f t="shared" si="3"/>
        <v>5 150 CS-SS316/FG</v>
      </c>
      <c r="F34" s="103">
        <v>131.82</v>
      </c>
      <c r="G34" s="103">
        <v>155.69999999999999</v>
      </c>
      <c r="H34" s="103">
        <v>177.8</v>
      </c>
      <c r="I34" s="103">
        <v>196.9</v>
      </c>
      <c r="J34" s="106">
        <v>0.16675000000000001</v>
      </c>
      <c r="K34" s="107">
        <v>13</v>
      </c>
      <c r="L34" s="107">
        <v>19</v>
      </c>
      <c r="M34" s="40">
        <v>1.38248E-2</v>
      </c>
      <c r="N34" s="40">
        <v>2.3828927999999996E-2</v>
      </c>
      <c r="O34" s="40">
        <v>2.9968710200000005E-2</v>
      </c>
      <c r="P34" s="40">
        <v>7.5496001135999982E-2</v>
      </c>
      <c r="Q34" s="40">
        <v>1</v>
      </c>
      <c r="R34" s="40">
        <v>7.5496001135999982E-2</v>
      </c>
      <c r="S34" s="40">
        <v>2.9968710200000005E-2</v>
      </c>
      <c r="T34" s="108">
        <v>35.860600539599993</v>
      </c>
      <c r="U34" s="109">
        <v>13.485919590000002</v>
      </c>
      <c r="V34" s="40">
        <v>0.16296255227999998</v>
      </c>
      <c r="W34" s="109">
        <v>33.725037885333336</v>
      </c>
      <c r="X34" s="40">
        <v>0.16111340251199993</v>
      </c>
      <c r="Y34" s="109"/>
      <c r="Z34" s="120">
        <v>83.071558014933331</v>
      </c>
      <c r="AA34" s="40"/>
      <c r="AB34" s="110" t="str">
        <f t="shared" si="1"/>
        <v>5"150</v>
      </c>
    </row>
    <row r="35" spans="1:28" ht="18.75" customHeight="1" x14ac:dyDescent="0.3">
      <c r="A35" s="93">
        <v>150</v>
      </c>
      <c r="B35" s="105">
        <v>6</v>
      </c>
      <c r="C35" s="105">
        <f t="shared" si="4"/>
        <v>6</v>
      </c>
      <c r="D35" s="104" t="s">
        <v>77</v>
      </c>
      <c r="E35" s="105" t="str">
        <f t="shared" si="3"/>
        <v>6 150 CS-SS316/FG</v>
      </c>
      <c r="F35" s="103">
        <v>157.22</v>
      </c>
      <c r="G35" s="103">
        <v>182.62</v>
      </c>
      <c r="H35" s="103">
        <v>209.6</v>
      </c>
      <c r="I35" s="103">
        <v>222.3</v>
      </c>
      <c r="J35" s="106">
        <v>0.19611000000000001</v>
      </c>
      <c r="K35" s="107">
        <v>16</v>
      </c>
      <c r="L35" s="107">
        <v>22</v>
      </c>
      <c r="M35" s="40">
        <v>1.38248E-2</v>
      </c>
      <c r="N35" s="40">
        <v>2.3828927999999996E-2</v>
      </c>
      <c r="O35" s="40">
        <v>4.3378904448000001E-2</v>
      </c>
      <c r="P35" s="40">
        <v>0.10280800354175998</v>
      </c>
      <c r="Q35" s="40">
        <v>1</v>
      </c>
      <c r="R35" s="40">
        <v>0.10280800354175998</v>
      </c>
      <c r="S35" s="40">
        <v>4.3378904448000001E-2</v>
      </c>
      <c r="T35" s="108">
        <v>48.833801682335988</v>
      </c>
      <c r="U35" s="109">
        <v>19.520507001600002</v>
      </c>
      <c r="V35" s="40">
        <v>0.12233533572000016</v>
      </c>
      <c r="W35" s="109">
        <v>32</v>
      </c>
      <c r="X35" s="40">
        <v>0.20099756193600002</v>
      </c>
      <c r="Y35" s="109"/>
      <c r="Z35" s="120">
        <v>100.35430868393598</v>
      </c>
      <c r="AA35" s="40"/>
      <c r="AB35" s="110" t="str">
        <f t="shared" si="1"/>
        <v>6"150</v>
      </c>
    </row>
    <row r="36" spans="1:28" ht="18.75" customHeight="1" x14ac:dyDescent="0.3">
      <c r="A36" s="93">
        <v>150</v>
      </c>
      <c r="B36" s="105">
        <v>8</v>
      </c>
      <c r="C36" s="105">
        <f t="shared" si="4"/>
        <v>8</v>
      </c>
      <c r="D36" s="104" t="s">
        <v>77</v>
      </c>
      <c r="E36" s="105" t="str">
        <f t="shared" si="3"/>
        <v>8 150 CS-SS316/FG</v>
      </c>
      <c r="F36" s="103">
        <v>215.9</v>
      </c>
      <c r="G36" s="103">
        <v>233.42</v>
      </c>
      <c r="H36" s="103">
        <v>263.7</v>
      </c>
      <c r="I36" s="103">
        <v>279.39999999999998</v>
      </c>
      <c r="J36" s="106">
        <v>0.24856</v>
      </c>
      <c r="K36" s="107">
        <v>18</v>
      </c>
      <c r="L36" s="107">
        <v>24</v>
      </c>
      <c r="M36" s="40">
        <v>1.38248E-2</v>
      </c>
      <c r="N36" s="40">
        <v>2.3828927999999996E-2</v>
      </c>
      <c r="O36" s="40">
        <v>6.1853261183999995E-2</v>
      </c>
      <c r="P36" s="40">
        <v>0.14215004024831998</v>
      </c>
      <c r="Q36" s="40">
        <v>1</v>
      </c>
      <c r="R36" s="40">
        <v>0.14215004024831998</v>
      </c>
      <c r="S36" s="40">
        <v>6.1853261183999995E-2</v>
      </c>
      <c r="T36" s="108">
        <v>67.521269117951988</v>
      </c>
      <c r="U36" s="109">
        <v>27.833967532799999</v>
      </c>
      <c r="V36" s="40">
        <v>0.19007928455999987</v>
      </c>
      <c r="W36" s="109">
        <v>35</v>
      </c>
      <c r="X36" s="40">
        <v>0.17720701130879982</v>
      </c>
      <c r="Y36" s="109"/>
      <c r="Z36" s="120">
        <v>130.35523665075198</v>
      </c>
      <c r="AA36" s="40"/>
      <c r="AB36" s="110" t="str">
        <f t="shared" si="1"/>
        <v>8"150</v>
      </c>
    </row>
    <row r="37" spans="1:28" ht="18.75" customHeight="1" x14ac:dyDescent="0.3">
      <c r="A37" s="93">
        <v>150</v>
      </c>
      <c r="B37" s="105">
        <v>10</v>
      </c>
      <c r="C37" s="105">
        <f t="shared" si="4"/>
        <v>10</v>
      </c>
      <c r="D37" s="104" t="s">
        <v>77</v>
      </c>
      <c r="E37" s="105" t="str">
        <f t="shared" si="3"/>
        <v>10 150 CS-SS316/FG</v>
      </c>
      <c r="F37" s="103">
        <v>268.22000000000003</v>
      </c>
      <c r="G37" s="103">
        <v>287.27</v>
      </c>
      <c r="H37" s="103">
        <v>317.5</v>
      </c>
      <c r="I37" s="103">
        <v>339.9</v>
      </c>
      <c r="J37" s="106">
        <v>0.30238500000000001</v>
      </c>
      <c r="K37" s="107">
        <v>18</v>
      </c>
      <c r="L37" s="107">
        <v>24</v>
      </c>
      <c r="M37" s="40">
        <v>1.38248E-2</v>
      </c>
      <c r="N37" s="40">
        <v>2.3828927999999996E-2</v>
      </c>
      <c r="O37" s="40">
        <v>7.5247418664000004E-2</v>
      </c>
      <c r="P37" s="40">
        <v>0.17293224943871999</v>
      </c>
      <c r="Q37" s="40">
        <v>1</v>
      </c>
      <c r="R37" s="40">
        <v>0.17293224943871999</v>
      </c>
      <c r="S37" s="40">
        <v>7.5247418664000004E-2</v>
      </c>
      <c r="T37" s="108">
        <v>82.142818483391991</v>
      </c>
      <c r="U37" s="109">
        <v>33.861338398800001</v>
      </c>
      <c r="V37" s="40">
        <v>0.3299194483199997</v>
      </c>
      <c r="W37" s="109">
        <v>53</v>
      </c>
      <c r="X37" s="40">
        <v>0.23713408834199942</v>
      </c>
      <c r="Y37" s="109"/>
      <c r="Z37" s="120">
        <v>169.00415688219198</v>
      </c>
      <c r="AA37" s="40"/>
      <c r="AB37" s="110" t="str">
        <f t="shared" si="1"/>
        <v>10"150</v>
      </c>
    </row>
    <row r="38" spans="1:28" ht="18.75" customHeight="1" x14ac:dyDescent="0.3">
      <c r="A38" s="93">
        <v>150</v>
      </c>
      <c r="B38" s="105">
        <v>12</v>
      </c>
      <c r="C38" s="105">
        <f t="shared" si="4"/>
        <v>12</v>
      </c>
      <c r="D38" s="104" t="s">
        <v>77</v>
      </c>
      <c r="E38" s="105" t="str">
        <f t="shared" si="3"/>
        <v>12 150 CS-SS316/FG</v>
      </c>
      <c r="F38" s="103">
        <v>317.5</v>
      </c>
      <c r="G38" s="103">
        <v>339.85</v>
      </c>
      <c r="H38" s="103">
        <v>374.7</v>
      </c>
      <c r="I38" s="103">
        <v>409.7</v>
      </c>
      <c r="J38" s="106">
        <v>0.35727499999999995</v>
      </c>
      <c r="K38" s="107">
        <v>21</v>
      </c>
      <c r="L38" s="107">
        <v>27</v>
      </c>
      <c r="M38" s="40">
        <v>1.38248E-2</v>
      </c>
      <c r="N38" s="40">
        <v>2.3828927999999996E-2</v>
      </c>
      <c r="O38" s="40">
        <v>0.10372436381999998</v>
      </c>
      <c r="P38" s="40">
        <v>0.22986396678239993</v>
      </c>
      <c r="Q38" s="40">
        <v>1</v>
      </c>
      <c r="R38" s="40">
        <v>0.22986396678239993</v>
      </c>
      <c r="S38" s="40">
        <v>0.10372436381999998</v>
      </c>
      <c r="T38" s="108">
        <v>109.18538422163996</v>
      </c>
      <c r="U38" s="109">
        <v>46.675963718999995</v>
      </c>
      <c r="V38" s="40">
        <v>0.62135921400000016</v>
      </c>
      <c r="W38" s="109">
        <v>79</v>
      </c>
      <c r="X38" s="40">
        <v>0.32913459747000035</v>
      </c>
      <c r="Y38" s="109"/>
      <c r="Z38" s="120">
        <v>234.86134794063997</v>
      </c>
      <c r="AA38" s="40"/>
      <c r="AB38" s="110" t="str">
        <f t="shared" si="1"/>
        <v>12"150</v>
      </c>
    </row>
    <row r="39" spans="1:28" ht="18.75" customHeight="1" x14ac:dyDescent="0.3">
      <c r="A39" s="93">
        <v>150</v>
      </c>
      <c r="B39" s="105">
        <v>14</v>
      </c>
      <c r="C39" s="105">
        <f t="shared" si="4"/>
        <v>14</v>
      </c>
      <c r="D39" s="104" t="s">
        <v>77</v>
      </c>
      <c r="E39" s="105" t="str">
        <f t="shared" si="3"/>
        <v>14 150 CS-SS316/FG</v>
      </c>
      <c r="F39" s="103">
        <v>349.25</v>
      </c>
      <c r="G39" s="103">
        <v>371.6</v>
      </c>
      <c r="H39" s="103">
        <v>406.4</v>
      </c>
      <c r="I39" s="103">
        <v>450.9</v>
      </c>
      <c r="J39" s="106">
        <v>0.38900000000000001</v>
      </c>
      <c r="K39" s="107">
        <v>21</v>
      </c>
      <c r="L39" s="107">
        <v>27</v>
      </c>
      <c r="M39" s="40">
        <v>1.38248E-2</v>
      </c>
      <c r="N39" s="40">
        <v>2.3828927999999996E-2</v>
      </c>
      <c r="O39" s="40">
        <v>0.11293479120000001</v>
      </c>
      <c r="P39" s="40">
        <v>0.25027523078399994</v>
      </c>
      <c r="Q39" s="40">
        <v>1</v>
      </c>
      <c r="R39" s="40">
        <v>0.25027523078399994</v>
      </c>
      <c r="S39" s="40">
        <v>0.11293479120000001</v>
      </c>
      <c r="T39" s="108">
        <v>118.88073462239997</v>
      </c>
      <c r="U39" s="109">
        <v>50.820656040000003</v>
      </c>
      <c r="V39" s="40">
        <v>0.86945874659999989</v>
      </c>
      <c r="W39" s="109">
        <v>102</v>
      </c>
      <c r="X39" s="40">
        <v>0.35988352632000031</v>
      </c>
      <c r="Y39" s="109"/>
      <c r="Z39" s="120">
        <v>271.7013906624</v>
      </c>
      <c r="AA39" s="40"/>
      <c r="AB39" s="110" t="str">
        <f t="shared" si="1"/>
        <v>14"150</v>
      </c>
    </row>
    <row r="40" spans="1:28" ht="18.75" customHeight="1" x14ac:dyDescent="0.3">
      <c r="A40" s="93">
        <v>150</v>
      </c>
      <c r="B40" s="105">
        <v>16</v>
      </c>
      <c r="C40" s="105">
        <f t="shared" si="4"/>
        <v>16</v>
      </c>
      <c r="D40" s="104" t="s">
        <v>77</v>
      </c>
      <c r="E40" s="105" t="str">
        <f t="shared" si="3"/>
        <v>16 150 CS-SS316/FG</v>
      </c>
      <c r="F40" s="103">
        <v>400.05</v>
      </c>
      <c r="G40" s="103">
        <v>422.4</v>
      </c>
      <c r="H40" s="103">
        <v>463.6</v>
      </c>
      <c r="I40" s="103">
        <v>514.4</v>
      </c>
      <c r="J40" s="106">
        <v>0.443</v>
      </c>
      <c r="K40" s="107">
        <v>25</v>
      </c>
      <c r="L40" s="107">
        <v>31</v>
      </c>
      <c r="M40" s="40">
        <v>1.38248E-2</v>
      </c>
      <c r="N40" s="40">
        <v>2.3828927999999996E-2</v>
      </c>
      <c r="O40" s="40">
        <v>0.15310965999999998</v>
      </c>
      <c r="P40" s="40">
        <v>0.32724266822399994</v>
      </c>
      <c r="Q40" s="40">
        <v>1</v>
      </c>
      <c r="R40" s="40">
        <v>0.32724266822399994</v>
      </c>
      <c r="S40" s="40">
        <v>0.15310965999999998</v>
      </c>
      <c r="T40" s="108">
        <v>155.44026740639998</v>
      </c>
      <c r="U40" s="109">
        <v>68.899346999999992</v>
      </c>
      <c r="V40" s="40">
        <v>1.1323310246399989</v>
      </c>
      <c r="W40" s="109">
        <v>129</v>
      </c>
      <c r="X40" s="40">
        <v>0.40908181247999942</v>
      </c>
      <c r="Y40" s="109"/>
      <c r="Z40" s="120">
        <v>353.33961440639996</v>
      </c>
      <c r="AA40" s="40"/>
      <c r="AB40" s="110" t="str">
        <f t="shared" si="1"/>
        <v>16"150</v>
      </c>
    </row>
    <row r="41" spans="1:28" ht="18.75" customHeight="1" x14ac:dyDescent="0.3">
      <c r="A41" s="93">
        <v>150</v>
      </c>
      <c r="B41" s="105">
        <v>18</v>
      </c>
      <c r="C41" s="105">
        <f t="shared" si="4"/>
        <v>18</v>
      </c>
      <c r="D41" s="104" t="s">
        <v>77</v>
      </c>
      <c r="E41" s="105" t="str">
        <f t="shared" si="3"/>
        <v>18 150 CS-SS316/FG</v>
      </c>
      <c r="F41" s="103">
        <v>449.33</v>
      </c>
      <c r="G41" s="103">
        <v>474.72</v>
      </c>
      <c r="H41" s="103">
        <v>527.1</v>
      </c>
      <c r="I41" s="103">
        <v>549.4</v>
      </c>
      <c r="J41" s="106">
        <v>0.50091000000000008</v>
      </c>
      <c r="K41" s="107">
        <v>31</v>
      </c>
      <c r="L41" s="107">
        <v>37</v>
      </c>
      <c r="M41" s="40">
        <v>1.38248E-2</v>
      </c>
      <c r="N41" s="40">
        <v>2.3828927999999996E-2</v>
      </c>
      <c r="O41" s="40">
        <v>0.21467439760800006</v>
      </c>
      <c r="P41" s="40">
        <v>0.44163748800576003</v>
      </c>
      <c r="Q41" s="40">
        <v>1</v>
      </c>
      <c r="R41" s="40">
        <v>0.44163748800576003</v>
      </c>
      <c r="S41" s="40">
        <v>0.21467439760800006</v>
      </c>
      <c r="T41" s="108">
        <v>209.77780680273602</v>
      </c>
      <c r="U41" s="109">
        <v>96.603478923600022</v>
      </c>
      <c r="V41" s="40">
        <v>0.53088719783999894</v>
      </c>
      <c r="W41" s="109">
        <v>74</v>
      </c>
      <c r="X41" s="40">
        <v>0.52228669714560094</v>
      </c>
      <c r="Y41" s="109"/>
      <c r="Z41" s="120">
        <v>380.38128572633605</v>
      </c>
      <c r="AA41" s="40"/>
      <c r="AB41" s="110" t="str">
        <f t="shared" si="1"/>
        <v>18"150</v>
      </c>
    </row>
    <row r="42" spans="1:28" ht="18.75" customHeight="1" x14ac:dyDescent="0.3">
      <c r="A42" s="93">
        <v>150</v>
      </c>
      <c r="B42" s="105">
        <v>20</v>
      </c>
      <c r="C42" s="105">
        <f t="shared" si="4"/>
        <v>20</v>
      </c>
      <c r="D42" s="104" t="s">
        <v>77</v>
      </c>
      <c r="E42" s="105" t="str">
        <f t="shared" si="3"/>
        <v>20 150 CS-SS316/FG</v>
      </c>
      <c r="F42" s="103">
        <v>500.13</v>
      </c>
      <c r="G42" s="103">
        <v>525.52</v>
      </c>
      <c r="H42" s="103">
        <v>577.9</v>
      </c>
      <c r="I42" s="103">
        <v>606.6</v>
      </c>
      <c r="J42" s="106">
        <v>0.55171000000000003</v>
      </c>
      <c r="K42" s="107">
        <v>31</v>
      </c>
      <c r="L42" s="107">
        <v>37</v>
      </c>
      <c r="M42" s="40">
        <v>1.38248E-2</v>
      </c>
      <c r="N42" s="40">
        <v>2.3828927999999996E-2</v>
      </c>
      <c r="O42" s="40">
        <v>0.23644569264800003</v>
      </c>
      <c r="P42" s="40">
        <v>0.48642634107455995</v>
      </c>
      <c r="Q42" s="40">
        <v>1</v>
      </c>
      <c r="R42" s="40">
        <v>0.48642634107455995</v>
      </c>
      <c r="S42" s="40">
        <v>0.23644569264800003</v>
      </c>
      <c r="T42" s="108">
        <v>231.05251201041597</v>
      </c>
      <c r="U42" s="109">
        <v>106.40056169160002</v>
      </c>
      <c r="V42" s="40">
        <v>0.75438498744000115</v>
      </c>
      <c r="W42" s="109">
        <v>96</v>
      </c>
      <c r="X42" s="40">
        <v>0.57817683072959958</v>
      </c>
      <c r="Y42" s="109"/>
      <c r="Z42" s="120">
        <v>433.45307370201601</v>
      </c>
      <c r="AA42" s="40"/>
      <c r="AB42" s="110" t="str">
        <f t="shared" si="1"/>
        <v>20"150</v>
      </c>
    </row>
    <row r="43" spans="1:28" ht="18.75" customHeight="1" x14ac:dyDescent="0.3">
      <c r="A43" s="93"/>
      <c r="B43" s="105">
        <v>22</v>
      </c>
      <c r="C43" s="105">
        <f t="shared" si="4"/>
        <v>22</v>
      </c>
      <c r="D43" s="104"/>
      <c r="E43" s="105"/>
      <c r="F43" s="111"/>
      <c r="G43" s="111"/>
      <c r="H43" s="111"/>
      <c r="I43" s="111"/>
      <c r="J43" s="40"/>
      <c r="K43" s="107"/>
      <c r="L43" s="107"/>
      <c r="M43" s="40"/>
      <c r="N43" s="40"/>
      <c r="O43" s="40"/>
      <c r="P43" s="40"/>
      <c r="Q43" s="40"/>
      <c r="R43" s="40"/>
      <c r="S43" s="40"/>
      <c r="T43" s="108"/>
      <c r="U43" s="109"/>
      <c r="V43" s="40"/>
      <c r="W43" s="109"/>
      <c r="X43" s="40"/>
      <c r="Y43" s="109"/>
      <c r="Z43" s="120"/>
      <c r="AA43" s="40"/>
      <c r="AB43" s="110" t="str">
        <f t="shared" si="1"/>
        <v>22"</v>
      </c>
    </row>
    <row r="44" spans="1:28" ht="18.75" customHeight="1" x14ac:dyDescent="0.3">
      <c r="A44" s="93">
        <v>150</v>
      </c>
      <c r="B44" s="105">
        <v>24</v>
      </c>
      <c r="C44" s="105">
        <f t="shared" si="4"/>
        <v>24</v>
      </c>
      <c r="D44" s="104" t="s">
        <v>77</v>
      </c>
      <c r="E44" s="105" t="str">
        <f t="shared" ref="E44:E50" si="5">CONCATENATE(C44," ",A44," ",D44)</f>
        <v>24 150 CS-SS316/FG</v>
      </c>
      <c r="F44" s="103">
        <v>603.25</v>
      </c>
      <c r="G44" s="103">
        <v>628.65</v>
      </c>
      <c r="H44" s="103">
        <v>685.8</v>
      </c>
      <c r="I44" s="103">
        <v>717.6</v>
      </c>
      <c r="J44" s="106">
        <v>0.65722499999999995</v>
      </c>
      <c r="K44" s="107">
        <v>34</v>
      </c>
      <c r="L44" s="107">
        <v>40</v>
      </c>
      <c r="M44" s="40">
        <v>1.38248E-2</v>
      </c>
      <c r="N44" s="40">
        <v>2.3828927999999996E-2</v>
      </c>
      <c r="O44" s="40">
        <v>0.30892414211999997</v>
      </c>
      <c r="P44" s="40">
        <v>0.62643868819199988</v>
      </c>
      <c r="Q44" s="40">
        <v>1</v>
      </c>
      <c r="R44" s="40">
        <v>0.62643868819199988</v>
      </c>
      <c r="S44" s="40">
        <v>0.30892414211999997</v>
      </c>
      <c r="T44" s="108">
        <v>297.55837689119994</v>
      </c>
      <c r="U44" s="109">
        <v>139.015863954</v>
      </c>
      <c r="V44" s="40">
        <v>0.98882237376000226</v>
      </c>
      <c r="W44" s="109">
        <v>118</v>
      </c>
      <c r="X44" s="40">
        <v>0.69191280971999936</v>
      </c>
      <c r="Y44" s="109"/>
      <c r="Z44" s="120">
        <v>554.57424084519994</v>
      </c>
      <c r="AA44" s="40"/>
      <c r="AB44" s="110" t="str">
        <f t="shared" si="1"/>
        <v>24"150</v>
      </c>
    </row>
    <row r="45" spans="1:28" ht="18.75" customHeight="1" x14ac:dyDescent="0.3">
      <c r="A45" s="93"/>
      <c r="B45" s="93"/>
      <c r="C45" s="93"/>
      <c r="D45" s="94"/>
      <c r="E45" s="105" t="str">
        <f t="shared" si="5"/>
        <v xml:space="preserve">  </v>
      </c>
      <c r="F45" s="112"/>
      <c r="G45" s="112"/>
      <c r="H45" s="112"/>
      <c r="I45" s="112"/>
      <c r="J45" s="112"/>
      <c r="K45" s="93"/>
      <c r="L45" s="9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65"/>
      <c r="AA45" s="113"/>
      <c r="AB45" s="110" t="str">
        <f t="shared" si="1"/>
        <v>"</v>
      </c>
    </row>
    <row r="46" spans="1:28" ht="18.75" customHeight="1" x14ac:dyDescent="0.3">
      <c r="A46" s="93"/>
      <c r="B46" s="93"/>
      <c r="C46" s="93"/>
      <c r="D46" s="94"/>
      <c r="E46" s="105" t="str">
        <f t="shared" si="5"/>
        <v xml:space="preserve">  </v>
      </c>
      <c r="F46" s="112"/>
      <c r="G46" s="112"/>
      <c r="H46" s="112"/>
      <c r="I46" s="112"/>
      <c r="J46" s="112"/>
      <c r="K46" s="93"/>
      <c r="L46" s="9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65"/>
      <c r="AA46" s="113"/>
      <c r="AB46" s="110" t="str">
        <f t="shared" si="1"/>
        <v>"</v>
      </c>
    </row>
    <row r="47" spans="1:28" ht="18.75" customHeight="1" x14ac:dyDescent="0.3">
      <c r="A47" s="93">
        <v>150</v>
      </c>
      <c r="B47" s="103">
        <v>0.5</v>
      </c>
      <c r="C47" s="103">
        <v>0.5</v>
      </c>
      <c r="D47" s="104" t="s">
        <v>194</v>
      </c>
      <c r="E47" s="105" t="str">
        <f t="shared" si="5"/>
        <v>0.5 150 SS316-SS316/FG-SS316</v>
      </c>
      <c r="F47" s="111">
        <v>14.22</v>
      </c>
      <c r="G47" s="111">
        <v>19.05</v>
      </c>
      <c r="H47" s="114" t="s">
        <v>78</v>
      </c>
      <c r="I47" s="114" t="s">
        <v>79</v>
      </c>
      <c r="J47" s="40">
        <v>2.5425E-2</v>
      </c>
      <c r="K47" s="107">
        <v>8</v>
      </c>
      <c r="L47" s="107">
        <v>14</v>
      </c>
      <c r="M47" s="40">
        <v>1.38248E-2</v>
      </c>
      <c r="N47" s="40">
        <v>2.3828927999999996E-2</v>
      </c>
      <c r="O47" s="40">
        <v>2.8119643200000002E-3</v>
      </c>
      <c r="P47" s="40">
        <v>8.4819069215999986E-3</v>
      </c>
      <c r="Q47" s="40">
        <v>1</v>
      </c>
      <c r="R47" s="40">
        <v>8.4819069215999986E-3</v>
      </c>
      <c r="S47" s="40">
        <v>2.8119643200000002E-3</v>
      </c>
      <c r="T47" s="108">
        <v>4.2409534607999992</v>
      </c>
      <c r="U47" s="109">
        <v>1.40598216</v>
      </c>
      <c r="V47" s="40">
        <v>3.3140313599999992E-2</v>
      </c>
      <c r="W47" s="115">
        <v>26</v>
      </c>
      <c r="X47" s="40">
        <v>3.9870423179999993E-3</v>
      </c>
      <c r="Y47" s="115">
        <v>2</v>
      </c>
      <c r="Z47" s="120">
        <v>33.646935620800001</v>
      </c>
      <c r="AA47" s="40">
        <f t="shared" ref="AA47:AA64" si="6">R47+S47+V47+X47</f>
        <v>4.842122715959999E-2</v>
      </c>
      <c r="AB47" s="110" t="str">
        <f t="shared" si="1"/>
        <v>0.5"150</v>
      </c>
    </row>
    <row r="48" spans="1:28" ht="18.75" customHeight="1" x14ac:dyDescent="0.3">
      <c r="A48" s="93">
        <v>150</v>
      </c>
      <c r="B48" s="103">
        <v>0.75</v>
      </c>
      <c r="C48" s="103">
        <v>0.75</v>
      </c>
      <c r="D48" s="104" t="s">
        <v>194</v>
      </c>
      <c r="E48" s="105" t="str">
        <f t="shared" si="5"/>
        <v>0.75 150 SS316-SS316/FG-SS316</v>
      </c>
      <c r="F48" s="111">
        <v>20.57</v>
      </c>
      <c r="G48" s="111">
        <v>25.4</v>
      </c>
      <c r="H48" s="111">
        <v>39.6</v>
      </c>
      <c r="I48" s="103">
        <v>57.2</v>
      </c>
      <c r="J48" s="40">
        <v>3.2500000000000001E-2</v>
      </c>
      <c r="K48" s="107">
        <v>9</v>
      </c>
      <c r="L48" s="107">
        <v>15</v>
      </c>
      <c r="M48" s="40">
        <v>1.38248E-2</v>
      </c>
      <c r="N48" s="40">
        <v>2.3828927999999996E-2</v>
      </c>
      <c r="O48" s="40">
        <v>4.0437540000000001E-3</v>
      </c>
      <c r="P48" s="40">
        <v>1.1616602399999999E-2</v>
      </c>
      <c r="Q48" s="40">
        <v>1</v>
      </c>
      <c r="R48" s="40">
        <v>1.1616602399999999E-2</v>
      </c>
      <c r="S48" s="40">
        <v>4.0437540000000001E-3</v>
      </c>
      <c r="T48" s="108">
        <v>5.8083011999999989</v>
      </c>
      <c r="U48" s="109">
        <v>2.0218769999999999</v>
      </c>
      <c r="V48" s="40">
        <v>4.3623191040000009E-2</v>
      </c>
      <c r="W48" s="115">
        <v>30</v>
      </c>
      <c r="X48" s="40">
        <v>5.316056423999997E-3</v>
      </c>
      <c r="Y48" s="115">
        <v>3</v>
      </c>
      <c r="Z48" s="120">
        <v>40.830178200000006</v>
      </c>
      <c r="AA48" s="40">
        <f t="shared" si="6"/>
        <v>6.4599603864000002E-2</v>
      </c>
      <c r="AB48" s="110" t="str">
        <f t="shared" si="1"/>
        <v>0.75"150</v>
      </c>
    </row>
    <row r="49" spans="1:28" ht="18.75" customHeight="1" x14ac:dyDescent="0.3">
      <c r="A49" s="93">
        <v>150</v>
      </c>
      <c r="B49" s="103">
        <v>1</v>
      </c>
      <c r="C49" s="105">
        <f>B49</f>
        <v>1</v>
      </c>
      <c r="D49" s="104" t="s">
        <v>194</v>
      </c>
      <c r="E49" s="105" t="str">
        <f t="shared" si="5"/>
        <v>1 150 SS316-SS316/FG-SS316</v>
      </c>
      <c r="F49" s="111">
        <v>26.92</v>
      </c>
      <c r="G49" s="111">
        <v>31.75</v>
      </c>
      <c r="H49" s="111">
        <v>47.8</v>
      </c>
      <c r="I49" s="111">
        <v>66.8</v>
      </c>
      <c r="J49" s="40">
        <v>3.9774999999999998E-2</v>
      </c>
      <c r="K49" s="107">
        <v>10</v>
      </c>
      <c r="L49" s="107">
        <v>16</v>
      </c>
      <c r="M49" s="40">
        <v>1.38248E-2</v>
      </c>
      <c r="N49" s="40">
        <v>2.3828927999999996E-2</v>
      </c>
      <c r="O49" s="40">
        <v>5.4988141999999995E-3</v>
      </c>
      <c r="P49" s="40">
        <v>1.5164729779199996E-2</v>
      </c>
      <c r="Q49" s="40">
        <v>1</v>
      </c>
      <c r="R49" s="40">
        <v>1.5164729779199996E-2</v>
      </c>
      <c r="S49" s="40">
        <v>5.4988141999999995E-3</v>
      </c>
      <c r="T49" s="108">
        <v>7.5823648895999982</v>
      </c>
      <c r="U49" s="109">
        <v>2.7494070999999995</v>
      </c>
      <c r="V49" s="40">
        <v>5.4996974399999995E-2</v>
      </c>
      <c r="W49" s="115">
        <v>41</v>
      </c>
      <c r="X49" s="40">
        <v>6.6450705299999973E-3</v>
      </c>
      <c r="Y49" s="115">
        <v>3</v>
      </c>
      <c r="Z49" s="120">
        <v>54.3317719896</v>
      </c>
      <c r="AA49" s="40">
        <f t="shared" si="6"/>
        <v>8.2305588909199978E-2</v>
      </c>
      <c r="AB49" s="110" t="str">
        <f t="shared" si="1"/>
        <v>1"150</v>
      </c>
    </row>
    <row r="50" spans="1:28" ht="18.75" customHeight="1" x14ac:dyDescent="0.3">
      <c r="A50" s="93">
        <v>150</v>
      </c>
      <c r="B50" s="105" t="s">
        <v>73</v>
      </c>
      <c r="C50" s="103">
        <v>1.25</v>
      </c>
      <c r="D50" s="104" t="s">
        <v>194</v>
      </c>
      <c r="E50" s="105" t="str">
        <f t="shared" si="5"/>
        <v>1.25 150 SS316-SS316/FG-SS316</v>
      </c>
      <c r="F50" s="111">
        <v>38.1</v>
      </c>
      <c r="G50" s="111">
        <v>47.75</v>
      </c>
      <c r="H50" s="111">
        <v>60.5</v>
      </c>
      <c r="I50" s="111">
        <v>76.2</v>
      </c>
      <c r="J50" s="40">
        <v>5.4125E-2</v>
      </c>
      <c r="K50" s="107">
        <v>8</v>
      </c>
      <c r="L50" s="107">
        <v>14</v>
      </c>
      <c r="M50" s="40">
        <v>1.38248E-2</v>
      </c>
      <c r="N50" s="40">
        <v>2.3828927999999996E-2</v>
      </c>
      <c r="O50" s="40">
        <v>5.9861383999999995E-3</v>
      </c>
      <c r="P50" s="40">
        <v>1.8056370191999998E-2</v>
      </c>
      <c r="Q50" s="40">
        <v>1</v>
      </c>
      <c r="R50" s="40">
        <v>1.8056370191999998E-2</v>
      </c>
      <c r="S50" s="40">
        <v>5.9861383999999995E-3</v>
      </c>
      <c r="T50" s="108">
        <v>9.0281850959999996</v>
      </c>
      <c r="U50" s="109">
        <v>2.9930691999999999</v>
      </c>
      <c r="V50" s="40">
        <v>5.183980488E-2</v>
      </c>
      <c r="W50" s="115">
        <v>55</v>
      </c>
      <c r="X50" s="40">
        <v>1.9966843949999997E-2</v>
      </c>
      <c r="Y50" s="115">
        <v>35</v>
      </c>
      <c r="Z50" s="120">
        <v>102.021254296</v>
      </c>
      <c r="AA50" s="40">
        <f t="shared" si="6"/>
        <v>9.5849157421999995E-2</v>
      </c>
      <c r="AB50" s="110" t="str">
        <f t="shared" si="1"/>
        <v>1  1/4"150</v>
      </c>
    </row>
    <row r="51" spans="1:28" ht="18.75" customHeight="1" x14ac:dyDescent="0.3">
      <c r="A51" s="93">
        <v>150</v>
      </c>
      <c r="B51" s="105" t="s">
        <v>74</v>
      </c>
      <c r="C51" s="111">
        <v>1.5</v>
      </c>
      <c r="D51" s="104" t="s">
        <v>194</v>
      </c>
      <c r="E51" s="105" t="s">
        <v>80</v>
      </c>
      <c r="F51" s="111">
        <v>44.45</v>
      </c>
      <c r="G51" s="111">
        <v>54.1</v>
      </c>
      <c r="H51" s="111">
        <v>69.900000000000006</v>
      </c>
      <c r="I51" s="111">
        <v>85.9</v>
      </c>
      <c r="J51" s="40">
        <v>6.2E-2</v>
      </c>
      <c r="K51" s="107">
        <v>9</v>
      </c>
      <c r="L51" s="107">
        <v>15</v>
      </c>
      <c r="M51" s="40">
        <v>1.38248E-2</v>
      </c>
      <c r="N51" s="40">
        <v>2.3828927999999996E-2</v>
      </c>
      <c r="O51" s="40">
        <v>7.714238400000001E-3</v>
      </c>
      <c r="P51" s="40">
        <v>2.2160903039999996E-2</v>
      </c>
      <c r="Q51" s="40">
        <v>1</v>
      </c>
      <c r="R51" s="40">
        <v>2.2160903039999996E-2</v>
      </c>
      <c r="S51" s="40">
        <v>7.714238400000001E-3</v>
      </c>
      <c r="T51" s="108">
        <v>11.080451519999997</v>
      </c>
      <c r="U51" s="109">
        <v>3.8571192000000005</v>
      </c>
      <c r="V51" s="40">
        <v>5.9555500800000001E-2</v>
      </c>
      <c r="W51" s="115">
        <v>45</v>
      </c>
      <c r="X51" s="40">
        <v>2.2622120579999995E-2</v>
      </c>
      <c r="Y51" s="115">
        <v>12</v>
      </c>
      <c r="Z51" s="120">
        <v>71.937570719999997</v>
      </c>
      <c r="AA51" s="40">
        <f t="shared" si="6"/>
        <v>0.11205276281999998</v>
      </c>
      <c r="AB51" s="110" t="str">
        <f t="shared" si="1"/>
        <v>1  1/2"150</v>
      </c>
    </row>
    <row r="52" spans="1:28" ht="18.75" customHeight="1" x14ac:dyDescent="0.3">
      <c r="A52" s="93">
        <v>150</v>
      </c>
      <c r="B52" s="105">
        <v>2</v>
      </c>
      <c r="C52" s="105">
        <f>B52</f>
        <v>2</v>
      </c>
      <c r="D52" s="104" t="s">
        <v>194</v>
      </c>
      <c r="E52" s="105" t="str">
        <f t="shared" ref="E52:E64" si="7">CONCATENATE(C52," ",A52," ",D52)</f>
        <v>2 150 SS316-SS316/FG-SS316</v>
      </c>
      <c r="F52" s="111">
        <v>55.62</v>
      </c>
      <c r="G52" s="111">
        <v>69.849999999999994</v>
      </c>
      <c r="H52" s="111">
        <v>85.9</v>
      </c>
      <c r="I52" s="111">
        <v>104.9</v>
      </c>
      <c r="J52" s="40">
        <v>7.7875E-2</v>
      </c>
      <c r="K52" s="107">
        <v>10</v>
      </c>
      <c r="L52" s="107">
        <v>16</v>
      </c>
      <c r="M52" s="40">
        <v>1.38248E-2</v>
      </c>
      <c r="N52" s="40">
        <v>2.3828927999999996E-2</v>
      </c>
      <c r="O52" s="40">
        <v>1.0766063000000001E-2</v>
      </c>
      <c r="P52" s="40">
        <v>2.9690844287999996E-2</v>
      </c>
      <c r="Q52" s="40">
        <v>1</v>
      </c>
      <c r="R52" s="40">
        <v>2.9690844287999996E-2</v>
      </c>
      <c r="S52" s="40">
        <v>1.0766063000000001E-2</v>
      </c>
      <c r="T52" s="108">
        <v>14.845422143999999</v>
      </c>
      <c r="U52" s="109">
        <v>5.3830315000000004</v>
      </c>
      <c r="V52" s="40">
        <v>8.6365009199999995E-2</v>
      </c>
      <c r="W52" s="115">
        <v>63</v>
      </c>
      <c r="X52" s="40">
        <v>4.3070513045999993E-2</v>
      </c>
      <c r="Y52" s="115">
        <v>22</v>
      </c>
      <c r="Z52" s="120">
        <v>105.228453644</v>
      </c>
      <c r="AA52" s="40">
        <f t="shared" si="6"/>
        <v>0.16989242953399999</v>
      </c>
      <c r="AB52" s="110" t="str">
        <f t="shared" si="1"/>
        <v>2"150</v>
      </c>
    </row>
    <row r="53" spans="1:28" ht="18.75" customHeight="1" x14ac:dyDescent="0.3">
      <c r="A53" s="93">
        <v>150</v>
      </c>
      <c r="B53" s="105" t="s">
        <v>75</v>
      </c>
      <c r="C53" s="111">
        <v>2.5</v>
      </c>
      <c r="D53" s="104" t="s">
        <v>194</v>
      </c>
      <c r="E53" s="105" t="str">
        <f t="shared" si="7"/>
        <v>2.5 150 SS316-SS316/FG-SS316</v>
      </c>
      <c r="F53" s="111">
        <v>66.540000000000006</v>
      </c>
      <c r="G53" s="111">
        <v>82.55</v>
      </c>
      <c r="H53" s="111">
        <v>98.6</v>
      </c>
      <c r="I53" s="111">
        <v>124</v>
      </c>
      <c r="J53" s="40">
        <v>9.0574999999999989E-2</v>
      </c>
      <c r="K53" s="107">
        <v>10</v>
      </c>
      <c r="L53" s="107">
        <v>16</v>
      </c>
      <c r="M53" s="40">
        <v>1.38248E-2</v>
      </c>
      <c r="N53" s="40">
        <v>2.3828927999999996E-2</v>
      </c>
      <c r="O53" s="40">
        <v>1.2521812599999998E-2</v>
      </c>
      <c r="P53" s="40">
        <v>3.4532882457599987E-2</v>
      </c>
      <c r="Q53" s="40">
        <v>1</v>
      </c>
      <c r="R53" s="40">
        <v>3.4532882457599987E-2</v>
      </c>
      <c r="S53" s="40">
        <v>1.2521812599999998E-2</v>
      </c>
      <c r="T53" s="108">
        <v>17.266441228799994</v>
      </c>
      <c r="U53" s="109">
        <v>6.2609062999999985</v>
      </c>
      <c r="V53" s="40">
        <v>0.13647846720000004</v>
      </c>
      <c r="W53" s="115">
        <v>85</v>
      </c>
      <c r="X53" s="40">
        <v>5.7268676165999961E-2</v>
      </c>
      <c r="Y53" s="115">
        <v>45</v>
      </c>
      <c r="Z53" s="120">
        <v>153.52734752879999</v>
      </c>
      <c r="AA53" s="40">
        <f t="shared" si="6"/>
        <v>0.24080183842359998</v>
      </c>
      <c r="AB53" s="110" t="str">
        <f t="shared" si="1"/>
        <v>2  1/2"150</v>
      </c>
    </row>
    <row r="54" spans="1:28" ht="18.75" customHeight="1" x14ac:dyDescent="0.3">
      <c r="A54" s="93">
        <v>150</v>
      </c>
      <c r="B54" s="105">
        <v>3</v>
      </c>
      <c r="C54" s="105">
        <f t="shared" ref="C54:C66" si="8">B54</f>
        <v>3</v>
      </c>
      <c r="D54" s="104" t="s">
        <v>194</v>
      </c>
      <c r="E54" s="105" t="str">
        <f t="shared" si="7"/>
        <v>3 150 SS316-SS316/FG-SS316</v>
      </c>
      <c r="F54" s="111">
        <v>81</v>
      </c>
      <c r="G54" s="111">
        <v>101.6</v>
      </c>
      <c r="H54" s="111">
        <v>120.7</v>
      </c>
      <c r="I54" s="111">
        <v>136.69999999999999</v>
      </c>
      <c r="J54" s="40">
        <v>0.11115</v>
      </c>
      <c r="K54" s="107">
        <v>11</v>
      </c>
      <c r="L54" s="107">
        <v>17</v>
      </c>
      <c r="M54" s="40">
        <v>1.38248E-2</v>
      </c>
      <c r="N54" s="40">
        <v>2.3828927999999996E-2</v>
      </c>
      <c r="O54" s="40">
        <v>1.690289172E-2</v>
      </c>
      <c r="P54" s="40">
        <v>4.502595090239999E-2</v>
      </c>
      <c r="Q54" s="40">
        <v>1</v>
      </c>
      <c r="R54" s="40">
        <v>4.502595090239999E-2</v>
      </c>
      <c r="S54" s="40">
        <v>1.690289172E-2</v>
      </c>
      <c r="T54" s="108">
        <v>22.512975451199996</v>
      </c>
      <c r="U54" s="109">
        <v>8.4514458599999998</v>
      </c>
      <c r="V54" s="40">
        <v>9.4775750399999914E-2</v>
      </c>
      <c r="W54" s="115">
        <v>70</v>
      </c>
      <c r="X54" s="40">
        <v>9.0692142719999938E-2</v>
      </c>
      <c r="Y54" s="115">
        <v>47</v>
      </c>
      <c r="Z54" s="120">
        <v>147.9644213112</v>
      </c>
      <c r="AA54" s="40">
        <f t="shared" si="6"/>
        <v>0.24739673574239984</v>
      </c>
      <c r="AB54" s="110" t="str">
        <f t="shared" si="1"/>
        <v>3"150</v>
      </c>
    </row>
    <row r="55" spans="1:28" ht="18.75" customHeight="1" x14ac:dyDescent="0.3">
      <c r="A55" s="93">
        <v>150</v>
      </c>
      <c r="B55" s="105">
        <v>4</v>
      </c>
      <c r="C55" s="105">
        <f t="shared" si="8"/>
        <v>4</v>
      </c>
      <c r="D55" s="104" t="s">
        <v>194</v>
      </c>
      <c r="E55" s="105" t="str">
        <f t="shared" si="7"/>
        <v>4 150 SS316-SS316/FG-SS316</v>
      </c>
      <c r="F55" s="111">
        <v>106.42</v>
      </c>
      <c r="G55" s="111">
        <v>127</v>
      </c>
      <c r="H55" s="111">
        <v>149.4</v>
      </c>
      <c r="I55" s="111">
        <v>174.8</v>
      </c>
      <c r="J55" s="40">
        <v>0.13819999999999999</v>
      </c>
      <c r="K55" s="107">
        <v>13</v>
      </c>
      <c r="L55" s="107">
        <v>19</v>
      </c>
      <c r="M55" s="40">
        <v>1.38248E-2</v>
      </c>
      <c r="N55" s="40">
        <v>2.3828927999999996E-2</v>
      </c>
      <c r="O55" s="40">
        <v>2.4837635679999998E-2</v>
      </c>
      <c r="P55" s="40">
        <v>6.2569999142399982E-2</v>
      </c>
      <c r="Q55" s="40">
        <v>1</v>
      </c>
      <c r="R55" s="40">
        <v>6.2569999142399982E-2</v>
      </c>
      <c r="S55" s="40">
        <v>2.4837635679999998E-2</v>
      </c>
      <c r="T55" s="108">
        <v>31.28499957119999</v>
      </c>
      <c r="U55" s="109">
        <v>12.418817839999999</v>
      </c>
      <c r="V55" s="40">
        <v>0.19239061344000005</v>
      </c>
      <c r="W55" s="115">
        <v>132</v>
      </c>
      <c r="X55" s="40">
        <v>0.11325511511999999</v>
      </c>
      <c r="Y55" s="115">
        <v>58</v>
      </c>
      <c r="Z55" s="120">
        <v>233.70381741119999</v>
      </c>
      <c r="AA55" s="40">
        <f t="shared" si="6"/>
        <v>0.39305336338239999</v>
      </c>
      <c r="AB55" s="110" t="str">
        <f t="shared" si="1"/>
        <v>4"150</v>
      </c>
    </row>
    <row r="56" spans="1:28" ht="18.75" customHeight="1" x14ac:dyDescent="0.3">
      <c r="A56" s="93">
        <v>150</v>
      </c>
      <c r="B56" s="105">
        <v>5</v>
      </c>
      <c r="C56" s="105">
        <f t="shared" si="8"/>
        <v>5</v>
      </c>
      <c r="D56" s="104" t="s">
        <v>194</v>
      </c>
      <c r="E56" s="105" t="str">
        <f t="shared" si="7"/>
        <v>5 150 SS316-SS316/FG-SS316</v>
      </c>
      <c r="F56" s="111">
        <v>131.82</v>
      </c>
      <c r="G56" s="111">
        <v>155.69999999999999</v>
      </c>
      <c r="H56" s="111">
        <v>177.8</v>
      </c>
      <c r="I56" s="103">
        <v>196.9</v>
      </c>
      <c r="J56" s="40">
        <v>0.16675000000000001</v>
      </c>
      <c r="K56" s="107">
        <v>13</v>
      </c>
      <c r="L56" s="107">
        <v>19</v>
      </c>
      <c r="M56" s="40">
        <v>1.38248E-2</v>
      </c>
      <c r="N56" s="40">
        <v>2.3828927999999996E-2</v>
      </c>
      <c r="O56" s="40">
        <v>2.9968710200000005E-2</v>
      </c>
      <c r="P56" s="40">
        <v>7.5496001135999982E-2</v>
      </c>
      <c r="Q56" s="40">
        <v>1</v>
      </c>
      <c r="R56" s="40">
        <v>7.5496001135999982E-2</v>
      </c>
      <c r="S56" s="40">
        <v>2.9968710200000005E-2</v>
      </c>
      <c r="T56" s="108">
        <v>37.748000567999988</v>
      </c>
      <c r="U56" s="109">
        <v>14.984355100000002</v>
      </c>
      <c r="V56" s="40">
        <v>0.16296255227999998</v>
      </c>
      <c r="W56" s="115">
        <v>115</v>
      </c>
      <c r="X56" s="40">
        <v>0.16111340251199993</v>
      </c>
      <c r="Y56" s="115">
        <v>92.706272732320002</v>
      </c>
      <c r="Z56" s="120">
        <v>260.43862840032</v>
      </c>
      <c r="AA56" s="40">
        <f t="shared" si="6"/>
        <v>0.4295406661279999</v>
      </c>
      <c r="AB56" s="110" t="str">
        <f t="shared" si="1"/>
        <v>5"150</v>
      </c>
    </row>
    <row r="57" spans="1:28" ht="18.75" customHeight="1" x14ac:dyDescent="0.3">
      <c r="A57" s="93">
        <v>150</v>
      </c>
      <c r="B57" s="105">
        <v>6</v>
      </c>
      <c r="C57" s="105">
        <f t="shared" si="8"/>
        <v>6</v>
      </c>
      <c r="D57" s="104" t="s">
        <v>194</v>
      </c>
      <c r="E57" s="105" t="str">
        <f t="shared" si="7"/>
        <v>6 150 SS316-SS316/FG-SS316</v>
      </c>
      <c r="F57" s="111">
        <v>157.22</v>
      </c>
      <c r="G57" s="111">
        <v>182.62</v>
      </c>
      <c r="H57" s="111">
        <v>209.6</v>
      </c>
      <c r="I57" s="103">
        <v>222.3</v>
      </c>
      <c r="J57" s="40">
        <v>0.19611000000000001</v>
      </c>
      <c r="K57" s="107">
        <v>16</v>
      </c>
      <c r="L57" s="107">
        <v>22</v>
      </c>
      <c r="M57" s="40">
        <v>1.38248E-2</v>
      </c>
      <c r="N57" s="40">
        <v>2.3828927999999996E-2</v>
      </c>
      <c r="O57" s="40">
        <v>4.3378904448000001E-2</v>
      </c>
      <c r="P57" s="40">
        <v>0.10280800354175998</v>
      </c>
      <c r="Q57" s="40">
        <v>1</v>
      </c>
      <c r="R57" s="40">
        <v>0.10280800354175998</v>
      </c>
      <c r="S57" s="40">
        <v>4.3378904448000001E-2</v>
      </c>
      <c r="T57" s="108">
        <v>51.404001770879987</v>
      </c>
      <c r="U57" s="109">
        <v>21.689452224</v>
      </c>
      <c r="V57" s="40">
        <v>0.12233533572000016</v>
      </c>
      <c r="W57" s="115">
        <v>83</v>
      </c>
      <c r="X57" s="40">
        <v>0.20099756193600002</v>
      </c>
      <c r="Y57" s="115">
        <v>102</v>
      </c>
      <c r="Z57" s="120">
        <v>258.09345399488001</v>
      </c>
      <c r="AA57" s="40">
        <f t="shared" si="6"/>
        <v>0.46951980564576012</v>
      </c>
      <c r="AB57" s="110" t="str">
        <f t="shared" si="1"/>
        <v>6"150</v>
      </c>
    </row>
    <row r="58" spans="1:28" ht="18.75" customHeight="1" x14ac:dyDescent="0.3">
      <c r="A58" s="93">
        <v>150</v>
      </c>
      <c r="B58" s="105">
        <v>8</v>
      </c>
      <c r="C58" s="105">
        <f t="shared" si="8"/>
        <v>8</v>
      </c>
      <c r="D58" s="104" t="s">
        <v>194</v>
      </c>
      <c r="E58" s="105" t="str">
        <f t="shared" si="7"/>
        <v>8 150 SS316-SS316/FG-SS316</v>
      </c>
      <c r="F58" s="111">
        <v>215.9</v>
      </c>
      <c r="G58" s="111">
        <v>233.42</v>
      </c>
      <c r="H58" s="111">
        <v>263.7</v>
      </c>
      <c r="I58" s="111">
        <v>279.39999999999998</v>
      </c>
      <c r="J58" s="40">
        <v>0.24856</v>
      </c>
      <c r="K58" s="107">
        <v>18</v>
      </c>
      <c r="L58" s="107">
        <v>24</v>
      </c>
      <c r="M58" s="40">
        <v>1.38248E-2</v>
      </c>
      <c r="N58" s="40">
        <v>2.3828927999999996E-2</v>
      </c>
      <c r="O58" s="40">
        <v>6.1853261183999995E-2</v>
      </c>
      <c r="P58" s="40">
        <v>0.14215004024831998</v>
      </c>
      <c r="Q58" s="40">
        <v>1</v>
      </c>
      <c r="R58" s="40">
        <v>0.14215004024831998</v>
      </c>
      <c r="S58" s="40">
        <v>6.1853261183999995E-2</v>
      </c>
      <c r="T58" s="108">
        <v>71.075020124159991</v>
      </c>
      <c r="U58" s="109">
        <v>30.926630591999999</v>
      </c>
      <c r="V58" s="40">
        <v>0.19007928455999987</v>
      </c>
      <c r="W58" s="115">
        <v>96</v>
      </c>
      <c r="X58" s="40">
        <v>0.17720701130879982</v>
      </c>
      <c r="Y58" s="115">
        <v>97</v>
      </c>
      <c r="Z58" s="120">
        <v>295.00165071615999</v>
      </c>
      <c r="AA58" s="40">
        <f t="shared" si="6"/>
        <v>0.57128959730111961</v>
      </c>
      <c r="AB58" s="110" t="str">
        <f t="shared" si="1"/>
        <v>8"150</v>
      </c>
    </row>
    <row r="59" spans="1:28" ht="18.75" customHeight="1" x14ac:dyDescent="0.3">
      <c r="A59" s="93">
        <v>150</v>
      </c>
      <c r="B59" s="105">
        <v>10</v>
      </c>
      <c r="C59" s="105">
        <f t="shared" si="8"/>
        <v>10</v>
      </c>
      <c r="D59" s="104" t="s">
        <v>194</v>
      </c>
      <c r="E59" s="105" t="str">
        <f t="shared" si="7"/>
        <v>10 150 SS316-SS316/FG-SS316</v>
      </c>
      <c r="F59" s="111">
        <v>268.22000000000003</v>
      </c>
      <c r="G59" s="111">
        <v>287.27</v>
      </c>
      <c r="H59" s="111">
        <v>317.5</v>
      </c>
      <c r="I59" s="111">
        <v>339.9</v>
      </c>
      <c r="J59" s="40">
        <v>0.30238500000000001</v>
      </c>
      <c r="K59" s="107">
        <v>18</v>
      </c>
      <c r="L59" s="107">
        <v>24</v>
      </c>
      <c r="M59" s="40">
        <v>1.38248E-2</v>
      </c>
      <c r="N59" s="40">
        <v>2.3828927999999996E-2</v>
      </c>
      <c r="O59" s="40">
        <v>7.5247418664000004E-2</v>
      </c>
      <c r="P59" s="40">
        <v>0.17293224943871999</v>
      </c>
      <c r="Q59" s="40">
        <v>1</v>
      </c>
      <c r="R59" s="40">
        <v>0.17293224943871999</v>
      </c>
      <c r="S59" s="40">
        <v>7.5247418664000004E-2</v>
      </c>
      <c r="T59" s="108">
        <v>86.466124719359996</v>
      </c>
      <c r="U59" s="109">
        <v>37.623709332000004</v>
      </c>
      <c r="V59" s="40">
        <v>0.3299194483199997</v>
      </c>
      <c r="W59" s="115">
        <v>157</v>
      </c>
      <c r="X59" s="40">
        <v>0.23713408834199942</v>
      </c>
      <c r="Y59" s="115">
        <v>120</v>
      </c>
      <c r="Z59" s="120">
        <v>401.08983405135996</v>
      </c>
      <c r="AA59" s="40">
        <f t="shared" si="6"/>
        <v>0.81523320476471917</v>
      </c>
      <c r="AB59" s="110" t="str">
        <f t="shared" si="1"/>
        <v>10"150</v>
      </c>
    </row>
    <row r="60" spans="1:28" ht="18.75" customHeight="1" x14ac:dyDescent="0.3">
      <c r="A60" s="93">
        <v>150</v>
      </c>
      <c r="B60" s="105">
        <v>12</v>
      </c>
      <c r="C60" s="105">
        <f t="shared" si="8"/>
        <v>12</v>
      </c>
      <c r="D60" s="104" t="s">
        <v>194</v>
      </c>
      <c r="E60" s="105" t="str">
        <f t="shared" si="7"/>
        <v>12 150 SS316-SS316/FG-SS316</v>
      </c>
      <c r="F60" s="111">
        <v>317.5</v>
      </c>
      <c r="G60" s="111">
        <v>339.85</v>
      </c>
      <c r="H60" s="111">
        <v>374.7</v>
      </c>
      <c r="I60" s="111">
        <v>409.7</v>
      </c>
      <c r="J60" s="40">
        <v>0.35727499999999995</v>
      </c>
      <c r="K60" s="107">
        <v>21</v>
      </c>
      <c r="L60" s="107">
        <v>27</v>
      </c>
      <c r="M60" s="40">
        <v>1.38248E-2</v>
      </c>
      <c r="N60" s="40">
        <v>2.3828927999999996E-2</v>
      </c>
      <c r="O60" s="40">
        <v>0.10372436381999998</v>
      </c>
      <c r="P60" s="40">
        <v>0.22986396678239993</v>
      </c>
      <c r="Q60" s="40">
        <v>1</v>
      </c>
      <c r="R60" s="40">
        <v>0.22986396678239993</v>
      </c>
      <c r="S60" s="40">
        <v>0.10372436381999998</v>
      </c>
      <c r="T60" s="108">
        <v>114.93198339119996</v>
      </c>
      <c r="U60" s="109">
        <v>51.86218190999999</v>
      </c>
      <c r="V60" s="40">
        <v>0.62135921400000016</v>
      </c>
      <c r="W60" s="115">
        <v>269</v>
      </c>
      <c r="X60" s="40">
        <v>0.32913459747000035</v>
      </c>
      <c r="Y60" s="115">
        <v>151</v>
      </c>
      <c r="Z60" s="120">
        <v>586.7941653012</v>
      </c>
      <c r="AA60" s="40">
        <f t="shared" si="6"/>
        <v>1.2840821420724005</v>
      </c>
      <c r="AB60" s="110" t="str">
        <f t="shared" si="1"/>
        <v>12"150</v>
      </c>
    </row>
    <row r="61" spans="1:28" ht="18.75" customHeight="1" x14ac:dyDescent="0.3">
      <c r="A61" s="93">
        <v>150</v>
      </c>
      <c r="B61" s="105">
        <v>14</v>
      </c>
      <c r="C61" s="105">
        <f t="shared" si="8"/>
        <v>14</v>
      </c>
      <c r="D61" s="104" t="s">
        <v>194</v>
      </c>
      <c r="E61" s="105" t="str">
        <f t="shared" si="7"/>
        <v>14 150 SS316-SS316/FG-SS316</v>
      </c>
      <c r="F61" s="111">
        <v>349.25</v>
      </c>
      <c r="G61" s="111">
        <v>371.6</v>
      </c>
      <c r="H61" s="111">
        <v>406.4</v>
      </c>
      <c r="I61" s="103">
        <v>450.9</v>
      </c>
      <c r="J61" s="40">
        <v>0.38900000000000001</v>
      </c>
      <c r="K61" s="107">
        <v>21</v>
      </c>
      <c r="L61" s="107">
        <v>27</v>
      </c>
      <c r="M61" s="40">
        <v>1.38248E-2</v>
      </c>
      <c r="N61" s="40">
        <v>2.3828927999999996E-2</v>
      </c>
      <c r="O61" s="40">
        <v>0.11293479120000001</v>
      </c>
      <c r="P61" s="40">
        <v>0.25027523078399994</v>
      </c>
      <c r="Q61" s="40">
        <v>1</v>
      </c>
      <c r="R61" s="40">
        <v>0.25027523078399994</v>
      </c>
      <c r="S61" s="40">
        <v>0.11293479120000001</v>
      </c>
      <c r="T61" s="108">
        <v>125.13761539199997</v>
      </c>
      <c r="U61" s="109">
        <v>56.467395600000003</v>
      </c>
      <c r="V61" s="40">
        <v>0.86945874659999989</v>
      </c>
      <c r="W61" s="115">
        <v>360</v>
      </c>
      <c r="X61" s="40">
        <v>0.35988352632000031</v>
      </c>
      <c r="Y61" s="115">
        <v>162</v>
      </c>
      <c r="Z61" s="120">
        <v>703.60501099199996</v>
      </c>
      <c r="AA61" s="40">
        <f t="shared" si="6"/>
        <v>1.5925522949040003</v>
      </c>
      <c r="AB61" s="110" t="str">
        <f t="shared" si="1"/>
        <v>14"150</v>
      </c>
    </row>
    <row r="62" spans="1:28" ht="18.75" customHeight="1" x14ac:dyDescent="0.3">
      <c r="A62" s="93">
        <v>150</v>
      </c>
      <c r="B62" s="105">
        <v>16</v>
      </c>
      <c r="C62" s="105">
        <f t="shared" si="8"/>
        <v>16</v>
      </c>
      <c r="D62" s="104" t="s">
        <v>194</v>
      </c>
      <c r="E62" s="105" t="str">
        <f t="shared" si="7"/>
        <v>16 150 SS316-SS316/FG-SS316</v>
      </c>
      <c r="F62" s="111">
        <v>400.05</v>
      </c>
      <c r="G62" s="111">
        <v>422.4</v>
      </c>
      <c r="H62" s="111">
        <v>463.6</v>
      </c>
      <c r="I62" s="103">
        <v>514.4</v>
      </c>
      <c r="J62" s="40">
        <v>0.443</v>
      </c>
      <c r="K62" s="107">
        <v>25</v>
      </c>
      <c r="L62" s="107">
        <v>31</v>
      </c>
      <c r="M62" s="40">
        <v>1.38248E-2</v>
      </c>
      <c r="N62" s="40">
        <v>2.3828927999999996E-2</v>
      </c>
      <c r="O62" s="40">
        <v>0.15310965999999998</v>
      </c>
      <c r="P62" s="40">
        <v>0.32724266822399994</v>
      </c>
      <c r="Q62" s="40">
        <v>1</v>
      </c>
      <c r="R62" s="40">
        <v>0.32724266822399994</v>
      </c>
      <c r="S62" s="40">
        <v>0.15310965999999998</v>
      </c>
      <c r="T62" s="108">
        <v>163.62133411199997</v>
      </c>
      <c r="U62" s="109">
        <v>76.554829999999995</v>
      </c>
      <c r="V62" s="40">
        <v>1.1323310246399989</v>
      </c>
      <c r="W62" s="115">
        <v>458</v>
      </c>
      <c r="X62" s="40">
        <v>0.40908181247999942</v>
      </c>
      <c r="Y62" s="115">
        <v>181</v>
      </c>
      <c r="Z62" s="120">
        <v>879.17616411200004</v>
      </c>
      <c r="AA62" s="40">
        <f t="shared" si="6"/>
        <v>2.0217651653439983</v>
      </c>
      <c r="AB62" s="110" t="str">
        <f t="shared" si="1"/>
        <v>16"150</v>
      </c>
    </row>
    <row r="63" spans="1:28" ht="18.75" customHeight="1" x14ac:dyDescent="0.3">
      <c r="A63" s="93">
        <v>150</v>
      </c>
      <c r="B63" s="105">
        <v>18</v>
      </c>
      <c r="C63" s="105">
        <f t="shared" si="8"/>
        <v>18</v>
      </c>
      <c r="D63" s="104" t="s">
        <v>194</v>
      </c>
      <c r="E63" s="105" t="str">
        <f t="shared" si="7"/>
        <v>18 150 SS316-SS316/FG-SS316</v>
      </c>
      <c r="F63" s="111">
        <v>449.33</v>
      </c>
      <c r="G63" s="111">
        <v>474.72</v>
      </c>
      <c r="H63" s="111">
        <v>527.1</v>
      </c>
      <c r="I63" s="111">
        <v>549.4</v>
      </c>
      <c r="J63" s="40">
        <v>0.50091000000000008</v>
      </c>
      <c r="K63" s="107">
        <v>31</v>
      </c>
      <c r="L63" s="107">
        <v>37</v>
      </c>
      <c r="M63" s="40">
        <v>1.38248E-2</v>
      </c>
      <c r="N63" s="40">
        <v>2.3828927999999996E-2</v>
      </c>
      <c r="O63" s="40">
        <v>0.21467439760800006</v>
      </c>
      <c r="P63" s="40">
        <v>0.44163748800576003</v>
      </c>
      <c r="Q63" s="40">
        <v>1</v>
      </c>
      <c r="R63" s="40">
        <v>0.44163748800576003</v>
      </c>
      <c r="S63" s="40">
        <v>0.21467439760800006</v>
      </c>
      <c r="T63" s="108">
        <v>220.81874400288001</v>
      </c>
      <c r="U63" s="109">
        <v>107.33719880400002</v>
      </c>
      <c r="V63" s="40">
        <v>0.53088719783999894</v>
      </c>
      <c r="W63" s="115">
        <v>236</v>
      </c>
      <c r="X63" s="40">
        <v>0.52228669714560094</v>
      </c>
      <c r="Y63" s="115">
        <v>220</v>
      </c>
      <c r="Z63" s="120">
        <v>784.15594280688015</v>
      </c>
      <c r="AA63" s="40">
        <f t="shared" si="6"/>
        <v>1.7094857805993602</v>
      </c>
      <c r="AB63" s="110" t="str">
        <f t="shared" si="1"/>
        <v>18"150</v>
      </c>
    </row>
    <row r="64" spans="1:28" ht="18.75" customHeight="1" x14ac:dyDescent="0.3">
      <c r="A64" s="93">
        <v>150</v>
      </c>
      <c r="B64" s="105">
        <v>20</v>
      </c>
      <c r="C64" s="105">
        <f t="shared" si="8"/>
        <v>20</v>
      </c>
      <c r="D64" s="104" t="s">
        <v>194</v>
      </c>
      <c r="E64" s="105" t="str">
        <f t="shared" si="7"/>
        <v>20 150 SS316-SS316/FG-SS316</v>
      </c>
      <c r="F64" s="111">
        <v>500.13</v>
      </c>
      <c r="G64" s="111">
        <v>525.52</v>
      </c>
      <c r="H64" s="111">
        <v>577.9</v>
      </c>
      <c r="I64" s="111">
        <v>606.6</v>
      </c>
      <c r="J64" s="40">
        <v>0.55171000000000003</v>
      </c>
      <c r="K64" s="107">
        <v>31</v>
      </c>
      <c r="L64" s="107">
        <v>37</v>
      </c>
      <c r="M64" s="40">
        <v>1.38248E-2</v>
      </c>
      <c r="N64" s="40">
        <v>2.3828927999999996E-2</v>
      </c>
      <c r="O64" s="40">
        <v>0.23644569264800003</v>
      </c>
      <c r="P64" s="40">
        <v>0.48642634107455995</v>
      </c>
      <c r="Q64" s="40">
        <v>1</v>
      </c>
      <c r="R64" s="40">
        <v>0.48642634107455995</v>
      </c>
      <c r="S64" s="40">
        <v>0.23644569264800003</v>
      </c>
      <c r="T64" s="108">
        <v>243.21317053727998</v>
      </c>
      <c r="U64" s="109">
        <v>118.22284632400002</v>
      </c>
      <c r="V64" s="40">
        <v>0.75438498744000115</v>
      </c>
      <c r="W64" s="115">
        <v>322</v>
      </c>
      <c r="X64" s="40">
        <v>0.57817683072959958</v>
      </c>
      <c r="Y64" s="115">
        <v>244</v>
      </c>
      <c r="Z64" s="120">
        <v>927.43601686128</v>
      </c>
      <c r="AA64" s="40">
        <f t="shared" si="6"/>
        <v>2.0554338518921611</v>
      </c>
      <c r="AB64" s="110" t="str">
        <f t="shared" si="1"/>
        <v>20"150</v>
      </c>
    </row>
    <row r="65" spans="1:28" ht="18.75" customHeight="1" x14ac:dyDescent="0.3">
      <c r="A65" s="93"/>
      <c r="B65" s="105">
        <v>22</v>
      </c>
      <c r="C65" s="105">
        <f t="shared" si="8"/>
        <v>22</v>
      </c>
      <c r="D65" s="104"/>
      <c r="E65" s="105"/>
      <c r="F65" s="111"/>
      <c r="G65" s="111"/>
      <c r="H65" s="111"/>
      <c r="I65" s="111"/>
      <c r="J65" s="40"/>
      <c r="K65" s="107"/>
      <c r="L65" s="107"/>
      <c r="M65" s="40"/>
      <c r="N65" s="40"/>
      <c r="O65" s="40"/>
      <c r="P65" s="40"/>
      <c r="Q65" s="40"/>
      <c r="R65" s="40"/>
      <c r="S65" s="40"/>
      <c r="T65" s="108"/>
      <c r="U65" s="109"/>
      <c r="V65" s="40"/>
      <c r="W65" s="108"/>
      <c r="X65" s="40"/>
      <c r="Y65" s="108"/>
      <c r="Z65" s="120"/>
      <c r="AA65" s="40"/>
      <c r="AB65" s="110" t="str">
        <f t="shared" si="1"/>
        <v>22"</v>
      </c>
    </row>
    <row r="66" spans="1:28" ht="18.75" customHeight="1" x14ac:dyDescent="0.3">
      <c r="A66" s="93">
        <v>150</v>
      </c>
      <c r="B66" s="105">
        <v>24</v>
      </c>
      <c r="C66" s="105">
        <f t="shared" si="8"/>
        <v>24</v>
      </c>
      <c r="D66" s="104" t="s">
        <v>194</v>
      </c>
      <c r="E66" s="105" t="str">
        <f t="shared" ref="E66:E97" si="9">CONCATENATE(C66," ",A66," ",D66)</f>
        <v>24 150 SS316-SS316/FG-SS316</v>
      </c>
      <c r="F66" s="111">
        <v>603.25</v>
      </c>
      <c r="G66" s="111">
        <v>628.65</v>
      </c>
      <c r="H66" s="111">
        <v>685.8</v>
      </c>
      <c r="I66" s="103">
        <v>717.6</v>
      </c>
      <c r="J66" s="40">
        <v>0.65722499999999995</v>
      </c>
      <c r="K66" s="107">
        <v>34</v>
      </c>
      <c r="L66" s="107">
        <v>40</v>
      </c>
      <c r="M66" s="40">
        <v>1.38248E-2</v>
      </c>
      <c r="N66" s="40">
        <v>2.3828927999999996E-2</v>
      </c>
      <c r="O66" s="40">
        <v>0.30892414211999997</v>
      </c>
      <c r="P66" s="40">
        <v>0.62643868819199988</v>
      </c>
      <c r="Q66" s="40">
        <v>1</v>
      </c>
      <c r="R66" s="40">
        <v>0.62643868819199988</v>
      </c>
      <c r="S66" s="40">
        <v>0.30892414211999997</v>
      </c>
      <c r="T66" s="108">
        <v>313.21934409599993</v>
      </c>
      <c r="U66" s="109">
        <v>154.46207105999997</v>
      </c>
      <c r="V66" s="40">
        <v>0.98882237376000226</v>
      </c>
      <c r="W66" s="115">
        <v>411</v>
      </c>
      <c r="X66" s="40">
        <v>0.69191280971999936</v>
      </c>
      <c r="Y66" s="115">
        <v>283</v>
      </c>
      <c r="Z66" s="120">
        <v>1161.681415156</v>
      </c>
      <c r="AA66" s="40">
        <f>R66+S66+V66+X66</f>
        <v>2.6160980137920014</v>
      </c>
      <c r="AB66" s="110" t="str">
        <f t="shared" si="1"/>
        <v>24"150</v>
      </c>
    </row>
    <row r="67" spans="1:28" ht="18.75" customHeight="1" x14ac:dyDescent="0.3">
      <c r="A67" s="93"/>
      <c r="B67" s="93"/>
      <c r="C67" s="93"/>
      <c r="D67" s="94"/>
      <c r="E67" s="105" t="str">
        <f t="shared" si="9"/>
        <v xml:space="preserve">  </v>
      </c>
      <c r="F67" s="112"/>
      <c r="G67" s="112"/>
      <c r="H67" s="112"/>
      <c r="I67" s="112"/>
      <c r="J67" s="112"/>
      <c r="K67" s="93"/>
      <c r="L67" s="9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65"/>
      <c r="AA67" s="113"/>
      <c r="AB67" s="110" t="str">
        <f t="shared" ref="AB67:AB130" si="10">CONCATENATE(B67,"""",A67)</f>
        <v>"</v>
      </c>
    </row>
    <row r="68" spans="1:28" ht="18.75" customHeight="1" x14ac:dyDescent="0.3">
      <c r="A68" s="93"/>
      <c r="B68" s="93"/>
      <c r="C68" s="93"/>
      <c r="D68" s="94"/>
      <c r="E68" s="105" t="str">
        <f t="shared" si="9"/>
        <v xml:space="preserve">  </v>
      </c>
      <c r="F68" s="112"/>
      <c r="G68" s="112"/>
      <c r="H68" s="112"/>
      <c r="I68" s="112"/>
      <c r="J68" s="112"/>
      <c r="K68" s="93"/>
      <c r="L68" s="9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65"/>
      <c r="AA68" s="113"/>
      <c r="AB68" s="110" t="str">
        <f t="shared" si="10"/>
        <v>"</v>
      </c>
    </row>
    <row r="69" spans="1:28" ht="18.75" customHeight="1" x14ac:dyDescent="0.3">
      <c r="A69" s="93"/>
      <c r="B69" s="93"/>
      <c r="C69" s="93"/>
      <c r="D69" s="94"/>
      <c r="E69" s="105" t="str">
        <f t="shared" si="9"/>
        <v xml:space="preserve">  </v>
      </c>
      <c r="F69" s="112"/>
      <c r="G69" s="112"/>
      <c r="H69" s="112"/>
      <c r="I69" s="112"/>
      <c r="J69" s="112"/>
      <c r="K69" s="93"/>
      <c r="L69" s="9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65"/>
      <c r="AA69" s="113"/>
      <c r="AB69" s="110" t="str">
        <f t="shared" si="10"/>
        <v>"</v>
      </c>
    </row>
    <row r="70" spans="1:28" ht="18.75" customHeight="1" x14ac:dyDescent="0.3">
      <c r="A70" s="93">
        <v>150</v>
      </c>
      <c r="B70" s="103">
        <v>0.5</v>
      </c>
      <c r="C70" s="103">
        <v>0.5</v>
      </c>
      <c r="D70" s="104" t="s">
        <v>81</v>
      </c>
      <c r="E70" s="105" t="str">
        <f t="shared" si="9"/>
        <v>0.5 150 CS-SS304/FG-SS304</v>
      </c>
      <c r="F70" s="103">
        <v>14.22</v>
      </c>
      <c r="G70" s="103">
        <v>19.05</v>
      </c>
      <c r="H70" s="103">
        <v>31.8</v>
      </c>
      <c r="I70" s="103">
        <v>47.8</v>
      </c>
      <c r="J70" s="106">
        <v>2.5425E-2</v>
      </c>
      <c r="K70" s="107">
        <v>8</v>
      </c>
      <c r="L70" s="107">
        <v>14</v>
      </c>
      <c r="M70" s="40">
        <v>1.38248E-2</v>
      </c>
      <c r="N70" s="40">
        <v>2.3828927999999996E-2</v>
      </c>
      <c r="O70" s="40">
        <v>2.8119643200000002E-3</v>
      </c>
      <c r="P70" s="40">
        <v>8.4819069215999986E-3</v>
      </c>
      <c r="Q70" s="40">
        <v>1</v>
      </c>
      <c r="R70" s="40">
        <v>8.4819069215999986E-3</v>
      </c>
      <c r="S70" s="40">
        <v>2.8119643200000002E-3</v>
      </c>
      <c r="T70" s="116">
        <v>2.9686674225599994</v>
      </c>
      <c r="U70" s="109">
        <v>1.2653839440000001</v>
      </c>
      <c r="V70" s="40">
        <v>3.3140313599999992E-2</v>
      </c>
      <c r="W70" s="109">
        <v>5</v>
      </c>
      <c r="X70" s="40">
        <v>3.9870423179999993E-3</v>
      </c>
      <c r="Y70" s="116">
        <v>1</v>
      </c>
      <c r="Z70" s="120">
        <v>10.234051366559999</v>
      </c>
      <c r="AA70" s="40"/>
      <c r="AB70" s="110" t="str">
        <f t="shared" si="10"/>
        <v>0.5"150</v>
      </c>
    </row>
    <row r="71" spans="1:28" ht="18.75" customHeight="1" x14ac:dyDescent="0.3">
      <c r="A71" s="93">
        <v>150</v>
      </c>
      <c r="B71" s="103">
        <v>0.75</v>
      </c>
      <c r="C71" s="103">
        <v>0.75</v>
      </c>
      <c r="D71" s="104" t="s">
        <v>81</v>
      </c>
      <c r="E71" s="105" t="str">
        <f t="shared" si="9"/>
        <v>0.75 150 CS-SS304/FG-SS304</v>
      </c>
      <c r="F71" s="103">
        <v>20.57</v>
      </c>
      <c r="G71" s="103">
        <v>25.4</v>
      </c>
      <c r="H71" s="103">
        <v>39.6</v>
      </c>
      <c r="I71" s="103">
        <v>57.2</v>
      </c>
      <c r="J71" s="106">
        <v>3.2500000000000001E-2</v>
      </c>
      <c r="K71" s="107">
        <v>9</v>
      </c>
      <c r="L71" s="107">
        <v>15</v>
      </c>
      <c r="M71" s="40">
        <v>1.38248E-2</v>
      </c>
      <c r="N71" s="40">
        <v>2.3828927999999996E-2</v>
      </c>
      <c r="O71" s="40">
        <v>4.0437540000000001E-3</v>
      </c>
      <c r="P71" s="40">
        <v>1.1616602399999999E-2</v>
      </c>
      <c r="Q71" s="40">
        <v>1</v>
      </c>
      <c r="R71" s="40">
        <v>1.1616602399999999E-2</v>
      </c>
      <c r="S71" s="40">
        <v>4.0437540000000001E-3</v>
      </c>
      <c r="T71" s="116">
        <v>4.0658108399999993</v>
      </c>
      <c r="U71" s="109">
        <v>1.8196893000000001</v>
      </c>
      <c r="V71" s="40">
        <v>4.3623191040000009E-2</v>
      </c>
      <c r="W71" s="109">
        <v>11</v>
      </c>
      <c r="X71" s="40">
        <v>5.316056423999997E-3</v>
      </c>
      <c r="Y71" s="116">
        <v>2</v>
      </c>
      <c r="Z71" s="120">
        <v>18.885500139999998</v>
      </c>
      <c r="AA71" s="40"/>
      <c r="AB71" s="110" t="str">
        <f t="shared" si="10"/>
        <v>0.75"150</v>
      </c>
    </row>
    <row r="72" spans="1:28" ht="18.75" customHeight="1" x14ac:dyDescent="0.3">
      <c r="A72" s="93">
        <v>150</v>
      </c>
      <c r="B72" s="105">
        <v>1</v>
      </c>
      <c r="C72" s="105">
        <f>B72</f>
        <v>1</v>
      </c>
      <c r="D72" s="104" t="s">
        <v>81</v>
      </c>
      <c r="E72" s="105" t="str">
        <f t="shared" si="9"/>
        <v>1 150 CS-SS304/FG-SS304</v>
      </c>
      <c r="F72" s="103">
        <v>26.92</v>
      </c>
      <c r="G72" s="103">
        <v>31.75</v>
      </c>
      <c r="H72" s="103">
        <v>47.8</v>
      </c>
      <c r="I72" s="103">
        <v>66.8</v>
      </c>
      <c r="J72" s="106">
        <v>3.9774999999999998E-2</v>
      </c>
      <c r="K72" s="107">
        <v>10</v>
      </c>
      <c r="L72" s="107">
        <v>16</v>
      </c>
      <c r="M72" s="40">
        <v>1.38248E-2</v>
      </c>
      <c r="N72" s="40">
        <v>2.3828927999999996E-2</v>
      </c>
      <c r="O72" s="40">
        <v>5.4988141999999995E-3</v>
      </c>
      <c r="P72" s="40">
        <v>1.5164729779199996E-2</v>
      </c>
      <c r="Q72" s="40">
        <v>1</v>
      </c>
      <c r="R72" s="40">
        <v>1.5164729779199996E-2</v>
      </c>
      <c r="S72" s="40">
        <v>5.4988141999999995E-3</v>
      </c>
      <c r="T72" s="116">
        <v>5.307655422719999</v>
      </c>
      <c r="U72" s="109">
        <v>2.4744663899999999</v>
      </c>
      <c r="V72" s="40">
        <v>5.4996974399999995E-2</v>
      </c>
      <c r="W72" s="109">
        <v>8</v>
      </c>
      <c r="X72" s="40">
        <v>6.6450705299999973E-3</v>
      </c>
      <c r="Y72" s="116">
        <v>2</v>
      </c>
      <c r="Z72" s="120">
        <v>17.78212181272</v>
      </c>
      <c r="AA72" s="40"/>
      <c r="AB72" s="110" t="str">
        <f t="shared" si="10"/>
        <v>1"150</v>
      </c>
    </row>
    <row r="73" spans="1:28" ht="18.75" customHeight="1" x14ac:dyDescent="0.3">
      <c r="A73" s="93">
        <v>150</v>
      </c>
      <c r="B73" s="105" t="s">
        <v>73</v>
      </c>
      <c r="C73" s="103">
        <v>1.25</v>
      </c>
      <c r="D73" s="104" t="s">
        <v>81</v>
      </c>
      <c r="E73" s="105" t="str">
        <f t="shared" si="9"/>
        <v>1.25 150 CS-SS304/FG-SS304</v>
      </c>
      <c r="F73" s="103">
        <v>38.1</v>
      </c>
      <c r="G73" s="103">
        <v>47.75</v>
      </c>
      <c r="H73" s="103">
        <v>60.5</v>
      </c>
      <c r="I73" s="103">
        <v>76.2</v>
      </c>
      <c r="J73" s="106">
        <v>5.4125E-2</v>
      </c>
      <c r="K73" s="107">
        <v>8</v>
      </c>
      <c r="L73" s="107">
        <v>14</v>
      </c>
      <c r="M73" s="40">
        <v>1.38248E-2</v>
      </c>
      <c r="N73" s="40">
        <v>2.3828927999999996E-2</v>
      </c>
      <c r="O73" s="40">
        <v>5.9861383999999995E-3</v>
      </c>
      <c r="P73" s="40">
        <v>1.8056370191999998E-2</v>
      </c>
      <c r="Q73" s="40">
        <v>1</v>
      </c>
      <c r="R73" s="40">
        <v>1.8056370191999998E-2</v>
      </c>
      <c r="S73" s="40">
        <v>5.9861383999999995E-3</v>
      </c>
      <c r="T73" s="116">
        <v>6.3197295671999996</v>
      </c>
      <c r="U73" s="109">
        <v>2.6937622799999996</v>
      </c>
      <c r="V73" s="40">
        <v>5.183980488E-2</v>
      </c>
      <c r="W73" s="109">
        <v>20</v>
      </c>
      <c r="X73" s="40">
        <v>1.9966843949999997E-2</v>
      </c>
      <c r="Y73" s="116">
        <v>20</v>
      </c>
      <c r="Z73" s="120">
        <v>49.013491847200001</v>
      </c>
      <c r="AA73" s="40"/>
      <c r="AB73" s="110" t="str">
        <f t="shared" si="10"/>
        <v>1  1/4"150</v>
      </c>
    </row>
    <row r="74" spans="1:28" ht="18.75" customHeight="1" x14ac:dyDescent="0.3">
      <c r="A74" s="93">
        <v>150</v>
      </c>
      <c r="B74" s="105" t="s">
        <v>74</v>
      </c>
      <c r="C74" s="103">
        <v>1.5</v>
      </c>
      <c r="D74" s="104" t="s">
        <v>81</v>
      </c>
      <c r="E74" s="105" t="str">
        <f t="shared" si="9"/>
        <v>1.5 150 CS-SS304/FG-SS304</v>
      </c>
      <c r="F74" s="103">
        <v>44.45</v>
      </c>
      <c r="G74" s="103">
        <v>54.1</v>
      </c>
      <c r="H74" s="103">
        <v>69.900000000000006</v>
      </c>
      <c r="I74" s="103">
        <v>85.9</v>
      </c>
      <c r="J74" s="106">
        <v>6.2E-2</v>
      </c>
      <c r="K74" s="107">
        <v>9</v>
      </c>
      <c r="L74" s="107">
        <v>15</v>
      </c>
      <c r="M74" s="40">
        <v>1.38248E-2</v>
      </c>
      <c r="N74" s="40">
        <v>2.3828927999999996E-2</v>
      </c>
      <c r="O74" s="40">
        <v>7.714238400000001E-3</v>
      </c>
      <c r="P74" s="40">
        <v>2.2160903039999996E-2</v>
      </c>
      <c r="Q74" s="40">
        <v>1</v>
      </c>
      <c r="R74" s="40">
        <v>2.2160903039999996E-2</v>
      </c>
      <c r="S74" s="40">
        <v>7.714238400000001E-3</v>
      </c>
      <c r="T74" s="116">
        <v>7.7563160639999982</v>
      </c>
      <c r="U74" s="109">
        <v>3.4714072800000007</v>
      </c>
      <c r="V74" s="40">
        <v>5.9555500800000001E-2</v>
      </c>
      <c r="W74" s="109">
        <v>9</v>
      </c>
      <c r="X74" s="40">
        <v>2.2622120579999995E-2</v>
      </c>
      <c r="Y74" s="116">
        <v>8</v>
      </c>
      <c r="Z74" s="120">
        <v>28.227723343999997</v>
      </c>
      <c r="AA74" s="40"/>
      <c r="AB74" s="110" t="str">
        <f t="shared" si="10"/>
        <v>1  1/2"150</v>
      </c>
    </row>
    <row r="75" spans="1:28" ht="18.75" customHeight="1" x14ac:dyDescent="0.3">
      <c r="A75" s="93">
        <v>150</v>
      </c>
      <c r="B75" s="105">
        <v>2</v>
      </c>
      <c r="C75" s="105">
        <f>B75</f>
        <v>2</v>
      </c>
      <c r="D75" s="104" t="s">
        <v>81</v>
      </c>
      <c r="E75" s="105" t="str">
        <f t="shared" si="9"/>
        <v>2 150 CS-SS304/FG-SS304</v>
      </c>
      <c r="F75" s="103">
        <v>55.62</v>
      </c>
      <c r="G75" s="103">
        <v>69.849999999999994</v>
      </c>
      <c r="H75" s="103">
        <v>85.9</v>
      </c>
      <c r="I75" s="103">
        <v>104.9</v>
      </c>
      <c r="J75" s="106">
        <v>7.7875E-2</v>
      </c>
      <c r="K75" s="107">
        <v>10</v>
      </c>
      <c r="L75" s="107">
        <v>16</v>
      </c>
      <c r="M75" s="40">
        <v>1.38248E-2</v>
      </c>
      <c r="N75" s="40">
        <v>2.3828927999999996E-2</v>
      </c>
      <c r="O75" s="40">
        <v>1.0766063000000001E-2</v>
      </c>
      <c r="P75" s="40">
        <v>2.9690844287999996E-2</v>
      </c>
      <c r="Q75" s="40">
        <v>1</v>
      </c>
      <c r="R75" s="40">
        <v>2.9690844287999996E-2</v>
      </c>
      <c r="S75" s="40">
        <v>1.0766063000000001E-2</v>
      </c>
      <c r="T75" s="116">
        <v>10.391795500799999</v>
      </c>
      <c r="U75" s="109">
        <v>4.8447283500000005</v>
      </c>
      <c r="V75" s="40">
        <v>8.6365009199999995E-2</v>
      </c>
      <c r="W75" s="109">
        <v>13</v>
      </c>
      <c r="X75" s="40">
        <v>4.3070513045999993E-2</v>
      </c>
      <c r="Y75" s="116">
        <v>15</v>
      </c>
      <c r="Z75" s="120">
        <v>43.236523850799998</v>
      </c>
      <c r="AA75" s="40"/>
      <c r="AB75" s="110" t="str">
        <f t="shared" si="10"/>
        <v>2"150</v>
      </c>
    </row>
    <row r="76" spans="1:28" ht="18.75" customHeight="1" x14ac:dyDescent="0.3">
      <c r="A76" s="93">
        <v>150</v>
      </c>
      <c r="B76" s="105" t="s">
        <v>75</v>
      </c>
      <c r="C76" s="103">
        <v>2.5</v>
      </c>
      <c r="D76" s="104" t="s">
        <v>81</v>
      </c>
      <c r="E76" s="105" t="str">
        <f t="shared" si="9"/>
        <v>2.5 150 CS-SS304/FG-SS304</v>
      </c>
      <c r="F76" s="103">
        <v>66.540000000000006</v>
      </c>
      <c r="G76" s="103">
        <v>82.55</v>
      </c>
      <c r="H76" s="103">
        <v>98.6</v>
      </c>
      <c r="I76" s="105">
        <v>124</v>
      </c>
      <c r="J76" s="106">
        <v>9.0574999999999989E-2</v>
      </c>
      <c r="K76" s="107">
        <v>10</v>
      </c>
      <c r="L76" s="107">
        <v>16</v>
      </c>
      <c r="M76" s="40">
        <v>1.38248E-2</v>
      </c>
      <c r="N76" s="40">
        <v>2.3828927999999996E-2</v>
      </c>
      <c r="O76" s="40">
        <v>1.2521812599999998E-2</v>
      </c>
      <c r="P76" s="40">
        <v>3.4532882457599987E-2</v>
      </c>
      <c r="Q76" s="40">
        <v>1</v>
      </c>
      <c r="R76" s="40">
        <v>3.4532882457599987E-2</v>
      </c>
      <c r="S76" s="40">
        <v>1.2521812599999998E-2</v>
      </c>
      <c r="T76" s="116">
        <v>12.086508860159995</v>
      </c>
      <c r="U76" s="109">
        <v>5.6348156699999992</v>
      </c>
      <c r="V76" s="40">
        <v>0.13647846720000004</v>
      </c>
      <c r="W76" s="109">
        <v>40</v>
      </c>
      <c r="X76" s="40">
        <v>5.7268676165999961E-2</v>
      </c>
      <c r="Y76" s="116">
        <v>40</v>
      </c>
      <c r="Z76" s="120">
        <v>97.72132453015999</v>
      </c>
      <c r="AA76" s="40"/>
      <c r="AB76" s="110" t="str">
        <f t="shared" si="10"/>
        <v>2  1/2"150</v>
      </c>
    </row>
    <row r="77" spans="1:28" ht="18.75" customHeight="1" x14ac:dyDescent="0.3">
      <c r="A77" s="93">
        <v>150</v>
      </c>
      <c r="B77" s="105">
        <v>3</v>
      </c>
      <c r="C77" s="105">
        <f t="shared" ref="C77:C88" si="11">B77</f>
        <v>3</v>
      </c>
      <c r="D77" s="104" t="s">
        <v>81</v>
      </c>
      <c r="E77" s="105" t="str">
        <f t="shared" si="9"/>
        <v>3 150 CS-SS304/FG-SS304</v>
      </c>
      <c r="F77" s="105">
        <v>81</v>
      </c>
      <c r="G77" s="103">
        <v>101.6</v>
      </c>
      <c r="H77" s="103">
        <v>120.7</v>
      </c>
      <c r="I77" s="103">
        <v>136.69999999999999</v>
      </c>
      <c r="J77" s="106">
        <v>0.11115</v>
      </c>
      <c r="K77" s="107">
        <v>11</v>
      </c>
      <c r="L77" s="107">
        <v>17</v>
      </c>
      <c r="M77" s="40">
        <v>1.38248E-2</v>
      </c>
      <c r="N77" s="40">
        <v>2.3828927999999996E-2</v>
      </c>
      <c r="O77" s="40">
        <v>1.690289172E-2</v>
      </c>
      <c r="P77" s="40">
        <v>4.502595090239999E-2</v>
      </c>
      <c r="Q77" s="40">
        <v>1</v>
      </c>
      <c r="R77" s="40">
        <v>4.502595090239999E-2</v>
      </c>
      <c r="S77" s="40">
        <v>1.690289172E-2</v>
      </c>
      <c r="T77" s="116">
        <v>15.759082815839996</v>
      </c>
      <c r="U77" s="109">
        <v>7.6063012739999998</v>
      </c>
      <c r="V77" s="40">
        <v>9.4775750399999914E-2</v>
      </c>
      <c r="W77" s="109">
        <v>15</v>
      </c>
      <c r="X77" s="40">
        <v>9.0692142719999938E-2</v>
      </c>
      <c r="Y77" s="116">
        <v>32</v>
      </c>
      <c r="Z77" s="120">
        <v>70.365384089840006</v>
      </c>
      <c r="AA77" s="40"/>
      <c r="AB77" s="110" t="str">
        <f t="shared" si="10"/>
        <v>3"150</v>
      </c>
    </row>
    <row r="78" spans="1:28" ht="18.75" customHeight="1" x14ac:dyDescent="0.3">
      <c r="A78" s="93">
        <v>150</v>
      </c>
      <c r="B78" s="105">
        <v>4</v>
      </c>
      <c r="C78" s="105">
        <f t="shared" si="11"/>
        <v>4</v>
      </c>
      <c r="D78" s="104" t="s">
        <v>81</v>
      </c>
      <c r="E78" s="105" t="str">
        <f t="shared" si="9"/>
        <v>4 150 CS-SS304/FG-SS304</v>
      </c>
      <c r="F78" s="103">
        <v>106.42</v>
      </c>
      <c r="G78" s="105">
        <v>127</v>
      </c>
      <c r="H78" s="103">
        <v>149.4</v>
      </c>
      <c r="I78" s="103">
        <v>174.8</v>
      </c>
      <c r="J78" s="106">
        <v>0.13819999999999999</v>
      </c>
      <c r="K78" s="107">
        <v>13</v>
      </c>
      <c r="L78" s="107">
        <v>19</v>
      </c>
      <c r="M78" s="40">
        <v>1.38248E-2</v>
      </c>
      <c r="N78" s="40">
        <v>2.3828927999999996E-2</v>
      </c>
      <c r="O78" s="40">
        <v>2.4837635679999998E-2</v>
      </c>
      <c r="P78" s="40">
        <v>6.2569999142399982E-2</v>
      </c>
      <c r="Q78" s="40">
        <v>1</v>
      </c>
      <c r="R78" s="40">
        <v>6.2569999142399982E-2</v>
      </c>
      <c r="S78" s="40">
        <v>2.4837635679999998E-2</v>
      </c>
      <c r="T78" s="116">
        <v>21.899499699839993</v>
      </c>
      <c r="U78" s="109">
        <v>11.176936055999999</v>
      </c>
      <c r="V78" s="40">
        <v>0.19239061344000005</v>
      </c>
      <c r="W78" s="109">
        <v>30</v>
      </c>
      <c r="X78" s="40">
        <v>0.11325511511999999</v>
      </c>
      <c r="Y78" s="116">
        <v>40</v>
      </c>
      <c r="Z78" s="120">
        <v>103.07643575584</v>
      </c>
      <c r="AA78" s="40"/>
      <c r="AB78" s="110" t="str">
        <f t="shared" si="10"/>
        <v>4"150</v>
      </c>
    </row>
    <row r="79" spans="1:28" ht="18.75" customHeight="1" x14ac:dyDescent="0.3">
      <c r="A79" s="93">
        <v>150</v>
      </c>
      <c r="B79" s="105">
        <v>5</v>
      </c>
      <c r="C79" s="105">
        <f t="shared" si="11"/>
        <v>5</v>
      </c>
      <c r="D79" s="104" t="s">
        <v>81</v>
      </c>
      <c r="E79" s="105" t="str">
        <f t="shared" si="9"/>
        <v>5 150 CS-SS304/FG-SS304</v>
      </c>
      <c r="F79" s="103">
        <v>131.82</v>
      </c>
      <c r="G79" s="103">
        <v>155.69999999999999</v>
      </c>
      <c r="H79" s="103">
        <v>177.8</v>
      </c>
      <c r="I79" s="103">
        <v>196.9</v>
      </c>
      <c r="J79" s="106">
        <v>0.16675000000000001</v>
      </c>
      <c r="K79" s="107">
        <v>13</v>
      </c>
      <c r="L79" s="107">
        <v>19</v>
      </c>
      <c r="M79" s="40">
        <v>1.38248E-2</v>
      </c>
      <c r="N79" s="40">
        <v>2.3828927999999996E-2</v>
      </c>
      <c r="O79" s="40">
        <v>2.9968710200000005E-2</v>
      </c>
      <c r="P79" s="40">
        <v>7.5496001135999982E-2</v>
      </c>
      <c r="Q79" s="40">
        <v>1</v>
      </c>
      <c r="R79" s="40">
        <v>7.5496001135999982E-2</v>
      </c>
      <c r="S79" s="40">
        <v>2.9968710200000005E-2</v>
      </c>
      <c r="T79" s="116">
        <v>26.423600397599994</v>
      </c>
      <c r="U79" s="109">
        <v>13.485919590000002</v>
      </c>
      <c r="V79" s="40">
        <v>0.16296255227999998</v>
      </c>
      <c r="W79" s="109">
        <v>33.725037885333336</v>
      </c>
      <c r="X79" s="40">
        <v>0.16111340251199993</v>
      </c>
      <c r="Y79" s="116">
        <v>73.767728140320003</v>
      </c>
      <c r="Z79" s="120">
        <v>147.40228601325333</v>
      </c>
      <c r="AA79" s="40"/>
      <c r="AB79" s="110" t="str">
        <f t="shared" si="10"/>
        <v>5"150</v>
      </c>
    </row>
    <row r="80" spans="1:28" ht="18.75" customHeight="1" x14ac:dyDescent="0.3">
      <c r="A80" s="93">
        <v>150</v>
      </c>
      <c r="B80" s="105">
        <v>6</v>
      </c>
      <c r="C80" s="105">
        <f t="shared" si="11"/>
        <v>6</v>
      </c>
      <c r="D80" s="104" t="s">
        <v>81</v>
      </c>
      <c r="E80" s="105" t="str">
        <f t="shared" si="9"/>
        <v>6 150 CS-SS304/FG-SS304</v>
      </c>
      <c r="F80" s="103">
        <v>157.22</v>
      </c>
      <c r="G80" s="103">
        <v>182.62</v>
      </c>
      <c r="H80" s="103">
        <v>209.6</v>
      </c>
      <c r="I80" s="103">
        <v>222.3</v>
      </c>
      <c r="J80" s="106">
        <v>0.19611000000000001</v>
      </c>
      <c r="K80" s="107">
        <v>16</v>
      </c>
      <c r="L80" s="107">
        <v>22</v>
      </c>
      <c r="M80" s="40">
        <v>1.38248E-2</v>
      </c>
      <c r="N80" s="40">
        <v>2.3828927999999996E-2</v>
      </c>
      <c r="O80" s="40">
        <v>4.3378904448000001E-2</v>
      </c>
      <c r="P80" s="40">
        <v>0.10280800354175998</v>
      </c>
      <c r="Q80" s="40">
        <v>1</v>
      </c>
      <c r="R80" s="40">
        <v>0.10280800354175998</v>
      </c>
      <c r="S80" s="40">
        <v>4.3378904448000001E-2</v>
      </c>
      <c r="T80" s="116">
        <v>35.982801239615995</v>
      </c>
      <c r="U80" s="109">
        <v>19.520507001600002</v>
      </c>
      <c r="V80" s="40">
        <v>0.12233533572000016</v>
      </c>
      <c r="W80" s="109">
        <v>32</v>
      </c>
      <c r="X80" s="40">
        <v>0.20099756193600002</v>
      </c>
      <c r="Y80" s="116">
        <v>75</v>
      </c>
      <c r="Z80" s="120">
        <v>162.50330824121602</v>
      </c>
      <c r="AA80" s="40"/>
      <c r="AB80" s="110" t="str">
        <f t="shared" si="10"/>
        <v>6"150</v>
      </c>
    </row>
    <row r="81" spans="1:28" ht="18.75" customHeight="1" x14ac:dyDescent="0.3">
      <c r="A81" s="93">
        <v>150</v>
      </c>
      <c r="B81" s="105">
        <v>8</v>
      </c>
      <c r="C81" s="105">
        <f t="shared" si="11"/>
        <v>8</v>
      </c>
      <c r="D81" s="104" t="s">
        <v>81</v>
      </c>
      <c r="E81" s="105" t="str">
        <f t="shared" si="9"/>
        <v>8 150 CS-SS304/FG-SS304</v>
      </c>
      <c r="F81" s="103">
        <v>215.9</v>
      </c>
      <c r="G81" s="103">
        <v>233.42</v>
      </c>
      <c r="H81" s="103">
        <v>263.7</v>
      </c>
      <c r="I81" s="103">
        <v>279.39999999999998</v>
      </c>
      <c r="J81" s="106">
        <v>0.24856</v>
      </c>
      <c r="K81" s="107">
        <v>18</v>
      </c>
      <c r="L81" s="107">
        <v>24</v>
      </c>
      <c r="M81" s="40">
        <v>1.38248E-2</v>
      </c>
      <c r="N81" s="40">
        <v>2.3828927999999996E-2</v>
      </c>
      <c r="O81" s="40">
        <v>6.1853261183999995E-2</v>
      </c>
      <c r="P81" s="40">
        <v>0.14215004024831998</v>
      </c>
      <c r="Q81" s="40">
        <v>1</v>
      </c>
      <c r="R81" s="40">
        <v>0.14215004024831998</v>
      </c>
      <c r="S81" s="40">
        <v>6.1853261183999995E-2</v>
      </c>
      <c r="T81" s="116">
        <v>49.752514086911994</v>
      </c>
      <c r="U81" s="109">
        <v>27.833967532799999</v>
      </c>
      <c r="V81" s="40">
        <v>0.19007928455999987</v>
      </c>
      <c r="W81" s="109">
        <v>35</v>
      </c>
      <c r="X81" s="40">
        <v>0.17720701130879982</v>
      </c>
      <c r="Y81" s="116">
        <v>72</v>
      </c>
      <c r="Z81" s="120">
        <v>184.58648161971198</v>
      </c>
      <c r="AA81" s="40"/>
      <c r="AB81" s="110" t="str">
        <f t="shared" si="10"/>
        <v>8"150</v>
      </c>
    </row>
    <row r="82" spans="1:28" ht="18.75" customHeight="1" x14ac:dyDescent="0.3">
      <c r="A82" s="93">
        <v>150</v>
      </c>
      <c r="B82" s="105">
        <v>10</v>
      </c>
      <c r="C82" s="105">
        <f t="shared" si="11"/>
        <v>10</v>
      </c>
      <c r="D82" s="104" t="s">
        <v>81</v>
      </c>
      <c r="E82" s="105" t="str">
        <f t="shared" si="9"/>
        <v>10 150 CS-SS304/FG-SS304</v>
      </c>
      <c r="F82" s="103">
        <v>268.22000000000003</v>
      </c>
      <c r="G82" s="103">
        <v>287.27</v>
      </c>
      <c r="H82" s="103">
        <v>317.5</v>
      </c>
      <c r="I82" s="103">
        <v>339.9</v>
      </c>
      <c r="J82" s="106">
        <v>0.30238500000000001</v>
      </c>
      <c r="K82" s="107">
        <v>18</v>
      </c>
      <c r="L82" s="107">
        <v>24</v>
      </c>
      <c r="M82" s="40">
        <v>1.38248E-2</v>
      </c>
      <c r="N82" s="40">
        <v>2.3828927999999996E-2</v>
      </c>
      <c r="O82" s="40">
        <v>7.5247418664000004E-2</v>
      </c>
      <c r="P82" s="40">
        <v>0.17293224943871999</v>
      </c>
      <c r="Q82" s="40">
        <v>1</v>
      </c>
      <c r="R82" s="40">
        <v>0.17293224943871999</v>
      </c>
      <c r="S82" s="40">
        <v>7.5247418664000004E-2</v>
      </c>
      <c r="T82" s="116">
        <v>60.526287303551996</v>
      </c>
      <c r="U82" s="109">
        <v>33.861338398800001</v>
      </c>
      <c r="V82" s="40">
        <v>0.3299194483199997</v>
      </c>
      <c r="W82" s="109">
        <v>53</v>
      </c>
      <c r="X82" s="40">
        <v>0.23713408834199942</v>
      </c>
      <c r="Y82" s="116">
        <v>87</v>
      </c>
      <c r="Z82" s="120">
        <v>234.38762570235201</v>
      </c>
      <c r="AA82" s="40"/>
      <c r="AB82" s="110" t="str">
        <f t="shared" si="10"/>
        <v>10"150</v>
      </c>
    </row>
    <row r="83" spans="1:28" ht="18.75" customHeight="1" x14ac:dyDescent="0.3">
      <c r="A83" s="93">
        <v>150</v>
      </c>
      <c r="B83" s="105">
        <v>12</v>
      </c>
      <c r="C83" s="105">
        <f t="shared" si="11"/>
        <v>12</v>
      </c>
      <c r="D83" s="104" t="s">
        <v>81</v>
      </c>
      <c r="E83" s="105" t="str">
        <f t="shared" si="9"/>
        <v>12 150 CS-SS304/FG-SS304</v>
      </c>
      <c r="F83" s="103">
        <v>317.5</v>
      </c>
      <c r="G83" s="103">
        <v>339.85</v>
      </c>
      <c r="H83" s="103">
        <v>374.7</v>
      </c>
      <c r="I83" s="103">
        <v>409.7</v>
      </c>
      <c r="J83" s="106">
        <v>0.35727499999999995</v>
      </c>
      <c r="K83" s="107">
        <v>21</v>
      </c>
      <c r="L83" s="107">
        <v>27</v>
      </c>
      <c r="M83" s="40">
        <v>1.38248E-2</v>
      </c>
      <c r="N83" s="40">
        <v>2.3828927999999996E-2</v>
      </c>
      <c r="O83" s="40">
        <v>0.10372436381999998</v>
      </c>
      <c r="P83" s="40">
        <v>0.22986396678239993</v>
      </c>
      <c r="Q83" s="40">
        <v>1</v>
      </c>
      <c r="R83" s="40">
        <v>0.22986396678239993</v>
      </c>
      <c r="S83" s="40">
        <v>0.10372436381999998</v>
      </c>
      <c r="T83" s="116">
        <v>80.45238837383998</v>
      </c>
      <c r="U83" s="109">
        <v>46.675963718999995</v>
      </c>
      <c r="V83" s="40">
        <v>0.62135921400000016</v>
      </c>
      <c r="W83" s="109">
        <v>79</v>
      </c>
      <c r="X83" s="40">
        <v>0.32913459747000035</v>
      </c>
      <c r="Y83" s="116">
        <v>108</v>
      </c>
      <c r="Z83" s="120">
        <v>314.12835209283998</v>
      </c>
      <c r="AA83" s="40"/>
      <c r="AB83" s="110" t="str">
        <f t="shared" si="10"/>
        <v>12"150</v>
      </c>
    </row>
    <row r="84" spans="1:28" ht="18.75" customHeight="1" x14ac:dyDescent="0.3">
      <c r="A84" s="93">
        <v>150</v>
      </c>
      <c r="B84" s="105">
        <v>14</v>
      </c>
      <c r="C84" s="105">
        <f t="shared" si="11"/>
        <v>14</v>
      </c>
      <c r="D84" s="104" t="s">
        <v>81</v>
      </c>
      <c r="E84" s="105" t="str">
        <f t="shared" si="9"/>
        <v>14 150 CS-SS304/FG-SS304</v>
      </c>
      <c r="F84" s="103">
        <v>349.25</v>
      </c>
      <c r="G84" s="103">
        <v>371.6</v>
      </c>
      <c r="H84" s="103">
        <v>406.4</v>
      </c>
      <c r="I84" s="103">
        <v>450.9</v>
      </c>
      <c r="J84" s="106">
        <v>0.38900000000000001</v>
      </c>
      <c r="K84" s="107">
        <v>21</v>
      </c>
      <c r="L84" s="107">
        <v>27</v>
      </c>
      <c r="M84" s="40">
        <v>1.38248E-2</v>
      </c>
      <c r="N84" s="40">
        <v>2.3828927999999996E-2</v>
      </c>
      <c r="O84" s="40">
        <v>0.11293479120000001</v>
      </c>
      <c r="P84" s="40">
        <v>0.25027523078399994</v>
      </c>
      <c r="Q84" s="40">
        <v>1</v>
      </c>
      <c r="R84" s="40">
        <v>0.25027523078399994</v>
      </c>
      <c r="S84" s="40">
        <v>0.11293479120000001</v>
      </c>
      <c r="T84" s="116">
        <v>87.596330774399974</v>
      </c>
      <c r="U84" s="109">
        <v>50.820656040000003</v>
      </c>
      <c r="V84" s="40">
        <v>0.86945874659999989</v>
      </c>
      <c r="W84" s="109">
        <v>102</v>
      </c>
      <c r="X84" s="40">
        <v>0.35988352632000031</v>
      </c>
      <c r="Y84" s="116">
        <v>116</v>
      </c>
      <c r="Z84" s="120">
        <v>356.41698681439999</v>
      </c>
      <c r="AA84" s="40"/>
      <c r="AB84" s="110" t="str">
        <f t="shared" si="10"/>
        <v>14"150</v>
      </c>
    </row>
    <row r="85" spans="1:28" ht="18.75" customHeight="1" x14ac:dyDescent="0.3">
      <c r="A85" s="93">
        <v>150</v>
      </c>
      <c r="B85" s="105">
        <v>16</v>
      </c>
      <c r="C85" s="105">
        <f t="shared" si="11"/>
        <v>16</v>
      </c>
      <c r="D85" s="104" t="s">
        <v>81</v>
      </c>
      <c r="E85" s="105" t="str">
        <f t="shared" si="9"/>
        <v>16 150 CS-SS304/FG-SS304</v>
      </c>
      <c r="F85" s="103">
        <v>400.05</v>
      </c>
      <c r="G85" s="103">
        <v>422.4</v>
      </c>
      <c r="H85" s="103">
        <v>463.6</v>
      </c>
      <c r="I85" s="103">
        <v>514.4</v>
      </c>
      <c r="J85" s="106">
        <v>0.443</v>
      </c>
      <c r="K85" s="107">
        <v>25</v>
      </c>
      <c r="L85" s="107">
        <v>31</v>
      </c>
      <c r="M85" s="40">
        <v>1.38248E-2</v>
      </c>
      <c r="N85" s="40">
        <v>2.3828927999999996E-2</v>
      </c>
      <c r="O85" s="40">
        <v>0.15310965999999998</v>
      </c>
      <c r="P85" s="40">
        <v>0.32724266822399994</v>
      </c>
      <c r="Q85" s="40">
        <v>1</v>
      </c>
      <c r="R85" s="40">
        <v>0.32724266822399994</v>
      </c>
      <c r="S85" s="40">
        <v>0.15310965999999998</v>
      </c>
      <c r="T85" s="116">
        <v>114.53493387839998</v>
      </c>
      <c r="U85" s="109">
        <v>68.899346999999992</v>
      </c>
      <c r="V85" s="40">
        <v>1.1323310246399989</v>
      </c>
      <c r="W85" s="109">
        <v>129</v>
      </c>
      <c r="X85" s="40">
        <v>0.40908181247999942</v>
      </c>
      <c r="Y85" s="116">
        <v>129</v>
      </c>
      <c r="Z85" s="120">
        <v>441.43428087839993</v>
      </c>
      <c r="AA85" s="40"/>
      <c r="AB85" s="110" t="str">
        <f t="shared" si="10"/>
        <v>16"150</v>
      </c>
    </row>
    <row r="86" spans="1:28" ht="18.75" customHeight="1" x14ac:dyDescent="0.3">
      <c r="A86" s="93">
        <v>150</v>
      </c>
      <c r="B86" s="105">
        <v>18</v>
      </c>
      <c r="C86" s="105">
        <f t="shared" si="11"/>
        <v>18</v>
      </c>
      <c r="D86" s="104" t="s">
        <v>81</v>
      </c>
      <c r="E86" s="105" t="str">
        <f t="shared" si="9"/>
        <v>18 150 CS-SS304/FG-SS304</v>
      </c>
      <c r="F86" s="103">
        <v>449.33</v>
      </c>
      <c r="G86" s="103">
        <v>474.72</v>
      </c>
      <c r="H86" s="103">
        <v>527.1</v>
      </c>
      <c r="I86" s="103">
        <v>549.4</v>
      </c>
      <c r="J86" s="106">
        <v>0.50091000000000008</v>
      </c>
      <c r="K86" s="107">
        <v>31</v>
      </c>
      <c r="L86" s="107">
        <v>37</v>
      </c>
      <c r="M86" s="40">
        <v>1.38248E-2</v>
      </c>
      <c r="N86" s="40">
        <v>2.3828927999999996E-2</v>
      </c>
      <c r="O86" s="40">
        <v>0.21467439760800006</v>
      </c>
      <c r="P86" s="40">
        <v>0.44163748800576003</v>
      </c>
      <c r="Q86" s="40">
        <v>1</v>
      </c>
      <c r="R86" s="40">
        <v>0.44163748800576003</v>
      </c>
      <c r="S86" s="40">
        <v>0.21467439760800006</v>
      </c>
      <c r="T86" s="116">
        <v>154.57312080201601</v>
      </c>
      <c r="U86" s="109">
        <v>96.603478923600022</v>
      </c>
      <c r="V86" s="40">
        <v>0.53088719783999894</v>
      </c>
      <c r="W86" s="109">
        <v>74</v>
      </c>
      <c r="X86" s="40">
        <v>0.52228669714560094</v>
      </c>
      <c r="Y86" s="116">
        <v>156</v>
      </c>
      <c r="Z86" s="120">
        <v>481.17659972561603</v>
      </c>
      <c r="AA86" s="40"/>
      <c r="AB86" s="110" t="str">
        <f t="shared" si="10"/>
        <v>18"150</v>
      </c>
    </row>
    <row r="87" spans="1:28" ht="18.75" customHeight="1" x14ac:dyDescent="0.3">
      <c r="A87" s="93">
        <v>150</v>
      </c>
      <c r="B87" s="105">
        <v>20</v>
      </c>
      <c r="C87" s="105">
        <f t="shared" si="11"/>
        <v>20</v>
      </c>
      <c r="D87" s="104" t="s">
        <v>81</v>
      </c>
      <c r="E87" s="105" t="str">
        <f t="shared" si="9"/>
        <v>20 150 CS-SS304/FG-SS304</v>
      </c>
      <c r="F87" s="103">
        <v>500.13</v>
      </c>
      <c r="G87" s="103">
        <v>525.52</v>
      </c>
      <c r="H87" s="103">
        <v>577.9</v>
      </c>
      <c r="I87" s="103">
        <v>606.6</v>
      </c>
      <c r="J87" s="106">
        <v>0.55171000000000003</v>
      </c>
      <c r="K87" s="107">
        <v>31</v>
      </c>
      <c r="L87" s="107">
        <v>37</v>
      </c>
      <c r="M87" s="40">
        <v>1.38248E-2</v>
      </c>
      <c r="N87" s="40">
        <v>2.3828927999999996E-2</v>
      </c>
      <c r="O87" s="40">
        <v>0.23644569264800003</v>
      </c>
      <c r="P87" s="40">
        <v>0.48642634107455995</v>
      </c>
      <c r="Q87" s="40">
        <v>1</v>
      </c>
      <c r="R87" s="40">
        <v>0.48642634107455995</v>
      </c>
      <c r="S87" s="40">
        <v>0.23644569264800003</v>
      </c>
      <c r="T87" s="116">
        <v>170.24921937609599</v>
      </c>
      <c r="U87" s="109">
        <v>106.40056169160002</v>
      </c>
      <c r="V87" s="40">
        <v>0.75438498744000115</v>
      </c>
      <c r="W87" s="109">
        <v>96</v>
      </c>
      <c r="X87" s="40">
        <v>0.57817683072959958</v>
      </c>
      <c r="Y87" s="116">
        <v>170</v>
      </c>
      <c r="Z87" s="120">
        <v>542.64978106769604</v>
      </c>
      <c r="AA87" s="40"/>
      <c r="AB87" s="110" t="str">
        <f t="shared" si="10"/>
        <v>20"150</v>
      </c>
    </row>
    <row r="88" spans="1:28" ht="18.75" customHeight="1" x14ac:dyDescent="0.3">
      <c r="A88" s="93">
        <v>150</v>
      </c>
      <c r="B88" s="105">
        <v>24</v>
      </c>
      <c r="C88" s="105">
        <f t="shared" si="11"/>
        <v>24</v>
      </c>
      <c r="D88" s="104" t="s">
        <v>81</v>
      </c>
      <c r="E88" s="105" t="str">
        <f t="shared" si="9"/>
        <v>24 150 CS-SS304/FG-SS304</v>
      </c>
      <c r="F88" s="103">
        <v>603.25</v>
      </c>
      <c r="G88" s="103">
        <v>628.65</v>
      </c>
      <c r="H88" s="103">
        <v>685.8</v>
      </c>
      <c r="I88" s="103">
        <v>717.6</v>
      </c>
      <c r="J88" s="106">
        <v>0.65722499999999995</v>
      </c>
      <c r="K88" s="107">
        <v>34</v>
      </c>
      <c r="L88" s="107">
        <v>40</v>
      </c>
      <c r="M88" s="40">
        <v>1.38248E-2</v>
      </c>
      <c r="N88" s="40">
        <v>2.3828927999999996E-2</v>
      </c>
      <c r="O88" s="40">
        <v>0.30892414211999997</v>
      </c>
      <c r="P88" s="40">
        <v>0.62643868819199988</v>
      </c>
      <c r="Q88" s="40">
        <v>1</v>
      </c>
      <c r="R88" s="40">
        <v>0.62643868819199988</v>
      </c>
      <c r="S88" s="40">
        <v>0.30892414211999997</v>
      </c>
      <c r="T88" s="116">
        <v>219.25354086719994</v>
      </c>
      <c r="U88" s="109">
        <v>139.015863954</v>
      </c>
      <c r="V88" s="40">
        <v>0.98882237376000226</v>
      </c>
      <c r="W88" s="109">
        <v>118</v>
      </c>
      <c r="X88" s="40">
        <v>0.69191280971999936</v>
      </c>
      <c r="Y88" s="116">
        <v>199</v>
      </c>
      <c r="Z88" s="120">
        <v>675.26940482119994</v>
      </c>
      <c r="AA88" s="40"/>
      <c r="AB88" s="110" t="str">
        <f t="shared" si="10"/>
        <v>24"150</v>
      </c>
    </row>
    <row r="89" spans="1:28" ht="18.75" customHeight="1" x14ac:dyDescent="0.3">
      <c r="A89" s="93"/>
      <c r="B89" s="93"/>
      <c r="C89" s="93"/>
      <c r="D89" s="94"/>
      <c r="E89" s="105" t="str">
        <f t="shared" si="9"/>
        <v xml:space="preserve">  </v>
      </c>
      <c r="F89" s="112"/>
      <c r="G89" s="112"/>
      <c r="H89" s="112"/>
      <c r="I89" s="112"/>
      <c r="J89" s="112"/>
      <c r="K89" s="93"/>
      <c r="L89" s="9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65"/>
      <c r="AA89" s="113"/>
      <c r="AB89" s="110" t="str">
        <f t="shared" si="10"/>
        <v>"</v>
      </c>
    </row>
    <row r="90" spans="1:28" ht="18.75" customHeight="1" x14ac:dyDescent="0.3">
      <c r="A90" s="93"/>
      <c r="B90" s="93"/>
      <c r="C90" s="93"/>
      <c r="D90" s="94"/>
      <c r="E90" s="105" t="str">
        <f t="shared" si="9"/>
        <v xml:space="preserve">  </v>
      </c>
      <c r="F90" s="112"/>
      <c r="G90" s="112"/>
      <c r="H90" s="112"/>
      <c r="I90" s="112"/>
      <c r="J90" s="112"/>
      <c r="K90" s="93"/>
      <c r="L90" s="9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 t="s">
        <v>76</v>
      </c>
      <c r="Z90" s="165"/>
      <c r="AA90" s="113"/>
      <c r="AB90" s="110" t="str">
        <f t="shared" si="10"/>
        <v>"</v>
      </c>
    </row>
    <row r="91" spans="1:28" ht="18.75" customHeight="1" x14ac:dyDescent="0.3">
      <c r="A91" s="93">
        <v>150</v>
      </c>
      <c r="B91" s="103">
        <v>0.5</v>
      </c>
      <c r="C91" s="103">
        <v>0.5</v>
      </c>
      <c r="D91" s="104" t="s">
        <v>82</v>
      </c>
      <c r="E91" s="105" t="str">
        <f t="shared" si="9"/>
        <v>0.5 150 CS-SS304/FG</v>
      </c>
      <c r="F91" s="103">
        <v>14.22</v>
      </c>
      <c r="G91" s="103">
        <v>19.05</v>
      </c>
      <c r="H91" s="103">
        <v>31.8</v>
      </c>
      <c r="I91" s="103">
        <v>47.8</v>
      </c>
      <c r="J91" s="106">
        <v>2.5425E-2</v>
      </c>
      <c r="K91" s="107">
        <v>8</v>
      </c>
      <c r="L91" s="107">
        <v>14</v>
      </c>
      <c r="M91" s="40">
        <v>1.38248E-2</v>
      </c>
      <c r="N91" s="40">
        <v>2.3828927999999996E-2</v>
      </c>
      <c r="O91" s="40">
        <v>2.8119643200000002E-3</v>
      </c>
      <c r="P91" s="40">
        <v>8.4819069215999986E-3</v>
      </c>
      <c r="Q91" s="40">
        <v>1</v>
      </c>
      <c r="R91" s="40">
        <v>8.4819069215999986E-3</v>
      </c>
      <c r="S91" s="40">
        <v>2.8119643200000002E-3</v>
      </c>
      <c r="T91" s="116">
        <v>2.9686674225599994</v>
      </c>
      <c r="U91" s="109">
        <v>1.2653839440000001</v>
      </c>
      <c r="V91" s="40">
        <v>3.3140313599999992E-2</v>
      </c>
      <c r="W91" s="109">
        <v>5</v>
      </c>
      <c r="X91" s="40">
        <v>3.9870423179999993E-3</v>
      </c>
      <c r="Y91" s="109"/>
      <c r="Z91" s="120">
        <v>9.2340513665599993</v>
      </c>
      <c r="AA91" s="40"/>
      <c r="AB91" s="110" t="str">
        <f t="shared" si="10"/>
        <v>0.5"150</v>
      </c>
    </row>
    <row r="92" spans="1:28" ht="18.75" customHeight="1" x14ac:dyDescent="0.3">
      <c r="A92" s="93">
        <v>150</v>
      </c>
      <c r="B92" s="103">
        <v>0.75</v>
      </c>
      <c r="C92" s="103">
        <v>0.75</v>
      </c>
      <c r="D92" s="104" t="s">
        <v>82</v>
      </c>
      <c r="E92" s="105" t="str">
        <f t="shared" si="9"/>
        <v>0.75 150 CS-SS304/FG</v>
      </c>
      <c r="F92" s="103">
        <v>20.57</v>
      </c>
      <c r="G92" s="103">
        <v>25.4</v>
      </c>
      <c r="H92" s="103">
        <v>39.6</v>
      </c>
      <c r="I92" s="103">
        <v>57.2</v>
      </c>
      <c r="J92" s="106">
        <v>3.2500000000000001E-2</v>
      </c>
      <c r="K92" s="107">
        <v>9</v>
      </c>
      <c r="L92" s="107">
        <v>15</v>
      </c>
      <c r="M92" s="40">
        <v>1.38248E-2</v>
      </c>
      <c r="N92" s="40">
        <v>2.3828927999999996E-2</v>
      </c>
      <c r="O92" s="40">
        <v>4.0437540000000001E-3</v>
      </c>
      <c r="P92" s="40">
        <v>1.1616602399999999E-2</v>
      </c>
      <c r="Q92" s="40">
        <v>1</v>
      </c>
      <c r="R92" s="40">
        <v>1.1616602399999999E-2</v>
      </c>
      <c r="S92" s="40">
        <v>4.0437540000000001E-3</v>
      </c>
      <c r="T92" s="116">
        <v>4.0658108399999993</v>
      </c>
      <c r="U92" s="109">
        <v>1.8196893000000001</v>
      </c>
      <c r="V92" s="40">
        <v>4.3623191040000009E-2</v>
      </c>
      <c r="W92" s="109">
        <v>11</v>
      </c>
      <c r="X92" s="40">
        <v>5.316056423999997E-3</v>
      </c>
      <c r="Y92" s="109"/>
      <c r="Z92" s="120">
        <v>16.885500139999998</v>
      </c>
      <c r="AA92" s="40"/>
      <c r="AB92" s="110" t="str">
        <f t="shared" si="10"/>
        <v>0.75"150</v>
      </c>
    </row>
    <row r="93" spans="1:28" ht="18.75" customHeight="1" x14ac:dyDescent="0.3">
      <c r="A93" s="93">
        <v>150</v>
      </c>
      <c r="B93" s="105">
        <v>1</v>
      </c>
      <c r="C93" s="105">
        <f>B93</f>
        <v>1</v>
      </c>
      <c r="D93" s="104" t="s">
        <v>82</v>
      </c>
      <c r="E93" s="105" t="str">
        <f t="shared" si="9"/>
        <v>1 150 CS-SS304/FG</v>
      </c>
      <c r="F93" s="103">
        <v>26.92</v>
      </c>
      <c r="G93" s="103">
        <v>31.75</v>
      </c>
      <c r="H93" s="103">
        <v>47.8</v>
      </c>
      <c r="I93" s="103">
        <v>66.8</v>
      </c>
      <c r="J93" s="106">
        <v>3.9774999999999998E-2</v>
      </c>
      <c r="K93" s="107">
        <v>10</v>
      </c>
      <c r="L93" s="107">
        <v>16</v>
      </c>
      <c r="M93" s="40">
        <v>1.38248E-2</v>
      </c>
      <c r="N93" s="40">
        <v>2.3828927999999996E-2</v>
      </c>
      <c r="O93" s="40">
        <v>5.4988141999999995E-3</v>
      </c>
      <c r="P93" s="40">
        <v>1.5164729779199996E-2</v>
      </c>
      <c r="Q93" s="40">
        <v>1</v>
      </c>
      <c r="R93" s="40">
        <v>1.5164729779199996E-2</v>
      </c>
      <c r="S93" s="40">
        <v>5.4988141999999995E-3</v>
      </c>
      <c r="T93" s="116">
        <v>5.307655422719999</v>
      </c>
      <c r="U93" s="109">
        <v>2.4744663899999999</v>
      </c>
      <c r="V93" s="40">
        <v>5.4996974399999995E-2</v>
      </c>
      <c r="W93" s="109">
        <v>8</v>
      </c>
      <c r="X93" s="40">
        <v>6.6450705299999973E-3</v>
      </c>
      <c r="Y93" s="109"/>
      <c r="Z93" s="120">
        <v>15.78212181272</v>
      </c>
      <c r="AA93" s="40"/>
      <c r="AB93" s="110" t="str">
        <f t="shared" si="10"/>
        <v>1"150</v>
      </c>
    </row>
    <row r="94" spans="1:28" ht="18.75" customHeight="1" x14ac:dyDescent="0.3">
      <c r="A94" s="93">
        <v>150</v>
      </c>
      <c r="B94" s="105" t="s">
        <v>73</v>
      </c>
      <c r="C94" s="103">
        <v>1.25</v>
      </c>
      <c r="D94" s="104" t="s">
        <v>82</v>
      </c>
      <c r="E94" s="105" t="str">
        <f t="shared" si="9"/>
        <v>1.25 150 CS-SS304/FG</v>
      </c>
      <c r="F94" s="103">
        <v>38.1</v>
      </c>
      <c r="G94" s="103">
        <v>47.75</v>
      </c>
      <c r="H94" s="103">
        <v>60.5</v>
      </c>
      <c r="I94" s="103">
        <v>76.2</v>
      </c>
      <c r="J94" s="106">
        <v>5.4125E-2</v>
      </c>
      <c r="K94" s="107">
        <v>8</v>
      </c>
      <c r="L94" s="107">
        <v>14</v>
      </c>
      <c r="M94" s="40">
        <v>1.38248E-2</v>
      </c>
      <c r="N94" s="40">
        <v>2.3828927999999996E-2</v>
      </c>
      <c r="O94" s="40">
        <v>5.9861383999999995E-3</v>
      </c>
      <c r="P94" s="40">
        <v>1.8056370191999998E-2</v>
      </c>
      <c r="Q94" s="40">
        <v>1</v>
      </c>
      <c r="R94" s="40">
        <v>1.8056370191999998E-2</v>
      </c>
      <c r="S94" s="40">
        <v>5.9861383999999995E-3</v>
      </c>
      <c r="T94" s="116">
        <v>6.3197295671999996</v>
      </c>
      <c r="U94" s="109">
        <v>2.6937622799999996</v>
      </c>
      <c r="V94" s="40">
        <v>5.183980488E-2</v>
      </c>
      <c r="W94" s="109">
        <v>20</v>
      </c>
      <c r="X94" s="40">
        <v>1.9966843949999997E-2</v>
      </c>
      <c r="Y94" s="109"/>
      <c r="Z94" s="120">
        <v>29.013491847200001</v>
      </c>
      <c r="AA94" s="40"/>
      <c r="AB94" s="110" t="str">
        <f t="shared" si="10"/>
        <v>1  1/4"150</v>
      </c>
    </row>
    <row r="95" spans="1:28" ht="18.75" customHeight="1" x14ac:dyDescent="0.3">
      <c r="A95" s="93">
        <v>150</v>
      </c>
      <c r="B95" s="105" t="s">
        <v>74</v>
      </c>
      <c r="C95" s="103">
        <v>1.5</v>
      </c>
      <c r="D95" s="104" t="s">
        <v>82</v>
      </c>
      <c r="E95" s="105" t="str">
        <f t="shared" si="9"/>
        <v>1.5 150 CS-SS304/FG</v>
      </c>
      <c r="F95" s="103">
        <v>44.45</v>
      </c>
      <c r="G95" s="103">
        <v>54.1</v>
      </c>
      <c r="H95" s="103">
        <v>69.900000000000006</v>
      </c>
      <c r="I95" s="103">
        <v>85.9</v>
      </c>
      <c r="J95" s="106">
        <v>6.2E-2</v>
      </c>
      <c r="K95" s="107">
        <v>9</v>
      </c>
      <c r="L95" s="107">
        <v>15</v>
      </c>
      <c r="M95" s="40">
        <v>1.38248E-2</v>
      </c>
      <c r="N95" s="40">
        <v>2.3828927999999996E-2</v>
      </c>
      <c r="O95" s="40">
        <v>7.714238400000001E-3</v>
      </c>
      <c r="P95" s="40">
        <v>2.2160903039999996E-2</v>
      </c>
      <c r="Q95" s="40">
        <v>1</v>
      </c>
      <c r="R95" s="40">
        <v>2.2160903039999996E-2</v>
      </c>
      <c r="S95" s="40">
        <v>7.714238400000001E-3</v>
      </c>
      <c r="T95" s="116">
        <v>7.7563160639999982</v>
      </c>
      <c r="U95" s="109">
        <v>3.4714072800000007</v>
      </c>
      <c r="V95" s="40">
        <v>5.9555500800000001E-2</v>
      </c>
      <c r="W95" s="109">
        <v>9</v>
      </c>
      <c r="X95" s="40">
        <v>2.2622120579999995E-2</v>
      </c>
      <c r="Y95" s="109"/>
      <c r="Z95" s="120">
        <v>20.227723343999997</v>
      </c>
      <c r="AA95" s="40"/>
      <c r="AB95" s="110" t="str">
        <f t="shared" si="10"/>
        <v>1  1/2"150</v>
      </c>
    </row>
    <row r="96" spans="1:28" ht="18.75" customHeight="1" x14ac:dyDescent="0.3">
      <c r="A96" s="93">
        <v>150</v>
      </c>
      <c r="B96" s="105">
        <v>2</v>
      </c>
      <c r="C96" s="105">
        <f>B96</f>
        <v>2</v>
      </c>
      <c r="D96" s="104" t="s">
        <v>82</v>
      </c>
      <c r="E96" s="105" t="str">
        <f t="shared" si="9"/>
        <v>2 150 CS-SS304/FG</v>
      </c>
      <c r="F96" s="103">
        <v>55.62</v>
      </c>
      <c r="G96" s="103">
        <v>69.849999999999994</v>
      </c>
      <c r="H96" s="103">
        <v>85.9</v>
      </c>
      <c r="I96" s="103">
        <v>104.9</v>
      </c>
      <c r="J96" s="106">
        <v>7.7875E-2</v>
      </c>
      <c r="K96" s="107">
        <v>10</v>
      </c>
      <c r="L96" s="107">
        <v>16</v>
      </c>
      <c r="M96" s="40">
        <v>1.38248E-2</v>
      </c>
      <c r="N96" s="40">
        <v>2.3828927999999996E-2</v>
      </c>
      <c r="O96" s="40">
        <v>1.0766063000000001E-2</v>
      </c>
      <c r="P96" s="40">
        <v>2.9690844287999996E-2</v>
      </c>
      <c r="Q96" s="40">
        <v>1</v>
      </c>
      <c r="R96" s="40">
        <v>2.9690844287999996E-2</v>
      </c>
      <c r="S96" s="40">
        <v>1.0766063000000001E-2</v>
      </c>
      <c r="T96" s="116">
        <v>10.391795500799999</v>
      </c>
      <c r="U96" s="109">
        <v>4.8447283500000005</v>
      </c>
      <c r="V96" s="40">
        <v>8.6365009199999995E-2</v>
      </c>
      <c r="W96" s="109">
        <v>13</v>
      </c>
      <c r="X96" s="40">
        <v>4.3070513045999993E-2</v>
      </c>
      <c r="Y96" s="109"/>
      <c r="Z96" s="120">
        <v>28.236523850799998</v>
      </c>
      <c r="AA96" s="40"/>
      <c r="AB96" s="110" t="str">
        <f t="shared" si="10"/>
        <v>2"150</v>
      </c>
    </row>
    <row r="97" spans="1:28" ht="18.75" customHeight="1" x14ac:dyDescent="0.3">
      <c r="A97" s="93">
        <v>150</v>
      </c>
      <c r="B97" s="105" t="s">
        <v>75</v>
      </c>
      <c r="C97" s="103">
        <v>2.5</v>
      </c>
      <c r="D97" s="104" t="s">
        <v>82</v>
      </c>
      <c r="E97" s="105" t="str">
        <f t="shared" si="9"/>
        <v>2.5 150 CS-SS304/FG</v>
      </c>
      <c r="F97" s="103">
        <v>66.540000000000006</v>
      </c>
      <c r="G97" s="103">
        <v>82.55</v>
      </c>
      <c r="H97" s="103">
        <v>98.6</v>
      </c>
      <c r="I97" s="105">
        <v>124</v>
      </c>
      <c r="J97" s="106">
        <v>9.0574999999999989E-2</v>
      </c>
      <c r="K97" s="107">
        <v>10</v>
      </c>
      <c r="L97" s="107">
        <v>16</v>
      </c>
      <c r="M97" s="40">
        <v>1.38248E-2</v>
      </c>
      <c r="N97" s="40">
        <v>2.3828927999999996E-2</v>
      </c>
      <c r="O97" s="40">
        <v>1.2521812599999998E-2</v>
      </c>
      <c r="P97" s="40">
        <v>3.4532882457599987E-2</v>
      </c>
      <c r="Q97" s="40">
        <v>1</v>
      </c>
      <c r="R97" s="40">
        <v>3.4532882457599987E-2</v>
      </c>
      <c r="S97" s="40">
        <v>1.2521812599999998E-2</v>
      </c>
      <c r="T97" s="116">
        <v>12.086508860159995</v>
      </c>
      <c r="U97" s="109">
        <v>5.6348156699999992</v>
      </c>
      <c r="V97" s="40">
        <v>0.13647846720000004</v>
      </c>
      <c r="W97" s="109">
        <v>40</v>
      </c>
      <c r="X97" s="40">
        <v>5.7268676165999961E-2</v>
      </c>
      <c r="Y97" s="109"/>
      <c r="Z97" s="120">
        <v>57.721324530159997</v>
      </c>
      <c r="AA97" s="40"/>
      <c r="AB97" s="110" t="str">
        <f t="shared" si="10"/>
        <v>2  1/2"150</v>
      </c>
    </row>
    <row r="98" spans="1:28" ht="18.75" customHeight="1" x14ac:dyDescent="0.3">
      <c r="A98" s="93">
        <v>150</v>
      </c>
      <c r="B98" s="105">
        <v>3</v>
      </c>
      <c r="C98" s="105">
        <f t="shared" ref="C98:C109" si="12">B98</f>
        <v>3</v>
      </c>
      <c r="D98" s="104" t="s">
        <v>82</v>
      </c>
      <c r="E98" s="105" t="str">
        <f t="shared" ref="E98:E129" si="13">CONCATENATE(C98," ",A98," ",D98)</f>
        <v>3 150 CS-SS304/FG</v>
      </c>
      <c r="F98" s="105">
        <v>81</v>
      </c>
      <c r="G98" s="103">
        <v>101.6</v>
      </c>
      <c r="H98" s="103">
        <v>120.7</v>
      </c>
      <c r="I98" s="103">
        <v>136.69999999999999</v>
      </c>
      <c r="J98" s="106">
        <v>0.11115</v>
      </c>
      <c r="K98" s="107">
        <v>11</v>
      </c>
      <c r="L98" s="107">
        <v>17</v>
      </c>
      <c r="M98" s="40">
        <v>1.38248E-2</v>
      </c>
      <c r="N98" s="40">
        <v>2.3828927999999996E-2</v>
      </c>
      <c r="O98" s="40">
        <v>1.690289172E-2</v>
      </c>
      <c r="P98" s="40">
        <v>4.502595090239999E-2</v>
      </c>
      <c r="Q98" s="40">
        <v>1</v>
      </c>
      <c r="R98" s="40">
        <v>4.502595090239999E-2</v>
      </c>
      <c r="S98" s="40">
        <v>1.690289172E-2</v>
      </c>
      <c r="T98" s="116">
        <v>15.759082815839996</v>
      </c>
      <c r="U98" s="109">
        <v>7.6063012739999998</v>
      </c>
      <c r="V98" s="40">
        <v>9.4775750399999914E-2</v>
      </c>
      <c r="W98" s="109">
        <v>15</v>
      </c>
      <c r="X98" s="40">
        <v>9.0692142719999938E-2</v>
      </c>
      <c r="Y98" s="109"/>
      <c r="Z98" s="120">
        <v>38.365384089839992</v>
      </c>
      <c r="AA98" s="40"/>
      <c r="AB98" s="110" t="str">
        <f t="shared" si="10"/>
        <v>3"150</v>
      </c>
    </row>
    <row r="99" spans="1:28" ht="18.75" customHeight="1" x14ac:dyDescent="0.3">
      <c r="A99" s="93">
        <v>150</v>
      </c>
      <c r="B99" s="105">
        <v>4</v>
      </c>
      <c r="C99" s="105">
        <f t="shared" si="12"/>
        <v>4</v>
      </c>
      <c r="D99" s="104" t="s">
        <v>82</v>
      </c>
      <c r="E99" s="105" t="str">
        <f t="shared" si="13"/>
        <v>4 150 CS-SS304/FG</v>
      </c>
      <c r="F99" s="103">
        <v>106.42</v>
      </c>
      <c r="G99" s="105">
        <v>127</v>
      </c>
      <c r="H99" s="103">
        <v>149.4</v>
      </c>
      <c r="I99" s="103">
        <v>174.8</v>
      </c>
      <c r="J99" s="106">
        <v>0.13819999999999999</v>
      </c>
      <c r="K99" s="107">
        <v>13</v>
      </c>
      <c r="L99" s="107">
        <v>19</v>
      </c>
      <c r="M99" s="40">
        <v>1.38248E-2</v>
      </c>
      <c r="N99" s="40">
        <v>2.3828927999999996E-2</v>
      </c>
      <c r="O99" s="40">
        <v>2.4837635679999998E-2</v>
      </c>
      <c r="P99" s="40">
        <v>6.2569999142399982E-2</v>
      </c>
      <c r="Q99" s="40">
        <v>1</v>
      </c>
      <c r="R99" s="40">
        <v>6.2569999142399982E-2</v>
      </c>
      <c r="S99" s="40">
        <v>2.4837635679999998E-2</v>
      </c>
      <c r="T99" s="116">
        <v>21.899499699839993</v>
      </c>
      <c r="U99" s="109">
        <v>11.176936055999999</v>
      </c>
      <c r="V99" s="40">
        <v>0.19239061344000005</v>
      </c>
      <c r="W99" s="109">
        <v>30</v>
      </c>
      <c r="X99" s="40">
        <v>0.11325511511999999</v>
      </c>
      <c r="Y99" s="109"/>
      <c r="Z99" s="120">
        <v>63.076435755839995</v>
      </c>
      <c r="AA99" s="40"/>
      <c r="AB99" s="110" t="str">
        <f t="shared" si="10"/>
        <v>4"150</v>
      </c>
    </row>
    <row r="100" spans="1:28" ht="18.75" customHeight="1" x14ac:dyDescent="0.3">
      <c r="A100" s="93">
        <v>150</v>
      </c>
      <c r="B100" s="105">
        <v>5</v>
      </c>
      <c r="C100" s="105">
        <f t="shared" si="12"/>
        <v>5</v>
      </c>
      <c r="D100" s="104" t="s">
        <v>82</v>
      </c>
      <c r="E100" s="105" t="str">
        <f t="shared" si="13"/>
        <v>5 150 CS-SS304/FG</v>
      </c>
      <c r="F100" s="103">
        <v>131.82</v>
      </c>
      <c r="G100" s="103">
        <v>155.69999999999999</v>
      </c>
      <c r="H100" s="103">
        <v>177.8</v>
      </c>
      <c r="I100" s="103">
        <v>196.9</v>
      </c>
      <c r="J100" s="106">
        <v>0.16675000000000001</v>
      </c>
      <c r="K100" s="107">
        <v>13</v>
      </c>
      <c r="L100" s="107">
        <v>19</v>
      </c>
      <c r="M100" s="40">
        <v>1.38248E-2</v>
      </c>
      <c r="N100" s="40">
        <v>2.3828927999999996E-2</v>
      </c>
      <c r="O100" s="40">
        <v>2.9968710200000005E-2</v>
      </c>
      <c r="P100" s="40">
        <v>7.5496001135999982E-2</v>
      </c>
      <c r="Q100" s="40">
        <v>1</v>
      </c>
      <c r="R100" s="40">
        <v>7.5496001135999982E-2</v>
      </c>
      <c r="S100" s="40">
        <v>2.9968710200000005E-2</v>
      </c>
      <c r="T100" s="116">
        <v>26.423600397599994</v>
      </c>
      <c r="U100" s="109">
        <v>13.485919590000002</v>
      </c>
      <c r="V100" s="40">
        <v>0.16296255227999998</v>
      </c>
      <c r="W100" s="109">
        <v>33.725037885333336</v>
      </c>
      <c r="X100" s="40">
        <v>0.16111340251199993</v>
      </c>
      <c r="Y100" s="109"/>
      <c r="Z100" s="120">
        <v>73.634557872933328</v>
      </c>
      <c r="AA100" s="40"/>
      <c r="AB100" s="110" t="str">
        <f t="shared" si="10"/>
        <v>5"150</v>
      </c>
    </row>
    <row r="101" spans="1:28" ht="18.75" customHeight="1" x14ac:dyDescent="0.3">
      <c r="A101" s="93">
        <v>150</v>
      </c>
      <c r="B101" s="105">
        <v>6</v>
      </c>
      <c r="C101" s="105">
        <f t="shared" si="12"/>
        <v>6</v>
      </c>
      <c r="D101" s="104" t="s">
        <v>82</v>
      </c>
      <c r="E101" s="105" t="str">
        <f t="shared" si="13"/>
        <v>6 150 CS-SS304/FG</v>
      </c>
      <c r="F101" s="103">
        <v>157.22</v>
      </c>
      <c r="G101" s="103">
        <v>182.62</v>
      </c>
      <c r="H101" s="103">
        <v>209.6</v>
      </c>
      <c r="I101" s="103">
        <v>222.3</v>
      </c>
      <c r="J101" s="106">
        <v>0.19611000000000001</v>
      </c>
      <c r="K101" s="107">
        <v>16</v>
      </c>
      <c r="L101" s="107">
        <v>22</v>
      </c>
      <c r="M101" s="40">
        <v>1.38248E-2</v>
      </c>
      <c r="N101" s="40">
        <v>2.3828927999999996E-2</v>
      </c>
      <c r="O101" s="40">
        <v>4.3378904448000001E-2</v>
      </c>
      <c r="P101" s="40">
        <v>0.10280800354175998</v>
      </c>
      <c r="Q101" s="40">
        <v>1</v>
      </c>
      <c r="R101" s="40">
        <v>0.10280800354175998</v>
      </c>
      <c r="S101" s="40">
        <v>4.3378904448000001E-2</v>
      </c>
      <c r="T101" s="116">
        <v>35.982801239615995</v>
      </c>
      <c r="U101" s="109">
        <v>19.520507001600002</v>
      </c>
      <c r="V101" s="40">
        <v>0.12233533572000016</v>
      </c>
      <c r="W101" s="109">
        <v>32</v>
      </c>
      <c r="X101" s="40">
        <v>0.20099756193600002</v>
      </c>
      <c r="Y101" s="109"/>
      <c r="Z101" s="120">
        <v>87.50330824121599</v>
      </c>
      <c r="AA101" s="40"/>
      <c r="AB101" s="110" t="str">
        <f t="shared" si="10"/>
        <v>6"150</v>
      </c>
    </row>
    <row r="102" spans="1:28" ht="18.75" customHeight="1" x14ac:dyDescent="0.3">
      <c r="A102" s="93">
        <v>150</v>
      </c>
      <c r="B102" s="105">
        <v>8</v>
      </c>
      <c r="C102" s="105">
        <f t="shared" si="12"/>
        <v>8</v>
      </c>
      <c r="D102" s="104" t="s">
        <v>82</v>
      </c>
      <c r="E102" s="105" t="str">
        <f t="shared" si="13"/>
        <v>8 150 CS-SS304/FG</v>
      </c>
      <c r="F102" s="103">
        <v>215.9</v>
      </c>
      <c r="G102" s="103">
        <v>233.42</v>
      </c>
      <c r="H102" s="103">
        <v>263.7</v>
      </c>
      <c r="I102" s="103">
        <v>279.39999999999998</v>
      </c>
      <c r="J102" s="106">
        <v>0.24856</v>
      </c>
      <c r="K102" s="107">
        <v>18</v>
      </c>
      <c r="L102" s="107">
        <v>24</v>
      </c>
      <c r="M102" s="40">
        <v>1.38248E-2</v>
      </c>
      <c r="N102" s="40">
        <v>2.3828927999999996E-2</v>
      </c>
      <c r="O102" s="40">
        <v>6.1853261183999995E-2</v>
      </c>
      <c r="P102" s="40">
        <v>0.14215004024831998</v>
      </c>
      <c r="Q102" s="40">
        <v>1</v>
      </c>
      <c r="R102" s="40">
        <v>0.14215004024831998</v>
      </c>
      <c r="S102" s="40">
        <v>6.1853261183999995E-2</v>
      </c>
      <c r="T102" s="116">
        <v>49.752514086911994</v>
      </c>
      <c r="U102" s="109">
        <v>27.833967532799999</v>
      </c>
      <c r="V102" s="40">
        <v>0.19007928455999987</v>
      </c>
      <c r="W102" s="109">
        <v>35</v>
      </c>
      <c r="X102" s="40">
        <v>0.17720701130879982</v>
      </c>
      <c r="Y102" s="109"/>
      <c r="Z102" s="120">
        <v>112.586481619712</v>
      </c>
      <c r="AA102" s="40"/>
      <c r="AB102" s="110" t="str">
        <f t="shared" si="10"/>
        <v>8"150</v>
      </c>
    </row>
    <row r="103" spans="1:28" ht="18.75" customHeight="1" x14ac:dyDescent="0.3">
      <c r="A103" s="93">
        <v>150</v>
      </c>
      <c r="B103" s="105">
        <v>10</v>
      </c>
      <c r="C103" s="105">
        <f t="shared" si="12"/>
        <v>10</v>
      </c>
      <c r="D103" s="104" t="s">
        <v>82</v>
      </c>
      <c r="E103" s="105" t="str">
        <f t="shared" si="13"/>
        <v>10 150 CS-SS304/FG</v>
      </c>
      <c r="F103" s="103">
        <v>268.22000000000003</v>
      </c>
      <c r="G103" s="103">
        <v>287.27</v>
      </c>
      <c r="H103" s="103">
        <v>317.5</v>
      </c>
      <c r="I103" s="103">
        <v>339.9</v>
      </c>
      <c r="J103" s="106">
        <v>0.30238500000000001</v>
      </c>
      <c r="K103" s="107">
        <v>18</v>
      </c>
      <c r="L103" s="107">
        <v>24</v>
      </c>
      <c r="M103" s="40">
        <v>1.38248E-2</v>
      </c>
      <c r="N103" s="40">
        <v>2.3828927999999996E-2</v>
      </c>
      <c r="O103" s="40">
        <v>7.5247418664000004E-2</v>
      </c>
      <c r="P103" s="40">
        <v>0.17293224943871999</v>
      </c>
      <c r="Q103" s="40">
        <v>1</v>
      </c>
      <c r="R103" s="40">
        <v>0.17293224943871999</v>
      </c>
      <c r="S103" s="40">
        <v>7.5247418664000004E-2</v>
      </c>
      <c r="T103" s="116">
        <v>60.526287303551996</v>
      </c>
      <c r="U103" s="109">
        <v>33.861338398800001</v>
      </c>
      <c r="V103" s="40">
        <v>0.3299194483199997</v>
      </c>
      <c r="W103" s="109">
        <v>53</v>
      </c>
      <c r="X103" s="40">
        <v>0.23713408834199942</v>
      </c>
      <c r="Y103" s="109"/>
      <c r="Z103" s="120">
        <v>147.38762570235201</v>
      </c>
      <c r="AA103" s="40"/>
      <c r="AB103" s="110" t="str">
        <f t="shared" si="10"/>
        <v>10"150</v>
      </c>
    </row>
    <row r="104" spans="1:28" ht="18.75" customHeight="1" x14ac:dyDescent="0.3">
      <c r="A104" s="93">
        <v>150</v>
      </c>
      <c r="B104" s="105">
        <v>12</v>
      </c>
      <c r="C104" s="105">
        <f t="shared" si="12"/>
        <v>12</v>
      </c>
      <c r="D104" s="104" t="s">
        <v>82</v>
      </c>
      <c r="E104" s="105" t="str">
        <f t="shared" si="13"/>
        <v>12 150 CS-SS304/FG</v>
      </c>
      <c r="F104" s="103">
        <v>317.5</v>
      </c>
      <c r="G104" s="103">
        <v>339.85</v>
      </c>
      <c r="H104" s="103">
        <v>374.7</v>
      </c>
      <c r="I104" s="103">
        <v>409.7</v>
      </c>
      <c r="J104" s="106">
        <v>0.35727499999999995</v>
      </c>
      <c r="K104" s="107">
        <v>21</v>
      </c>
      <c r="L104" s="107">
        <v>27</v>
      </c>
      <c r="M104" s="40">
        <v>1.38248E-2</v>
      </c>
      <c r="N104" s="40">
        <v>2.3828927999999996E-2</v>
      </c>
      <c r="O104" s="40">
        <v>0.10372436381999998</v>
      </c>
      <c r="P104" s="40">
        <v>0.22986396678239993</v>
      </c>
      <c r="Q104" s="40">
        <v>1</v>
      </c>
      <c r="R104" s="40">
        <v>0.22986396678239993</v>
      </c>
      <c r="S104" s="40">
        <v>0.10372436381999998</v>
      </c>
      <c r="T104" s="116">
        <v>80.45238837383998</v>
      </c>
      <c r="U104" s="109">
        <v>46.675963718999995</v>
      </c>
      <c r="V104" s="40">
        <v>0.62135921400000016</v>
      </c>
      <c r="W104" s="109">
        <v>79</v>
      </c>
      <c r="X104" s="40">
        <v>0.32913459747000035</v>
      </c>
      <c r="Y104" s="109"/>
      <c r="Z104" s="120">
        <v>206.12835209283998</v>
      </c>
      <c r="AA104" s="40"/>
      <c r="AB104" s="110" t="str">
        <f t="shared" si="10"/>
        <v>12"150</v>
      </c>
    </row>
    <row r="105" spans="1:28" ht="18.75" customHeight="1" x14ac:dyDescent="0.3">
      <c r="A105" s="93">
        <v>150</v>
      </c>
      <c r="B105" s="105">
        <v>14</v>
      </c>
      <c r="C105" s="105">
        <f t="shared" si="12"/>
        <v>14</v>
      </c>
      <c r="D105" s="104" t="s">
        <v>82</v>
      </c>
      <c r="E105" s="105" t="str">
        <f t="shared" si="13"/>
        <v>14 150 CS-SS304/FG</v>
      </c>
      <c r="F105" s="103">
        <v>349.25</v>
      </c>
      <c r="G105" s="103">
        <v>371.6</v>
      </c>
      <c r="H105" s="103">
        <v>406.4</v>
      </c>
      <c r="I105" s="103">
        <v>450.9</v>
      </c>
      <c r="J105" s="106">
        <v>0.38900000000000001</v>
      </c>
      <c r="K105" s="107">
        <v>21</v>
      </c>
      <c r="L105" s="107">
        <v>27</v>
      </c>
      <c r="M105" s="40">
        <v>1.38248E-2</v>
      </c>
      <c r="N105" s="40">
        <v>2.3828927999999996E-2</v>
      </c>
      <c r="O105" s="40">
        <v>0.11293479120000001</v>
      </c>
      <c r="P105" s="40">
        <v>0.25027523078399994</v>
      </c>
      <c r="Q105" s="40">
        <v>1</v>
      </c>
      <c r="R105" s="40">
        <v>0.25027523078399994</v>
      </c>
      <c r="S105" s="40">
        <v>0.11293479120000001</v>
      </c>
      <c r="T105" s="116">
        <v>87.596330774399974</v>
      </c>
      <c r="U105" s="109">
        <v>50.820656040000003</v>
      </c>
      <c r="V105" s="40">
        <v>0.86945874659999989</v>
      </c>
      <c r="W105" s="109">
        <v>102</v>
      </c>
      <c r="X105" s="40">
        <v>0.35988352632000031</v>
      </c>
      <c r="Y105" s="109"/>
      <c r="Z105" s="120">
        <v>240.41698681439999</v>
      </c>
      <c r="AA105" s="40"/>
      <c r="AB105" s="110" t="str">
        <f t="shared" si="10"/>
        <v>14"150</v>
      </c>
    </row>
    <row r="106" spans="1:28" ht="18.75" customHeight="1" x14ac:dyDescent="0.3">
      <c r="A106" s="93">
        <v>150</v>
      </c>
      <c r="B106" s="105">
        <v>16</v>
      </c>
      <c r="C106" s="105">
        <f t="shared" si="12"/>
        <v>16</v>
      </c>
      <c r="D106" s="104" t="s">
        <v>82</v>
      </c>
      <c r="E106" s="105" t="str">
        <f t="shared" si="13"/>
        <v>16 150 CS-SS304/FG</v>
      </c>
      <c r="F106" s="103">
        <v>400.05</v>
      </c>
      <c r="G106" s="103">
        <v>422.4</v>
      </c>
      <c r="H106" s="103">
        <v>463.6</v>
      </c>
      <c r="I106" s="103">
        <v>514.4</v>
      </c>
      <c r="J106" s="106">
        <v>0.443</v>
      </c>
      <c r="K106" s="107">
        <v>25</v>
      </c>
      <c r="L106" s="107">
        <v>31</v>
      </c>
      <c r="M106" s="40">
        <v>1.38248E-2</v>
      </c>
      <c r="N106" s="40">
        <v>2.3828927999999996E-2</v>
      </c>
      <c r="O106" s="40">
        <v>0.15310965999999998</v>
      </c>
      <c r="P106" s="40">
        <v>0.32724266822399994</v>
      </c>
      <c r="Q106" s="40">
        <v>1</v>
      </c>
      <c r="R106" s="40">
        <v>0.32724266822399994</v>
      </c>
      <c r="S106" s="40">
        <v>0.15310965999999998</v>
      </c>
      <c r="T106" s="116">
        <v>114.53493387839998</v>
      </c>
      <c r="U106" s="109">
        <v>68.899346999999992</v>
      </c>
      <c r="V106" s="40">
        <v>1.1323310246399989</v>
      </c>
      <c r="W106" s="109">
        <v>129</v>
      </c>
      <c r="X106" s="40">
        <v>0.40908181247999942</v>
      </c>
      <c r="Y106" s="109"/>
      <c r="Z106" s="120">
        <v>312.43428087839993</v>
      </c>
      <c r="AA106" s="40"/>
      <c r="AB106" s="110" t="str">
        <f t="shared" si="10"/>
        <v>16"150</v>
      </c>
    </row>
    <row r="107" spans="1:28" ht="18.75" customHeight="1" x14ac:dyDescent="0.3">
      <c r="A107" s="93">
        <v>150</v>
      </c>
      <c r="B107" s="105">
        <v>18</v>
      </c>
      <c r="C107" s="105">
        <f t="shared" si="12"/>
        <v>18</v>
      </c>
      <c r="D107" s="104" t="s">
        <v>82</v>
      </c>
      <c r="E107" s="105" t="str">
        <f t="shared" si="13"/>
        <v>18 150 CS-SS304/FG</v>
      </c>
      <c r="F107" s="103">
        <v>449.33</v>
      </c>
      <c r="G107" s="103">
        <v>474.72</v>
      </c>
      <c r="H107" s="103">
        <v>527.1</v>
      </c>
      <c r="I107" s="103">
        <v>549.4</v>
      </c>
      <c r="J107" s="106">
        <v>0.50091000000000008</v>
      </c>
      <c r="K107" s="107">
        <v>31</v>
      </c>
      <c r="L107" s="107">
        <v>37</v>
      </c>
      <c r="M107" s="40">
        <v>1.38248E-2</v>
      </c>
      <c r="N107" s="40">
        <v>2.3828927999999996E-2</v>
      </c>
      <c r="O107" s="40">
        <v>0.21467439760800006</v>
      </c>
      <c r="P107" s="40">
        <v>0.44163748800576003</v>
      </c>
      <c r="Q107" s="40">
        <v>1</v>
      </c>
      <c r="R107" s="40">
        <v>0.44163748800576003</v>
      </c>
      <c r="S107" s="40">
        <v>0.21467439760800006</v>
      </c>
      <c r="T107" s="116">
        <v>154.57312080201601</v>
      </c>
      <c r="U107" s="109">
        <v>96.603478923600022</v>
      </c>
      <c r="V107" s="40">
        <v>0.53088719783999894</v>
      </c>
      <c r="W107" s="109">
        <v>74</v>
      </c>
      <c r="X107" s="40">
        <v>0.52228669714560094</v>
      </c>
      <c r="Y107" s="109"/>
      <c r="Z107" s="120">
        <v>325.17659972561603</v>
      </c>
      <c r="AA107" s="40"/>
      <c r="AB107" s="110" t="str">
        <f t="shared" si="10"/>
        <v>18"150</v>
      </c>
    </row>
    <row r="108" spans="1:28" ht="18.75" customHeight="1" x14ac:dyDescent="0.3">
      <c r="A108" s="93">
        <v>150</v>
      </c>
      <c r="B108" s="105">
        <v>20</v>
      </c>
      <c r="C108" s="105">
        <f t="shared" si="12"/>
        <v>20</v>
      </c>
      <c r="D108" s="104" t="s">
        <v>82</v>
      </c>
      <c r="E108" s="105" t="str">
        <f t="shared" si="13"/>
        <v>20 150 CS-SS304/FG</v>
      </c>
      <c r="F108" s="103">
        <v>500.13</v>
      </c>
      <c r="G108" s="103">
        <v>525.52</v>
      </c>
      <c r="H108" s="103">
        <v>577.9</v>
      </c>
      <c r="I108" s="103">
        <v>606.6</v>
      </c>
      <c r="J108" s="106">
        <v>0.55171000000000003</v>
      </c>
      <c r="K108" s="107">
        <v>31</v>
      </c>
      <c r="L108" s="107">
        <v>37</v>
      </c>
      <c r="M108" s="40">
        <v>1.38248E-2</v>
      </c>
      <c r="N108" s="40">
        <v>2.3828927999999996E-2</v>
      </c>
      <c r="O108" s="40">
        <v>0.23644569264800003</v>
      </c>
      <c r="P108" s="40">
        <v>0.48642634107455995</v>
      </c>
      <c r="Q108" s="40">
        <v>1</v>
      </c>
      <c r="R108" s="40">
        <v>0.48642634107455995</v>
      </c>
      <c r="S108" s="40">
        <v>0.23644569264800003</v>
      </c>
      <c r="T108" s="116">
        <v>170.24921937609599</v>
      </c>
      <c r="U108" s="109">
        <v>106.40056169160002</v>
      </c>
      <c r="V108" s="40">
        <v>0.75438498744000115</v>
      </c>
      <c r="W108" s="109">
        <v>96</v>
      </c>
      <c r="X108" s="40">
        <v>0.57817683072959958</v>
      </c>
      <c r="Y108" s="109"/>
      <c r="Z108" s="120">
        <v>372.64978106769604</v>
      </c>
      <c r="AA108" s="40"/>
      <c r="AB108" s="110" t="str">
        <f t="shared" si="10"/>
        <v>20"150</v>
      </c>
    </row>
    <row r="109" spans="1:28" ht="18.75" customHeight="1" x14ac:dyDescent="0.3">
      <c r="A109" s="93">
        <v>150</v>
      </c>
      <c r="B109" s="105">
        <v>24</v>
      </c>
      <c r="C109" s="105">
        <f t="shared" si="12"/>
        <v>24</v>
      </c>
      <c r="D109" s="104" t="s">
        <v>82</v>
      </c>
      <c r="E109" s="105" t="str">
        <f t="shared" si="13"/>
        <v>24 150 CS-SS304/FG</v>
      </c>
      <c r="F109" s="103">
        <v>603.25</v>
      </c>
      <c r="G109" s="103">
        <v>628.65</v>
      </c>
      <c r="H109" s="103">
        <v>685.8</v>
      </c>
      <c r="I109" s="103">
        <v>717.6</v>
      </c>
      <c r="J109" s="106">
        <v>0.65722499999999995</v>
      </c>
      <c r="K109" s="107">
        <v>34</v>
      </c>
      <c r="L109" s="107">
        <v>40</v>
      </c>
      <c r="M109" s="40">
        <v>1.38248E-2</v>
      </c>
      <c r="N109" s="40">
        <v>2.3828927999999996E-2</v>
      </c>
      <c r="O109" s="40">
        <v>0.30892414211999997</v>
      </c>
      <c r="P109" s="40">
        <v>0.62643868819199988</v>
      </c>
      <c r="Q109" s="40">
        <v>1</v>
      </c>
      <c r="R109" s="40">
        <v>0.62643868819199988</v>
      </c>
      <c r="S109" s="40">
        <v>0.30892414211999997</v>
      </c>
      <c r="T109" s="116">
        <v>219.25354086719994</v>
      </c>
      <c r="U109" s="109">
        <v>139.015863954</v>
      </c>
      <c r="V109" s="40">
        <v>0.98882237376000226</v>
      </c>
      <c r="W109" s="109">
        <v>118</v>
      </c>
      <c r="X109" s="40">
        <v>0.69191280971999936</v>
      </c>
      <c r="Y109" s="109"/>
      <c r="Z109" s="120">
        <v>476.26940482119994</v>
      </c>
      <c r="AA109" s="40"/>
      <c r="AB109" s="110" t="str">
        <f t="shared" si="10"/>
        <v>24"150</v>
      </c>
    </row>
    <row r="110" spans="1:28" ht="18.75" customHeight="1" x14ac:dyDescent="0.3">
      <c r="A110" s="93"/>
      <c r="B110" s="93"/>
      <c r="C110" s="93"/>
      <c r="D110" s="94"/>
      <c r="E110" s="105" t="str">
        <f t="shared" si="13"/>
        <v xml:space="preserve">  </v>
      </c>
      <c r="F110" s="112"/>
      <c r="G110" s="112"/>
      <c r="H110" s="112"/>
      <c r="I110" s="112"/>
      <c r="J110" s="112"/>
      <c r="K110" s="93"/>
      <c r="L110" s="9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65"/>
      <c r="AA110" s="113"/>
      <c r="AB110" s="110" t="str">
        <f t="shared" si="10"/>
        <v>"</v>
      </c>
    </row>
    <row r="111" spans="1:28" ht="18.75" customHeight="1" x14ac:dyDescent="0.3">
      <c r="A111" s="93"/>
      <c r="B111" s="93"/>
      <c r="C111" s="93"/>
      <c r="D111" s="94"/>
      <c r="E111" s="105" t="str">
        <f t="shared" si="13"/>
        <v xml:space="preserve">  </v>
      </c>
      <c r="F111" s="112"/>
      <c r="G111" s="112"/>
      <c r="H111" s="112"/>
      <c r="I111" s="112"/>
      <c r="J111" s="112"/>
      <c r="K111" s="93"/>
      <c r="L111" s="9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65"/>
      <c r="AA111" s="113"/>
      <c r="AB111" s="110" t="str">
        <f t="shared" si="10"/>
        <v>"</v>
      </c>
    </row>
    <row r="112" spans="1:28" ht="18.75" customHeight="1" x14ac:dyDescent="0.3">
      <c r="A112" s="93">
        <v>150</v>
      </c>
      <c r="B112" s="105">
        <v>0.5</v>
      </c>
      <c r="C112" s="103">
        <v>0.5</v>
      </c>
      <c r="D112" s="104" t="s">
        <v>83</v>
      </c>
      <c r="E112" s="105" t="str">
        <f t="shared" si="13"/>
        <v>0.5 150 SS304-SS304/FG-SS304</v>
      </c>
      <c r="F112" s="111">
        <v>14.22</v>
      </c>
      <c r="G112" s="111">
        <v>19.05</v>
      </c>
      <c r="H112" s="114" t="s">
        <v>78</v>
      </c>
      <c r="I112" s="114" t="s">
        <v>79</v>
      </c>
      <c r="J112" s="40">
        <v>2.5425E-2</v>
      </c>
      <c r="K112" s="107">
        <v>8</v>
      </c>
      <c r="L112" s="107">
        <v>14</v>
      </c>
      <c r="M112" s="40">
        <v>1.38248E-2</v>
      </c>
      <c r="N112" s="40">
        <v>2.3828927999999996E-2</v>
      </c>
      <c r="O112" s="40">
        <v>2.8119643200000002E-3</v>
      </c>
      <c r="P112" s="40">
        <v>8.4819069215999986E-3</v>
      </c>
      <c r="Q112" s="40">
        <v>1</v>
      </c>
      <c r="R112" s="40">
        <v>8.4819069215999986E-3</v>
      </c>
      <c r="S112" s="40">
        <v>2.8119643200000002E-3</v>
      </c>
      <c r="T112" s="116">
        <v>2.9686674225599994</v>
      </c>
      <c r="U112" s="109">
        <v>1.2653839440000001</v>
      </c>
      <c r="V112" s="40">
        <v>3.3140313599999992E-2</v>
      </c>
      <c r="W112" s="116">
        <v>16</v>
      </c>
      <c r="X112" s="40">
        <v>3.9870423179999993E-3</v>
      </c>
      <c r="Y112" s="116">
        <v>1</v>
      </c>
      <c r="Z112" s="120">
        <v>21.234051366559999</v>
      </c>
      <c r="AA112" s="40"/>
      <c r="AB112" s="110" t="str">
        <f t="shared" si="10"/>
        <v>0.5"150</v>
      </c>
    </row>
    <row r="113" spans="1:28" ht="18.75" customHeight="1" x14ac:dyDescent="0.3">
      <c r="A113" s="93">
        <v>150</v>
      </c>
      <c r="B113" s="105">
        <v>0.75</v>
      </c>
      <c r="C113" s="103">
        <v>0.75</v>
      </c>
      <c r="D113" s="104" t="s">
        <v>83</v>
      </c>
      <c r="E113" s="105" t="str">
        <f t="shared" si="13"/>
        <v>0.75 150 SS304-SS304/FG-SS304</v>
      </c>
      <c r="F113" s="111">
        <v>20.57</v>
      </c>
      <c r="G113" s="111">
        <v>25.4</v>
      </c>
      <c r="H113" s="111">
        <v>39.6</v>
      </c>
      <c r="I113" s="103">
        <v>57.2</v>
      </c>
      <c r="J113" s="40">
        <v>3.2500000000000001E-2</v>
      </c>
      <c r="K113" s="107">
        <v>9</v>
      </c>
      <c r="L113" s="107">
        <v>15</v>
      </c>
      <c r="M113" s="40">
        <v>1.38248E-2</v>
      </c>
      <c r="N113" s="40">
        <v>2.3828927999999996E-2</v>
      </c>
      <c r="O113" s="40">
        <v>4.0437540000000001E-3</v>
      </c>
      <c r="P113" s="40">
        <v>1.1616602399999999E-2</v>
      </c>
      <c r="Q113" s="40">
        <v>1</v>
      </c>
      <c r="R113" s="40">
        <v>1.1616602399999999E-2</v>
      </c>
      <c r="S113" s="40">
        <v>4.0437540000000001E-3</v>
      </c>
      <c r="T113" s="116">
        <v>4.0658108399999993</v>
      </c>
      <c r="U113" s="109">
        <v>1.8196893000000001</v>
      </c>
      <c r="V113" s="40">
        <v>4.3623191040000009E-2</v>
      </c>
      <c r="W113" s="116">
        <v>23</v>
      </c>
      <c r="X113" s="40">
        <v>5.316056423999997E-3</v>
      </c>
      <c r="Y113" s="116">
        <v>2</v>
      </c>
      <c r="Z113" s="120">
        <v>30.885500139999998</v>
      </c>
      <c r="AA113" s="40"/>
      <c r="AB113" s="110" t="str">
        <f t="shared" si="10"/>
        <v>0.75"150</v>
      </c>
    </row>
    <row r="114" spans="1:28" ht="18.75" customHeight="1" x14ac:dyDescent="0.3">
      <c r="A114" s="93">
        <v>150</v>
      </c>
      <c r="B114" s="105">
        <v>1</v>
      </c>
      <c r="C114" s="105">
        <f>B114</f>
        <v>1</v>
      </c>
      <c r="D114" s="104" t="s">
        <v>83</v>
      </c>
      <c r="E114" s="105" t="str">
        <f t="shared" si="13"/>
        <v>1 150 SS304-SS304/FG-SS304</v>
      </c>
      <c r="F114" s="111">
        <v>26.92</v>
      </c>
      <c r="G114" s="111">
        <v>31.75</v>
      </c>
      <c r="H114" s="111">
        <v>47.8</v>
      </c>
      <c r="I114" s="111">
        <v>66.8</v>
      </c>
      <c r="J114" s="40">
        <v>3.9774999999999998E-2</v>
      </c>
      <c r="K114" s="107">
        <v>10</v>
      </c>
      <c r="L114" s="107">
        <v>16</v>
      </c>
      <c r="M114" s="40">
        <v>1.38248E-2</v>
      </c>
      <c r="N114" s="40">
        <v>2.3828927999999996E-2</v>
      </c>
      <c r="O114" s="40">
        <v>5.4988141999999995E-3</v>
      </c>
      <c r="P114" s="40">
        <v>1.5164729779199996E-2</v>
      </c>
      <c r="Q114" s="40">
        <v>1</v>
      </c>
      <c r="R114" s="40">
        <v>1.5164729779199996E-2</v>
      </c>
      <c r="S114" s="40">
        <v>5.4988141999999995E-3</v>
      </c>
      <c r="T114" s="116">
        <v>5.307655422719999</v>
      </c>
      <c r="U114" s="109">
        <v>2.4744663899999999</v>
      </c>
      <c r="V114" s="40">
        <v>5.4996974399999995E-2</v>
      </c>
      <c r="W114" s="116">
        <v>28</v>
      </c>
      <c r="X114" s="40">
        <v>6.6450705299999973E-3</v>
      </c>
      <c r="Y114" s="116">
        <v>2</v>
      </c>
      <c r="Z114" s="120">
        <v>37.78212181272</v>
      </c>
      <c r="AA114" s="40"/>
      <c r="AB114" s="110" t="str">
        <f t="shared" si="10"/>
        <v>1"150</v>
      </c>
    </row>
    <row r="115" spans="1:28" ht="18.75" customHeight="1" x14ac:dyDescent="0.3">
      <c r="A115" s="93">
        <v>150</v>
      </c>
      <c r="B115" s="105" t="s">
        <v>73</v>
      </c>
      <c r="C115" s="103">
        <v>1.25</v>
      </c>
      <c r="D115" s="104" t="s">
        <v>83</v>
      </c>
      <c r="E115" s="105" t="str">
        <f t="shared" si="13"/>
        <v>1.25 150 SS304-SS304/FG-SS304</v>
      </c>
      <c r="F115" s="111">
        <v>38.1</v>
      </c>
      <c r="G115" s="111">
        <v>47.75</v>
      </c>
      <c r="H115" s="111">
        <v>60.5</v>
      </c>
      <c r="I115" s="111">
        <v>76.2</v>
      </c>
      <c r="J115" s="40">
        <v>5.4125E-2</v>
      </c>
      <c r="K115" s="107">
        <v>8</v>
      </c>
      <c r="L115" s="107">
        <v>14</v>
      </c>
      <c r="M115" s="40">
        <v>1.38248E-2</v>
      </c>
      <c r="N115" s="40">
        <v>2.3828927999999996E-2</v>
      </c>
      <c r="O115" s="40">
        <v>5.9861383999999995E-3</v>
      </c>
      <c r="P115" s="40">
        <v>1.8056370191999998E-2</v>
      </c>
      <c r="Q115" s="40">
        <v>1</v>
      </c>
      <c r="R115" s="40">
        <v>1.8056370191999998E-2</v>
      </c>
      <c r="S115" s="40">
        <v>5.9861383999999995E-3</v>
      </c>
      <c r="T115" s="116">
        <v>6.3197295671999996</v>
      </c>
      <c r="U115" s="109">
        <v>2.6937622799999996</v>
      </c>
      <c r="V115" s="40">
        <v>5.183980488E-2</v>
      </c>
      <c r="W115" s="116">
        <v>40</v>
      </c>
      <c r="X115" s="40">
        <v>1.9966843949999997E-2</v>
      </c>
      <c r="Y115" s="116">
        <v>20</v>
      </c>
      <c r="Z115" s="120">
        <v>69.013491847200001</v>
      </c>
      <c r="AA115" s="40"/>
      <c r="AB115" s="110" t="str">
        <f t="shared" si="10"/>
        <v>1  1/4"150</v>
      </c>
    </row>
    <row r="116" spans="1:28" ht="18.75" customHeight="1" x14ac:dyDescent="0.3">
      <c r="A116" s="93">
        <v>150</v>
      </c>
      <c r="B116" s="105" t="s">
        <v>74</v>
      </c>
      <c r="C116" s="111">
        <v>1.5</v>
      </c>
      <c r="D116" s="104" t="s">
        <v>83</v>
      </c>
      <c r="E116" s="105" t="str">
        <f t="shared" si="13"/>
        <v>1.5 150 SS304-SS304/FG-SS304</v>
      </c>
      <c r="F116" s="111">
        <v>44.45</v>
      </c>
      <c r="G116" s="111">
        <v>54.1</v>
      </c>
      <c r="H116" s="111">
        <v>69.900000000000006</v>
      </c>
      <c r="I116" s="111">
        <v>85.9</v>
      </c>
      <c r="J116" s="40">
        <v>6.2E-2</v>
      </c>
      <c r="K116" s="107">
        <v>9</v>
      </c>
      <c r="L116" s="107">
        <v>15</v>
      </c>
      <c r="M116" s="40">
        <v>1.38248E-2</v>
      </c>
      <c r="N116" s="40">
        <v>2.3828927999999996E-2</v>
      </c>
      <c r="O116" s="40">
        <v>7.714238400000001E-3</v>
      </c>
      <c r="P116" s="40">
        <v>2.2160903039999996E-2</v>
      </c>
      <c r="Q116" s="40">
        <v>1</v>
      </c>
      <c r="R116" s="40">
        <v>2.2160903039999996E-2</v>
      </c>
      <c r="S116" s="40">
        <v>7.714238400000001E-3</v>
      </c>
      <c r="T116" s="116">
        <v>7.7563160639999982</v>
      </c>
      <c r="U116" s="109">
        <v>3.4714072800000007</v>
      </c>
      <c r="V116" s="40">
        <v>5.9555500800000001E-2</v>
      </c>
      <c r="W116" s="116">
        <v>28</v>
      </c>
      <c r="X116" s="40">
        <v>2.2622120579999995E-2</v>
      </c>
      <c r="Y116" s="116">
        <v>11</v>
      </c>
      <c r="Z116" s="120">
        <v>50.227723343999997</v>
      </c>
      <c r="AA116" s="40"/>
      <c r="AB116" s="110" t="str">
        <f t="shared" si="10"/>
        <v>1  1/2"150</v>
      </c>
    </row>
    <row r="117" spans="1:28" ht="18.75" customHeight="1" x14ac:dyDescent="0.3">
      <c r="A117" s="93">
        <v>150</v>
      </c>
      <c r="B117" s="105">
        <v>2</v>
      </c>
      <c r="C117" s="105">
        <f>B117</f>
        <v>2</v>
      </c>
      <c r="D117" s="104" t="s">
        <v>83</v>
      </c>
      <c r="E117" s="105" t="str">
        <f t="shared" si="13"/>
        <v>2 150 SS304-SS304/FG-SS304</v>
      </c>
      <c r="F117" s="111">
        <v>55.62</v>
      </c>
      <c r="G117" s="111">
        <v>69.849999999999994</v>
      </c>
      <c r="H117" s="111">
        <v>85.9</v>
      </c>
      <c r="I117" s="111">
        <v>104.9</v>
      </c>
      <c r="J117" s="40">
        <v>7.7875E-2</v>
      </c>
      <c r="K117" s="107">
        <v>10</v>
      </c>
      <c r="L117" s="107">
        <v>16</v>
      </c>
      <c r="M117" s="40">
        <v>1.38248E-2</v>
      </c>
      <c r="N117" s="40">
        <v>2.3828927999999996E-2</v>
      </c>
      <c r="O117" s="40">
        <v>1.0766063000000001E-2</v>
      </c>
      <c r="P117" s="40">
        <v>2.9690844287999996E-2</v>
      </c>
      <c r="Q117" s="40">
        <v>1</v>
      </c>
      <c r="R117" s="40">
        <v>2.9690844287999996E-2</v>
      </c>
      <c r="S117" s="40">
        <v>1.0766063000000001E-2</v>
      </c>
      <c r="T117" s="116">
        <v>10.391795500799999</v>
      </c>
      <c r="U117" s="109">
        <v>4.8447283500000005</v>
      </c>
      <c r="V117" s="40">
        <v>8.6365009199999995E-2</v>
      </c>
      <c r="W117" s="116">
        <v>44</v>
      </c>
      <c r="X117" s="40">
        <v>4.3070513045999993E-2</v>
      </c>
      <c r="Y117" s="116">
        <v>8</v>
      </c>
      <c r="Z117" s="120">
        <v>67.236523850799998</v>
      </c>
      <c r="AA117" s="40"/>
      <c r="AB117" s="110" t="str">
        <f t="shared" si="10"/>
        <v>2"150</v>
      </c>
    </row>
    <row r="118" spans="1:28" ht="18.75" customHeight="1" x14ac:dyDescent="0.3">
      <c r="A118" s="93">
        <v>150</v>
      </c>
      <c r="B118" s="105" t="s">
        <v>75</v>
      </c>
      <c r="C118" s="111">
        <v>2.5</v>
      </c>
      <c r="D118" s="104" t="s">
        <v>83</v>
      </c>
      <c r="E118" s="105" t="str">
        <f t="shared" si="13"/>
        <v>2.5 150 SS304-SS304/FG-SS304</v>
      </c>
      <c r="F118" s="111">
        <v>66.540000000000006</v>
      </c>
      <c r="G118" s="111">
        <v>82.55</v>
      </c>
      <c r="H118" s="111">
        <v>98.6</v>
      </c>
      <c r="I118" s="111">
        <v>124</v>
      </c>
      <c r="J118" s="40">
        <v>9.0574999999999989E-2</v>
      </c>
      <c r="K118" s="107">
        <v>10</v>
      </c>
      <c r="L118" s="107">
        <v>16</v>
      </c>
      <c r="M118" s="40">
        <v>1.38248E-2</v>
      </c>
      <c r="N118" s="40">
        <v>2.3828927999999996E-2</v>
      </c>
      <c r="O118" s="40">
        <v>1.2521812599999998E-2</v>
      </c>
      <c r="P118" s="40">
        <v>3.4532882457599987E-2</v>
      </c>
      <c r="Q118" s="40">
        <v>1</v>
      </c>
      <c r="R118" s="40">
        <v>3.4532882457599987E-2</v>
      </c>
      <c r="S118" s="40">
        <v>1.2521812599999998E-2</v>
      </c>
      <c r="T118" s="116">
        <v>12.086508860159995</v>
      </c>
      <c r="U118" s="109">
        <v>5.6348156699999992</v>
      </c>
      <c r="V118" s="40">
        <v>0.13647846720000004</v>
      </c>
      <c r="W118" s="116">
        <v>55</v>
      </c>
      <c r="X118" s="40">
        <v>5.7268676165999961E-2</v>
      </c>
      <c r="Y118" s="116">
        <v>40</v>
      </c>
      <c r="Z118" s="120">
        <v>112.72132453015999</v>
      </c>
      <c r="AA118" s="40"/>
      <c r="AB118" s="110" t="str">
        <f t="shared" si="10"/>
        <v>2  1/2"150</v>
      </c>
    </row>
    <row r="119" spans="1:28" ht="18.75" customHeight="1" x14ac:dyDescent="0.3">
      <c r="A119" s="93">
        <v>150</v>
      </c>
      <c r="B119" s="105">
        <v>3</v>
      </c>
      <c r="C119" s="105">
        <f t="shared" ref="C119:C130" si="14">B119</f>
        <v>3</v>
      </c>
      <c r="D119" s="104" t="s">
        <v>83</v>
      </c>
      <c r="E119" s="105" t="str">
        <f t="shared" si="13"/>
        <v>3 150 SS304-SS304/FG-SS304</v>
      </c>
      <c r="F119" s="111">
        <v>81</v>
      </c>
      <c r="G119" s="111">
        <v>101.6</v>
      </c>
      <c r="H119" s="111">
        <v>120.7</v>
      </c>
      <c r="I119" s="111">
        <v>136.69999999999999</v>
      </c>
      <c r="J119" s="40">
        <v>0.11115</v>
      </c>
      <c r="K119" s="107">
        <v>11</v>
      </c>
      <c r="L119" s="107">
        <v>17</v>
      </c>
      <c r="M119" s="40">
        <v>1.38248E-2</v>
      </c>
      <c r="N119" s="40">
        <v>2.3828927999999996E-2</v>
      </c>
      <c r="O119" s="40">
        <v>1.690289172E-2</v>
      </c>
      <c r="P119" s="40">
        <v>4.502595090239999E-2</v>
      </c>
      <c r="Q119" s="40">
        <v>1</v>
      </c>
      <c r="R119" s="40">
        <v>4.502595090239999E-2</v>
      </c>
      <c r="S119" s="40">
        <v>1.690289172E-2</v>
      </c>
      <c r="T119" s="116">
        <v>15.759082815839996</v>
      </c>
      <c r="U119" s="109">
        <v>7.6063012739999998</v>
      </c>
      <c r="V119" s="40">
        <v>9.4775750399999914E-2</v>
      </c>
      <c r="W119" s="116">
        <v>50</v>
      </c>
      <c r="X119" s="40">
        <v>9.0692142719999938E-2</v>
      </c>
      <c r="Y119" s="116">
        <v>32</v>
      </c>
      <c r="Z119" s="120">
        <v>105.36538408984001</v>
      </c>
      <c r="AA119" s="40"/>
      <c r="AB119" s="110" t="str">
        <f t="shared" si="10"/>
        <v>3"150</v>
      </c>
    </row>
    <row r="120" spans="1:28" ht="18.75" customHeight="1" x14ac:dyDescent="0.3">
      <c r="A120" s="93">
        <v>150</v>
      </c>
      <c r="B120" s="105">
        <v>4</v>
      </c>
      <c r="C120" s="105">
        <f t="shared" si="14"/>
        <v>4</v>
      </c>
      <c r="D120" s="104" t="s">
        <v>83</v>
      </c>
      <c r="E120" s="105" t="str">
        <f t="shared" si="13"/>
        <v>4 150 SS304-SS304/FG-SS304</v>
      </c>
      <c r="F120" s="111">
        <v>106.42</v>
      </c>
      <c r="G120" s="111">
        <v>127</v>
      </c>
      <c r="H120" s="111">
        <v>149.4</v>
      </c>
      <c r="I120" s="111">
        <v>174.8</v>
      </c>
      <c r="J120" s="40">
        <v>0.13819999999999999</v>
      </c>
      <c r="K120" s="107">
        <v>13</v>
      </c>
      <c r="L120" s="107">
        <v>19</v>
      </c>
      <c r="M120" s="40">
        <v>1.38248E-2</v>
      </c>
      <c r="N120" s="40">
        <v>2.3828927999999996E-2</v>
      </c>
      <c r="O120" s="40">
        <v>2.4837635679999998E-2</v>
      </c>
      <c r="P120" s="40">
        <v>6.2569999142399982E-2</v>
      </c>
      <c r="Q120" s="40">
        <v>1</v>
      </c>
      <c r="R120" s="40">
        <v>6.2569999142399982E-2</v>
      </c>
      <c r="S120" s="40">
        <v>2.4837635679999998E-2</v>
      </c>
      <c r="T120" s="116">
        <v>21.899499699839993</v>
      </c>
      <c r="U120" s="109">
        <v>11.176936055999999</v>
      </c>
      <c r="V120" s="40">
        <v>0.19239061344000005</v>
      </c>
      <c r="W120" s="116">
        <v>93</v>
      </c>
      <c r="X120" s="40">
        <v>0.11325511511999999</v>
      </c>
      <c r="Y120" s="116">
        <v>40</v>
      </c>
      <c r="Z120" s="120">
        <v>166.07643575583998</v>
      </c>
      <c r="AA120" s="40"/>
      <c r="AB120" s="110" t="str">
        <f t="shared" si="10"/>
        <v>4"150</v>
      </c>
    </row>
    <row r="121" spans="1:28" ht="18.75" customHeight="1" x14ac:dyDescent="0.3">
      <c r="A121" s="93">
        <v>150</v>
      </c>
      <c r="B121" s="105">
        <v>5</v>
      </c>
      <c r="C121" s="105">
        <f t="shared" si="14"/>
        <v>5</v>
      </c>
      <c r="D121" s="104" t="s">
        <v>83</v>
      </c>
      <c r="E121" s="105" t="str">
        <f t="shared" si="13"/>
        <v>5 150 SS304-SS304/FG-SS304</v>
      </c>
      <c r="F121" s="111">
        <v>131.82</v>
      </c>
      <c r="G121" s="111">
        <v>155.69999999999999</v>
      </c>
      <c r="H121" s="111">
        <v>177.8</v>
      </c>
      <c r="I121" s="103">
        <v>196.9</v>
      </c>
      <c r="J121" s="40">
        <v>0.16675000000000001</v>
      </c>
      <c r="K121" s="107">
        <v>13</v>
      </c>
      <c r="L121" s="107">
        <v>19</v>
      </c>
      <c r="M121" s="40">
        <v>1.38248E-2</v>
      </c>
      <c r="N121" s="40">
        <v>2.3828927999999996E-2</v>
      </c>
      <c r="O121" s="40">
        <v>2.9968710200000005E-2</v>
      </c>
      <c r="P121" s="40">
        <v>7.5496001135999982E-2</v>
      </c>
      <c r="Q121" s="40">
        <v>1</v>
      </c>
      <c r="R121" s="40">
        <v>7.5496001135999982E-2</v>
      </c>
      <c r="S121" s="40">
        <v>2.9968710200000005E-2</v>
      </c>
      <c r="T121" s="116">
        <v>26.423600397599994</v>
      </c>
      <c r="U121" s="109">
        <v>13.485919590000002</v>
      </c>
      <c r="V121" s="40">
        <v>0.16296255227999998</v>
      </c>
      <c r="W121" s="116">
        <v>82.51282900226667</v>
      </c>
      <c r="X121" s="40">
        <v>0.16111340251199993</v>
      </c>
      <c r="Y121" s="116">
        <v>73.767728140320003</v>
      </c>
      <c r="Z121" s="120">
        <v>196.19007713018667</v>
      </c>
      <c r="AA121" s="40"/>
      <c r="AB121" s="110" t="str">
        <f t="shared" si="10"/>
        <v>5"150</v>
      </c>
    </row>
    <row r="122" spans="1:28" ht="18.75" customHeight="1" x14ac:dyDescent="0.3">
      <c r="A122" s="93">
        <v>150</v>
      </c>
      <c r="B122" s="105">
        <v>6</v>
      </c>
      <c r="C122" s="105">
        <f t="shared" si="14"/>
        <v>6</v>
      </c>
      <c r="D122" s="104" t="s">
        <v>83</v>
      </c>
      <c r="E122" s="105" t="str">
        <f t="shared" si="13"/>
        <v>6 150 SS304-SS304/FG-SS304</v>
      </c>
      <c r="F122" s="111">
        <v>157.22</v>
      </c>
      <c r="G122" s="111">
        <v>182.62</v>
      </c>
      <c r="H122" s="111">
        <v>209.6</v>
      </c>
      <c r="I122" s="103">
        <v>222.3</v>
      </c>
      <c r="J122" s="40">
        <v>0.19611000000000001</v>
      </c>
      <c r="K122" s="107">
        <v>16</v>
      </c>
      <c r="L122" s="107">
        <v>22</v>
      </c>
      <c r="M122" s="40">
        <v>1.38248E-2</v>
      </c>
      <c r="N122" s="40">
        <v>2.3828927999999996E-2</v>
      </c>
      <c r="O122" s="40">
        <v>4.3378904448000001E-2</v>
      </c>
      <c r="P122" s="40">
        <v>0.10280800354175998</v>
      </c>
      <c r="Q122" s="40">
        <v>1</v>
      </c>
      <c r="R122" s="40">
        <v>0.10280800354175998</v>
      </c>
      <c r="S122" s="40">
        <v>4.3378904448000001E-2</v>
      </c>
      <c r="T122" s="116">
        <v>35.982801239615995</v>
      </c>
      <c r="U122" s="109">
        <v>19.520507001600002</v>
      </c>
      <c r="V122" s="40">
        <v>0.12233533572000016</v>
      </c>
      <c r="W122" s="116">
        <v>74.295496202666669</v>
      </c>
      <c r="X122" s="40">
        <v>0.20099756193600002</v>
      </c>
      <c r="Y122" s="116">
        <v>88.992772151327983</v>
      </c>
      <c r="Z122" s="120">
        <v>218.79157659521064</v>
      </c>
      <c r="AA122" s="40"/>
      <c r="AB122" s="110" t="str">
        <f t="shared" si="10"/>
        <v>6"150</v>
      </c>
    </row>
    <row r="123" spans="1:28" ht="18.75" customHeight="1" x14ac:dyDescent="0.3">
      <c r="A123" s="93">
        <v>150</v>
      </c>
      <c r="B123" s="105">
        <v>8</v>
      </c>
      <c r="C123" s="105">
        <f t="shared" si="14"/>
        <v>8</v>
      </c>
      <c r="D123" s="104" t="s">
        <v>83</v>
      </c>
      <c r="E123" s="105" t="str">
        <f t="shared" si="13"/>
        <v>8 150 SS304-SS304/FG-SS304</v>
      </c>
      <c r="F123" s="111">
        <v>215.9</v>
      </c>
      <c r="G123" s="111">
        <v>233.42</v>
      </c>
      <c r="H123" s="111">
        <v>263.7</v>
      </c>
      <c r="I123" s="111">
        <v>279.39999999999998</v>
      </c>
      <c r="J123" s="40">
        <v>0.24856</v>
      </c>
      <c r="K123" s="107">
        <v>18</v>
      </c>
      <c r="L123" s="107">
        <v>24</v>
      </c>
      <c r="M123" s="40">
        <v>1.38248E-2</v>
      </c>
      <c r="N123" s="40">
        <v>2.3828927999999996E-2</v>
      </c>
      <c r="O123" s="40">
        <v>6.1853261183999995E-2</v>
      </c>
      <c r="P123" s="40">
        <v>0.14215004024831998</v>
      </c>
      <c r="Q123" s="40">
        <v>1</v>
      </c>
      <c r="R123" s="40">
        <v>0.14215004024831998</v>
      </c>
      <c r="S123" s="40">
        <v>6.1853261183999995E-2</v>
      </c>
      <c r="T123" s="116">
        <v>49.752514086911994</v>
      </c>
      <c r="U123" s="109">
        <v>27.833967532799999</v>
      </c>
      <c r="V123" s="40">
        <v>0.19007928455999987</v>
      </c>
      <c r="W123" s="116">
        <v>85.724084369066659</v>
      </c>
      <c r="X123" s="40">
        <v>0.17720701130879982</v>
      </c>
      <c r="Y123" s="116">
        <v>85.198037750111993</v>
      </c>
      <c r="Z123" s="120">
        <v>248.50860373889063</v>
      </c>
      <c r="AA123" s="40"/>
      <c r="AB123" s="110" t="str">
        <f t="shared" si="10"/>
        <v>8"150</v>
      </c>
    </row>
    <row r="124" spans="1:28" ht="18.75" customHeight="1" x14ac:dyDescent="0.3">
      <c r="A124" s="93">
        <v>150</v>
      </c>
      <c r="B124" s="105">
        <v>10</v>
      </c>
      <c r="C124" s="105">
        <f t="shared" si="14"/>
        <v>10</v>
      </c>
      <c r="D124" s="104" t="s">
        <v>83</v>
      </c>
      <c r="E124" s="105" t="str">
        <f t="shared" si="13"/>
        <v>10 150 SS304-SS304/FG-SS304</v>
      </c>
      <c r="F124" s="111">
        <v>268.22000000000003</v>
      </c>
      <c r="G124" s="111">
        <v>287.27</v>
      </c>
      <c r="H124" s="111">
        <v>317.5</v>
      </c>
      <c r="I124" s="111">
        <v>339.9</v>
      </c>
      <c r="J124" s="40">
        <v>0.30238500000000001</v>
      </c>
      <c r="K124" s="107">
        <v>18</v>
      </c>
      <c r="L124" s="107">
        <v>24</v>
      </c>
      <c r="M124" s="40">
        <v>1.38248E-2</v>
      </c>
      <c r="N124" s="40">
        <v>2.3828927999999996E-2</v>
      </c>
      <c r="O124" s="40">
        <v>7.5247418664000004E-2</v>
      </c>
      <c r="P124" s="40">
        <v>0.17293224943871999</v>
      </c>
      <c r="Q124" s="40">
        <v>1</v>
      </c>
      <c r="R124" s="40">
        <v>0.17293224943871999</v>
      </c>
      <c r="S124" s="40">
        <v>7.5247418664000004E-2</v>
      </c>
      <c r="T124" s="116">
        <v>60.526287303551996</v>
      </c>
      <c r="U124" s="109">
        <v>33.861338398800001</v>
      </c>
      <c r="V124" s="40">
        <v>0.3299194483199997</v>
      </c>
      <c r="W124" s="116">
        <v>141.3874736053952</v>
      </c>
      <c r="X124" s="40">
        <v>0.23713408834199942</v>
      </c>
      <c r="Y124" s="116">
        <v>104.36793201264001</v>
      </c>
      <c r="Z124" s="120">
        <v>340.14303132038725</v>
      </c>
      <c r="AA124" s="40"/>
      <c r="AB124" s="110" t="str">
        <f t="shared" si="10"/>
        <v>10"150</v>
      </c>
    </row>
    <row r="125" spans="1:28" ht="18.75" customHeight="1" x14ac:dyDescent="0.3">
      <c r="A125" s="93">
        <v>150</v>
      </c>
      <c r="B125" s="105">
        <v>12</v>
      </c>
      <c r="C125" s="105">
        <f t="shared" si="14"/>
        <v>12</v>
      </c>
      <c r="D125" s="104" t="s">
        <v>83</v>
      </c>
      <c r="E125" s="105" t="str">
        <f t="shared" si="13"/>
        <v>12 150 SS304-SS304/FG-SS304</v>
      </c>
      <c r="F125" s="111">
        <v>317.5</v>
      </c>
      <c r="G125" s="111">
        <v>339.85</v>
      </c>
      <c r="H125" s="111">
        <v>374.7</v>
      </c>
      <c r="I125" s="111">
        <v>409.7</v>
      </c>
      <c r="J125" s="40">
        <v>0.35727499999999995</v>
      </c>
      <c r="K125" s="107">
        <v>21</v>
      </c>
      <c r="L125" s="107">
        <v>27</v>
      </c>
      <c r="M125" s="40">
        <v>1.38248E-2</v>
      </c>
      <c r="N125" s="40">
        <v>2.3828927999999996E-2</v>
      </c>
      <c r="O125" s="40">
        <v>0.10372436381999998</v>
      </c>
      <c r="P125" s="40">
        <v>0.22986396678239993</v>
      </c>
      <c r="Q125" s="40">
        <v>1</v>
      </c>
      <c r="R125" s="40">
        <v>0.22986396678239993</v>
      </c>
      <c r="S125" s="40">
        <v>0.10372436381999998</v>
      </c>
      <c r="T125" s="116">
        <v>80.45238837383998</v>
      </c>
      <c r="U125" s="109">
        <v>46.675963718999995</v>
      </c>
      <c r="V125" s="40">
        <v>0.62135921400000016</v>
      </c>
      <c r="W125" s="116">
        <v>236.19124954414403</v>
      </c>
      <c r="X125" s="40">
        <v>0.32913459747000035</v>
      </c>
      <c r="Y125" s="116">
        <v>130.38685868136002</v>
      </c>
      <c r="Z125" s="120">
        <v>493.706460318344</v>
      </c>
      <c r="AA125" s="40"/>
      <c r="AB125" s="110" t="str">
        <f t="shared" si="10"/>
        <v>12"150</v>
      </c>
    </row>
    <row r="126" spans="1:28" ht="18.75" customHeight="1" x14ac:dyDescent="0.3">
      <c r="A126" s="93">
        <v>150</v>
      </c>
      <c r="B126" s="105">
        <v>14</v>
      </c>
      <c r="C126" s="105">
        <f t="shared" si="14"/>
        <v>14</v>
      </c>
      <c r="D126" s="104" t="s">
        <v>83</v>
      </c>
      <c r="E126" s="105" t="str">
        <f t="shared" si="13"/>
        <v>14 150 SS304-SS304/FG-SS304</v>
      </c>
      <c r="F126" s="111">
        <v>349.25</v>
      </c>
      <c r="G126" s="111">
        <v>371.6</v>
      </c>
      <c r="H126" s="111">
        <v>406.4</v>
      </c>
      <c r="I126" s="103">
        <v>450.9</v>
      </c>
      <c r="J126" s="40">
        <v>0.38900000000000001</v>
      </c>
      <c r="K126" s="107">
        <v>21</v>
      </c>
      <c r="L126" s="107">
        <v>27</v>
      </c>
      <c r="M126" s="40">
        <v>1.38248E-2</v>
      </c>
      <c r="N126" s="40">
        <v>2.3828927999999996E-2</v>
      </c>
      <c r="O126" s="40">
        <v>0.11293479120000001</v>
      </c>
      <c r="P126" s="40">
        <v>0.25027523078399994</v>
      </c>
      <c r="Q126" s="40">
        <v>1</v>
      </c>
      <c r="R126" s="40">
        <v>0.25027523078399994</v>
      </c>
      <c r="S126" s="40">
        <v>0.11293479120000001</v>
      </c>
      <c r="T126" s="116">
        <v>87.596330774399974</v>
      </c>
      <c r="U126" s="109">
        <v>50.820656040000003</v>
      </c>
      <c r="V126" s="40">
        <v>0.86945874659999989</v>
      </c>
      <c r="W126" s="116">
        <v>311.92975638463992</v>
      </c>
      <c r="X126" s="40">
        <v>0.35988352632000031</v>
      </c>
      <c r="Y126" s="116">
        <v>140.14877774016003</v>
      </c>
      <c r="Z126" s="120">
        <v>590.49552093919988</v>
      </c>
      <c r="AA126" s="40"/>
      <c r="AB126" s="110" t="str">
        <f t="shared" si="10"/>
        <v>14"150</v>
      </c>
    </row>
    <row r="127" spans="1:28" ht="18.75" customHeight="1" x14ac:dyDescent="0.3">
      <c r="A127" s="93">
        <v>150</v>
      </c>
      <c r="B127" s="105">
        <v>16</v>
      </c>
      <c r="C127" s="105">
        <f t="shared" si="14"/>
        <v>16</v>
      </c>
      <c r="D127" s="104" t="s">
        <v>83</v>
      </c>
      <c r="E127" s="105" t="str">
        <f t="shared" si="13"/>
        <v>16 150 SS304-SS304/FG-SS304</v>
      </c>
      <c r="F127" s="111">
        <v>400.05</v>
      </c>
      <c r="G127" s="111">
        <v>422.4</v>
      </c>
      <c r="H127" s="111">
        <v>463.6</v>
      </c>
      <c r="I127" s="103">
        <v>514.4</v>
      </c>
      <c r="J127" s="40">
        <v>0.443</v>
      </c>
      <c r="K127" s="107">
        <v>25</v>
      </c>
      <c r="L127" s="107">
        <v>31</v>
      </c>
      <c r="M127" s="40">
        <v>1.38248E-2</v>
      </c>
      <c r="N127" s="40">
        <v>2.3828927999999996E-2</v>
      </c>
      <c r="O127" s="40">
        <v>0.15310965999999998</v>
      </c>
      <c r="P127" s="40">
        <v>0.32724266822399994</v>
      </c>
      <c r="Q127" s="40">
        <v>1</v>
      </c>
      <c r="R127" s="40">
        <v>0.32724266822399994</v>
      </c>
      <c r="S127" s="40">
        <v>0.15310965999999998</v>
      </c>
      <c r="T127" s="116">
        <v>114.53493387839998</v>
      </c>
      <c r="U127" s="109">
        <v>68.899346999999992</v>
      </c>
      <c r="V127" s="40">
        <v>1.1323310246399989</v>
      </c>
      <c r="W127" s="116">
        <v>392.44558054207999</v>
      </c>
      <c r="X127" s="40">
        <v>0.40908181247999942</v>
      </c>
      <c r="Y127" s="116">
        <v>155.76784823424001</v>
      </c>
      <c r="Z127" s="120">
        <v>731.64770965472007</v>
      </c>
      <c r="AA127" s="40"/>
      <c r="AB127" s="110" t="str">
        <f t="shared" si="10"/>
        <v>16"150</v>
      </c>
    </row>
    <row r="128" spans="1:28" ht="18.75" customHeight="1" x14ac:dyDescent="0.3">
      <c r="A128" s="93">
        <v>150</v>
      </c>
      <c r="B128" s="105">
        <v>18</v>
      </c>
      <c r="C128" s="105">
        <f t="shared" si="14"/>
        <v>18</v>
      </c>
      <c r="D128" s="104" t="s">
        <v>83</v>
      </c>
      <c r="E128" s="105" t="str">
        <f t="shared" si="13"/>
        <v>18 150 SS304-SS304/FG-SS304</v>
      </c>
      <c r="F128" s="111">
        <v>449.33</v>
      </c>
      <c r="G128" s="111">
        <v>474.72</v>
      </c>
      <c r="H128" s="111">
        <v>527.1</v>
      </c>
      <c r="I128" s="111">
        <v>549.4</v>
      </c>
      <c r="J128" s="40">
        <v>0.50091000000000008</v>
      </c>
      <c r="K128" s="107">
        <v>31</v>
      </c>
      <c r="L128" s="107">
        <v>37</v>
      </c>
      <c r="M128" s="40">
        <v>1.38248E-2</v>
      </c>
      <c r="N128" s="40">
        <v>2.3828927999999996E-2</v>
      </c>
      <c r="O128" s="40">
        <v>0.21467439760800006</v>
      </c>
      <c r="P128" s="40">
        <v>0.44163748800576003</v>
      </c>
      <c r="Q128" s="40">
        <v>1</v>
      </c>
      <c r="R128" s="40">
        <v>0.44163748800576003</v>
      </c>
      <c r="S128" s="40">
        <v>0.21467439760800006</v>
      </c>
      <c r="T128" s="116">
        <v>154.57312080201601</v>
      </c>
      <c r="U128" s="109">
        <v>96.603478923600022</v>
      </c>
      <c r="V128" s="40">
        <v>0.53088719783999894</v>
      </c>
      <c r="W128" s="116">
        <v>208.81613939347517</v>
      </c>
      <c r="X128" s="40">
        <v>0.52228669714560094</v>
      </c>
      <c r="Y128" s="116">
        <v>189.02466468556801</v>
      </c>
      <c r="Z128" s="120">
        <v>649.01740380465924</v>
      </c>
      <c r="AA128" s="40"/>
      <c r="AB128" s="110" t="str">
        <f t="shared" si="10"/>
        <v>18"150</v>
      </c>
    </row>
    <row r="129" spans="1:28" ht="18.75" customHeight="1" x14ac:dyDescent="0.3">
      <c r="A129" s="93">
        <v>150</v>
      </c>
      <c r="B129" s="105">
        <v>20</v>
      </c>
      <c r="C129" s="105">
        <f t="shared" si="14"/>
        <v>20</v>
      </c>
      <c r="D129" s="104" t="s">
        <v>83</v>
      </c>
      <c r="E129" s="105" t="str">
        <f t="shared" si="13"/>
        <v>20 150 SS304-SS304/FG-SS304</v>
      </c>
      <c r="F129" s="111">
        <v>500.13</v>
      </c>
      <c r="G129" s="111">
        <v>525.52</v>
      </c>
      <c r="H129" s="111">
        <v>577.9</v>
      </c>
      <c r="I129" s="111">
        <v>606.6</v>
      </c>
      <c r="J129" s="40">
        <v>0.55171000000000003</v>
      </c>
      <c r="K129" s="107">
        <v>31</v>
      </c>
      <c r="L129" s="107">
        <v>37</v>
      </c>
      <c r="M129" s="40">
        <v>1.38248E-2</v>
      </c>
      <c r="N129" s="40">
        <v>2.3828927999999996E-2</v>
      </c>
      <c r="O129" s="40">
        <v>0.23644569264800003</v>
      </c>
      <c r="P129" s="40">
        <v>0.48642634107455995</v>
      </c>
      <c r="Q129" s="40">
        <v>1</v>
      </c>
      <c r="R129" s="40">
        <v>0.48642634107455995</v>
      </c>
      <c r="S129" s="40">
        <v>0.23644569264800003</v>
      </c>
      <c r="T129" s="116">
        <v>170.24921937609599</v>
      </c>
      <c r="U129" s="109">
        <v>106.40056169160002</v>
      </c>
      <c r="V129" s="40">
        <v>0.75438498744000115</v>
      </c>
      <c r="W129" s="116">
        <v>279.15750660158722</v>
      </c>
      <c r="X129" s="40">
        <v>0.57817683072959958</v>
      </c>
      <c r="Y129" s="116">
        <v>206.42151556108803</v>
      </c>
      <c r="Z129" s="120">
        <v>762.22880323037123</v>
      </c>
      <c r="AA129" s="40"/>
      <c r="AB129" s="110" t="str">
        <f t="shared" si="10"/>
        <v>20"150</v>
      </c>
    </row>
    <row r="130" spans="1:28" ht="18.75" customHeight="1" x14ac:dyDescent="0.3">
      <c r="A130" s="93">
        <v>150</v>
      </c>
      <c r="B130" s="105">
        <v>24</v>
      </c>
      <c r="C130" s="105">
        <f t="shared" si="14"/>
        <v>24</v>
      </c>
      <c r="D130" s="104" t="s">
        <v>83</v>
      </c>
      <c r="E130" s="105" t="str">
        <f t="shared" ref="E130:E161" si="15">CONCATENATE(C130," ",A130," ",D130)</f>
        <v>24 150 SS304-SS304/FG-SS304</v>
      </c>
      <c r="F130" s="111">
        <v>603.25</v>
      </c>
      <c r="G130" s="111">
        <v>628.65</v>
      </c>
      <c r="H130" s="111">
        <v>685.8</v>
      </c>
      <c r="I130" s="103">
        <v>717.6</v>
      </c>
      <c r="J130" s="40">
        <v>0.65722499999999995</v>
      </c>
      <c r="K130" s="107">
        <v>34</v>
      </c>
      <c r="L130" s="107">
        <v>40</v>
      </c>
      <c r="M130" s="40">
        <v>1.38248E-2</v>
      </c>
      <c r="N130" s="40">
        <v>2.3828927999999996E-2</v>
      </c>
      <c r="O130" s="40">
        <v>0.30892414211999997</v>
      </c>
      <c r="P130" s="40">
        <v>0.62643868819199988</v>
      </c>
      <c r="Q130" s="40">
        <v>1</v>
      </c>
      <c r="R130" s="40">
        <v>0.62643868819199988</v>
      </c>
      <c r="S130" s="40">
        <v>0.30892414211999997</v>
      </c>
      <c r="T130" s="116">
        <v>219.25354086719994</v>
      </c>
      <c r="U130" s="109">
        <v>139.015863954</v>
      </c>
      <c r="V130" s="40">
        <v>0.98882237376000226</v>
      </c>
      <c r="W130" s="116">
        <v>351.58118007463992</v>
      </c>
      <c r="X130" s="40">
        <v>0.69191280971999936</v>
      </c>
      <c r="Y130" s="116">
        <v>241.73917758456</v>
      </c>
      <c r="Z130" s="120">
        <v>951.58976248039983</v>
      </c>
      <c r="AA130" s="40"/>
      <c r="AB130" s="110" t="str">
        <f t="shared" si="10"/>
        <v>24"150</v>
      </c>
    </row>
    <row r="131" spans="1:28" ht="18.75" customHeight="1" x14ac:dyDescent="0.3">
      <c r="A131" s="93"/>
      <c r="B131" s="93"/>
      <c r="C131" s="93"/>
      <c r="D131" s="94"/>
      <c r="E131" s="105" t="str">
        <f t="shared" si="15"/>
        <v xml:space="preserve">  </v>
      </c>
      <c r="F131" s="112"/>
      <c r="G131" s="112"/>
      <c r="H131" s="112"/>
      <c r="I131" s="112"/>
      <c r="J131" s="112"/>
      <c r="K131" s="93"/>
      <c r="L131" s="93"/>
      <c r="M131" s="113"/>
      <c r="N131" s="113"/>
      <c r="O131" s="113"/>
      <c r="P131" s="113"/>
      <c r="Q131" s="113"/>
      <c r="R131" s="113"/>
      <c r="S131" s="113"/>
      <c r="T131" s="116"/>
      <c r="U131" s="113"/>
      <c r="V131" s="113"/>
      <c r="W131" s="113"/>
      <c r="X131" s="113"/>
      <c r="Y131" s="113"/>
      <c r="Z131" s="165"/>
      <c r="AA131" s="113"/>
      <c r="AB131" s="110" t="str">
        <f t="shared" ref="AB131:AB194" si="16">CONCATENATE(B131,"""",A131)</f>
        <v>"</v>
      </c>
    </row>
    <row r="132" spans="1:28" ht="18.75" customHeight="1" x14ac:dyDescent="0.3">
      <c r="A132" s="93"/>
      <c r="B132" s="93"/>
      <c r="C132" s="93"/>
      <c r="D132" s="94"/>
      <c r="E132" s="105" t="str">
        <f t="shared" si="15"/>
        <v xml:space="preserve">  </v>
      </c>
      <c r="F132" s="112"/>
      <c r="G132" s="112"/>
      <c r="H132" s="112"/>
      <c r="I132" s="112"/>
      <c r="J132" s="112"/>
      <c r="K132" s="93"/>
      <c r="L132" s="9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65"/>
      <c r="AA132" s="113"/>
      <c r="AB132" s="110" t="str">
        <f t="shared" si="16"/>
        <v>"</v>
      </c>
    </row>
    <row r="133" spans="1:28" ht="18.75" customHeight="1" x14ac:dyDescent="0.3">
      <c r="A133" s="93"/>
      <c r="B133" s="93"/>
      <c r="C133" s="93"/>
      <c r="D133" s="94"/>
      <c r="E133" s="105" t="str">
        <f t="shared" si="15"/>
        <v xml:space="preserve">  </v>
      </c>
      <c r="F133" s="112"/>
      <c r="G133" s="112"/>
      <c r="H133" s="112"/>
      <c r="I133" s="112"/>
      <c r="J133" s="112"/>
      <c r="K133" s="93"/>
      <c r="L133" s="9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65"/>
      <c r="AA133" s="113"/>
      <c r="AB133" s="110" t="str">
        <f t="shared" si="16"/>
        <v>"</v>
      </c>
    </row>
    <row r="134" spans="1:28" ht="18.75" customHeight="1" x14ac:dyDescent="0.3">
      <c r="A134" s="93"/>
      <c r="B134" s="93"/>
      <c r="C134" s="93"/>
      <c r="D134" s="94"/>
      <c r="E134" s="105" t="str">
        <f t="shared" si="15"/>
        <v xml:space="preserve">  </v>
      </c>
      <c r="F134" s="112"/>
      <c r="G134" s="112"/>
      <c r="H134" s="112"/>
      <c r="I134" s="112"/>
      <c r="J134" s="112"/>
      <c r="K134" s="93"/>
      <c r="L134" s="93"/>
      <c r="M134" s="94" t="s">
        <v>84</v>
      </c>
      <c r="N134" s="113"/>
      <c r="O134" s="113"/>
      <c r="P134" s="113"/>
      <c r="Q134" s="113"/>
      <c r="R134" s="113"/>
      <c r="S134" s="113"/>
      <c r="T134" s="113"/>
      <c r="U134" s="94" t="s">
        <v>84</v>
      </c>
      <c r="V134" s="113"/>
      <c r="W134" s="113"/>
      <c r="X134" s="113"/>
      <c r="Y134" s="113"/>
      <c r="Z134" s="165"/>
      <c r="AA134" s="113"/>
      <c r="AB134" s="110" t="str">
        <f t="shared" si="16"/>
        <v>"</v>
      </c>
    </row>
    <row r="135" spans="1:28" ht="18.75" customHeight="1" x14ac:dyDescent="0.3">
      <c r="A135" s="93">
        <v>150</v>
      </c>
      <c r="B135" s="103">
        <v>0.5</v>
      </c>
      <c r="C135" s="103">
        <v>0.5</v>
      </c>
      <c r="D135" s="104" t="s">
        <v>85</v>
      </c>
      <c r="E135" s="105" t="str">
        <f t="shared" si="15"/>
        <v>0.5 150 CS-SS316/PTFE-SS316</v>
      </c>
      <c r="F135" s="103">
        <v>14.22</v>
      </c>
      <c r="G135" s="103">
        <v>19.05</v>
      </c>
      <c r="H135" s="103">
        <v>31.8</v>
      </c>
      <c r="I135" s="103">
        <v>47.8</v>
      </c>
      <c r="J135" s="106">
        <v>2.5425E-2</v>
      </c>
      <c r="K135" s="107">
        <v>8</v>
      </c>
      <c r="L135" s="107">
        <v>14</v>
      </c>
      <c r="M135" s="118">
        <v>2.9032080000000002E-2</v>
      </c>
      <c r="N135" s="40">
        <v>2.3828927999999996E-2</v>
      </c>
      <c r="O135" s="40">
        <v>5.9051250720000004E-3</v>
      </c>
      <c r="P135" s="40">
        <v>8.4819069215999986E-3</v>
      </c>
      <c r="Q135" s="40">
        <v>1</v>
      </c>
      <c r="R135" s="40">
        <v>8.4819069215999986E-3</v>
      </c>
      <c r="S135" s="40">
        <v>5.9051250720000004E-3</v>
      </c>
      <c r="T135" s="108">
        <v>4.0289057877599994</v>
      </c>
      <c r="U135" s="109">
        <v>5.9051250720000006</v>
      </c>
      <c r="V135" s="40">
        <v>3.3140313599999992E-2</v>
      </c>
      <c r="W135" s="109">
        <v>5</v>
      </c>
      <c r="X135" s="40">
        <v>3.9870423179999993E-3</v>
      </c>
      <c r="Y135" s="108">
        <v>2</v>
      </c>
      <c r="Z135" s="120">
        <v>16.93403085976</v>
      </c>
      <c r="AA135" s="40"/>
      <c r="AB135" s="110" t="str">
        <f t="shared" si="16"/>
        <v>0.5"150</v>
      </c>
    </row>
    <row r="136" spans="1:28" ht="18.75" customHeight="1" x14ac:dyDescent="0.3">
      <c r="A136" s="93">
        <v>150</v>
      </c>
      <c r="B136" s="103">
        <v>0.75</v>
      </c>
      <c r="C136" s="103">
        <v>0.75</v>
      </c>
      <c r="D136" s="104" t="s">
        <v>85</v>
      </c>
      <c r="E136" s="105" t="str">
        <f t="shared" si="15"/>
        <v>0.75 150 CS-SS316/PTFE-SS316</v>
      </c>
      <c r="F136" s="103">
        <v>20.57</v>
      </c>
      <c r="G136" s="103">
        <v>25.4</v>
      </c>
      <c r="H136" s="103">
        <v>39.6</v>
      </c>
      <c r="I136" s="103">
        <v>57.2</v>
      </c>
      <c r="J136" s="106">
        <v>3.2500000000000001E-2</v>
      </c>
      <c r="K136" s="107">
        <v>9</v>
      </c>
      <c r="L136" s="107">
        <v>15</v>
      </c>
      <c r="M136" s="118">
        <v>2.9032080000000002E-2</v>
      </c>
      <c r="N136" s="40">
        <v>2.3828927999999996E-2</v>
      </c>
      <c r="O136" s="40">
        <v>8.4918834000000006E-3</v>
      </c>
      <c r="P136" s="40">
        <v>1.1616602399999999E-2</v>
      </c>
      <c r="Q136" s="40">
        <v>1</v>
      </c>
      <c r="R136" s="40">
        <v>1.1616602399999999E-2</v>
      </c>
      <c r="S136" s="40">
        <v>8.4918834000000006E-3</v>
      </c>
      <c r="T136" s="108">
        <v>5.517886139999999</v>
      </c>
      <c r="U136" s="109">
        <v>8.4918834000000007</v>
      </c>
      <c r="V136" s="40">
        <v>4.3623191040000009E-2</v>
      </c>
      <c r="W136" s="109">
        <v>11</v>
      </c>
      <c r="X136" s="40">
        <v>5.316056423999997E-3</v>
      </c>
      <c r="Y136" s="108">
        <v>3</v>
      </c>
      <c r="Z136" s="120">
        <v>28.009769539999997</v>
      </c>
      <c r="AA136" s="40"/>
      <c r="AB136" s="110" t="str">
        <f t="shared" si="16"/>
        <v>0.75"150</v>
      </c>
    </row>
    <row r="137" spans="1:28" ht="18.75" customHeight="1" x14ac:dyDescent="0.3">
      <c r="A137" s="93">
        <v>150</v>
      </c>
      <c r="B137" s="105">
        <v>1</v>
      </c>
      <c r="C137" s="105">
        <f>B137</f>
        <v>1</v>
      </c>
      <c r="D137" s="104" t="s">
        <v>85</v>
      </c>
      <c r="E137" s="105" t="str">
        <f t="shared" si="15"/>
        <v>1 150 CS-SS316/PTFE-SS316</v>
      </c>
      <c r="F137" s="103">
        <v>26.92</v>
      </c>
      <c r="G137" s="103">
        <v>31.75</v>
      </c>
      <c r="H137" s="103">
        <v>47.8</v>
      </c>
      <c r="I137" s="103">
        <v>66.8</v>
      </c>
      <c r="J137" s="106">
        <v>3.9774999999999998E-2</v>
      </c>
      <c r="K137" s="107">
        <v>10</v>
      </c>
      <c r="L137" s="107">
        <v>16</v>
      </c>
      <c r="M137" s="118">
        <v>2.9032080000000002E-2</v>
      </c>
      <c r="N137" s="40">
        <v>2.3828927999999996E-2</v>
      </c>
      <c r="O137" s="40">
        <v>1.1547509820000001E-2</v>
      </c>
      <c r="P137" s="40">
        <v>1.5164729779199996E-2</v>
      </c>
      <c r="Q137" s="40">
        <v>1</v>
      </c>
      <c r="R137" s="40">
        <v>1.5164729779199996E-2</v>
      </c>
      <c r="S137" s="40">
        <v>1.1547509820000001E-2</v>
      </c>
      <c r="T137" s="108">
        <v>7.2032466451199983</v>
      </c>
      <c r="U137" s="109">
        <v>11.547509820000002</v>
      </c>
      <c r="V137" s="40">
        <v>5.4996974399999995E-2</v>
      </c>
      <c r="W137" s="109">
        <v>8</v>
      </c>
      <c r="X137" s="40">
        <v>6.6450705299999973E-3</v>
      </c>
      <c r="Y137" s="108">
        <v>3</v>
      </c>
      <c r="Z137" s="120">
        <v>29.750756465119998</v>
      </c>
      <c r="AA137" s="40"/>
      <c r="AB137" s="110" t="str">
        <f t="shared" si="16"/>
        <v>1"150</v>
      </c>
    </row>
    <row r="138" spans="1:28" ht="18.75" customHeight="1" x14ac:dyDescent="0.3">
      <c r="A138" s="93">
        <v>150</v>
      </c>
      <c r="B138" s="105" t="s">
        <v>73</v>
      </c>
      <c r="C138" s="103">
        <v>1.25</v>
      </c>
      <c r="D138" s="104" t="s">
        <v>85</v>
      </c>
      <c r="E138" s="105" t="str">
        <f t="shared" si="15"/>
        <v>1.25 150 CS-SS316/PTFE-SS316</v>
      </c>
      <c r="F138" s="103">
        <v>38.1</v>
      </c>
      <c r="G138" s="103">
        <v>47.75</v>
      </c>
      <c r="H138" s="103">
        <v>60.5</v>
      </c>
      <c r="I138" s="103">
        <v>76.2</v>
      </c>
      <c r="J138" s="106">
        <v>5.4125E-2</v>
      </c>
      <c r="K138" s="107">
        <v>8</v>
      </c>
      <c r="L138" s="107">
        <v>14</v>
      </c>
      <c r="M138" s="118">
        <v>2.9032080000000002E-2</v>
      </c>
      <c r="N138" s="40">
        <v>2.3828927999999996E-2</v>
      </c>
      <c r="O138" s="40">
        <v>1.257089064E-2</v>
      </c>
      <c r="P138" s="40">
        <v>1.8056370191999998E-2</v>
      </c>
      <c r="Q138" s="40">
        <v>1</v>
      </c>
      <c r="R138" s="40">
        <v>1.8056370191999998E-2</v>
      </c>
      <c r="S138" s="40">
        <v>1.257089064E-2</v>
      </c>
      <c r="T138" s="108">
        <v>8.5767758411999981</v>
      </c>
      <c r="U138" s="109">
        <v>12.57089064</v>
      </c>
      <c r="V138" s="40">
        <v>5.183980488E-2</v>
      </c>
      <c r="W138" s="109">
        <v>20</v>
      </c>
      <c r="X138" s="40">
        <v>1.9966843949999997E-2</v>
      </c>
      <c r="Y138" s="108">
        <v>35</v>
      </c>
      <c r="Z138" s="120">
        <v>76.147666481200005</v>
      </c>
      <c r="AA138" s="40"/>
      <c r="AB138" s="110" t="str">
        <f t="shared" si="16"/>
        <v>1  1/4"150</v>
      </c>
    </row>
    <row r="139" spans="1:28" ht="18.75" customHeight="1" x14ac:dyDescent="0.3">
      <c r="A139" s="93">
        <v>150</v>
      </c>
      <c r="B139" s="105" t="s">
        <v>74</v>
      </c>
      <c r="C139" s="103">
        <v>1.5</v>
      </c>
      <c r="D139" s="104" t="s">
        <v>85</v>
      </c>
      <c r="E139" s="105" t="str">
        <f t="shared" si="15"/>
        <v>1.5 150 CS-SS316/PTFE-SS316</v>
      </c>
      <c r="F139" s="103">
        <v>44.45</v>
      </c>
      <c r="G139" s="103">
        <v>54.1</v>
      </c>
      <c r="H139" s="103">
        <v>69.900000000000006</v>
      </c>
      <c r="I139" s="103">
        <v>85.9</v>
      </c>
      <c r="J139" s="106">
        <v>6.2E-2</v>
      </c>
      <c r="K139" s="107">
        <v>9</v>
      </c>
      <c r="L139" s="107">
        <v>15</v>
      </c>
      <c r="M139" s="118">
        <v>2.9032080000000002E-2</v>
      </c>
      <c r="N139" s="40">
        <v>2.3828927999999996E-2</v>
      </c>
      <c r="O139" s="40">
        <v>1.6199900640000004E-2</v>
      </c>
      <c r="P139" s="40">
        <v>2.2160903039999996E-2</v>
      </c>
      <c r="Q139" s="40">
        <v>1</v>
      </c>
      <c r="R139" s="40">
        <v>2.2160903039999996E-2</v>
      </c>
      <c r="S139" s="40">
        <v>1.6199900640000004E-2</v>
      </c>
      <c r="T139" s="108">
        <v>10.526428943999997</v>
      </c>
      <c r="U139" s="109">
        <v>16.199900640000003</v>
      </c>
      <c r="V139" s="40">
        <v>5.9555500800000001E-2</v>
      </c>
      <c r="W139" s="109">
        <v>9</v>
      </c>
      <c r="X139" s="40">
        <v>2.2622120579999995E-2</v>
      </c>
      <c r="Y139" s="108">
        <v>12</v>
      </c>
      <c r="Z139" s="120">
        <v>47.726329583999998</v>
      </c>
      <c r="AA139" s="40"/>
      <c r="AB139" s="110" t="str">
        <f t="shared" si="16"/>
        <v>1  1/2"150</v>
      </c>
    </row>
    <row r="140" spans="1:28" ht="18.75" customHeight="1" x14ac:dyDescent="0.3">
      <c r="A140" s="93">
        <v>150</v>
      </c>
      <c r="B140" s="105">
        <v>2</v>
      </c>
      <c r="C140" s="105">
        <f>B140</f>
        <v>2</v>
      </c>
      <c r="D140" s="104" t="s">
        <v>85</v>
      </c>
      <c r="E140" s="105" t="str">
        <f t="shared" si="15"/>
        <v>2 150 CS-SS316/PTFE-SS316</v>
      </c>
      <c r="F140" s="103">
        <v>55.62</v>
      </c>
      <c r="G140" s="103">
        <v>69.849999999999994</v>
      </c>
      <c r="H140" s="103">
        <v>85.9</v>
      </c>
      <c r="I140" s="103">
        <v>104.9</v>
      </c>
      <c r="J140" s="106">
        <v>7.7875E-2</v>
      </c>
      <c r="K140" s="107">
        <v>10</v>
      </c>
      <c r="L140" s="107">
        <v>16</v>
      </c>
      <c r="M140" s="118">
        <v>2.9032080000000002E-2</v>
      </c>
      <c r="N140" s="40">
        <v>2.3828927999999996E-2</v>
      </c>
      <c r="O140" s="40">
        <v>2.2608732300000003E-2</v>
      </c>
      <c r="P140" s="40">
        <v>2.9690844287999996E-2</v>
      </c>
      <c r="Q140" s="40">
        <v>1</v>
      </c>
      <c r="R140" s="40">
        <v>2.9690844287999996E-2</v>
      </c>
      <c r="S140" s="40">
        <v>2.2608732300000003E-2</v>
      </c>
      <c r="T140" s="108">
        <v>14.103151036799998</v>
      </c>
      <c r="U140" s="109">
        <v>22.608732300000003</v>
      </c>
      <c r="V140" s="40">
        <v>8.6365009199999995E-2</v>
      </c>
      <c r="W140" s="109">
        <v>13</v>
      </c>
      <c r="X140" s="40">
        <v>4.3070513045999993E-2</v>
      </c>
      <c r="Y140" s="108">
        <v>22</v>
      </c>
      <c r="Z140" s="120">
        <v>71.7118833368</v>
      </c>
      <c r="AA140" s="40"/>
      <c r="AB140" s="110" t="str">
        <f t="shared" si="16"/>
        <v>2"150</v>
      </c>
    </row>
    <row r="141" spans="1:28" ht="18.75" customHeight="1" x14ac:dyDescent="0.3">
      <c r="A141" s="93">
        <v>150</v>
      </c>
      <c r="B141" s="105" t="s">
        <v>75</v>
      </c>
      <c r="C141" s="103">
        <v>2.5</v>
      </c>
      <c r="D141" s="104" t="s">
        <v>85</v>
      </c>
      <c r="E141" s="105" t="str">
        <f t="shared" si="15"/>
        <v>2.5 150 CS-SS316/PTFE-SS316</v>
      </c>
      <c r="F141" s="103">
        <v>66.540000000000006</v>
      </c>
      <c r="G141" s="103">
        <v>82.55</v>
      </c>
      <c r="H141" s="103">
        <v>98.6</v>
      </c>
      <c r="I141" s="105">
        <v>124</v>
      </c>
      <c r="J141" s="106">
        <v>9.0574999999999989E-2</v>
      </c>
      <c r="K141" s="107">
        <v>10</v>
      </c>
      <c r="L141" s="107">
        <v>16</v>
      </c>
      <c r="M141" s="118">
        <v>2.9032080000000002E-2</v>
      </c>
      <c r="N141" s="40">
        <v>2.3828927999999996E-2</v>
      </c>
      <c r="O141" s="40">
        <v>2.6295806459999998E-2</v>
      </c>
      <c r="P141" s="40">
        <v>3.4532882457599987E-2</v>
      </c>
      <c r="Q141" s="40">
        <v>1</v>
      </c>
      <c r="R141" s="40">
        <v>3.4532882457599987E-2</v>
      </c>
      <c r="S141" s="40">
        <v>2.6295806459999998E-2</v>
      </c>
      <c r="T141" s="108">
        <v>16.403119167359993</v>
      </c>
      <c r="U141" s="109">
        <v>26.295806459999998</v>
      </c>
      <c r="V141" s="40">
        <v>0.13647846720000004</v>
      </c>
      <c r="W141" s="109">
        <v>40</v>
      </c>
      <c r="X141" s="40">
        <v>5.7268676165999961E-2</v>
      </c>
      <c r="Y141" s="108">
        <v>45</v>
      </c>
      <c r="Z141" s="120">
        <v>127.69892562735998</v>
      </c>
      <c r="AA141" s="40"/>
      <c r="AB141" s="110" t="str">
        <f t="shared" si="16"/>
        <v>2  1/2"150</v>
      </c>
    </row>
    <row r="142" spans="1:28" ht="18.75" customHeight="1" x14ac:dyDescent="0.3">
      <c r="A142" s="93">
        <v>150</v>
      </c>
      <c r="B142" s="105">
        <v>3</v>
      </c>
      <c r="C142" s="105">
        <f t="shared" ref="C142:C153" si="17">B142</f>
        <v>3</v>
      </c>
      <c r="D142" s="104" t="s">
        <v>85</v>
      </c>
      <c r="E142" s="105" t="str">
        <f t="shared" si="15"/>
        <v>3 150 CS-SS316/PTFE-SS316</v>
      </c>
      <c r="F142" s="105">
        <v>81</v>
      </c>
      <c r="G142" s="103">
        <v>101.6</v>
      </c>
      <c r="H142" s="103">
        <v>120.7</v>
      </c>
      <c r="I142" s="103">
        <v>136.69999999999999</v>
      </c>
      <c r="J142" s="106">
        <v>0.11115</v>
      </c>
      <c r="K142" s="107">
        <v>11</v>
      </c>
      <c r="L142" s="107">
        <v>17</v>
      </c>
      <c r="M142" s="118">
        <v>2.9032080000000002E-2</v>
      </c>
      <c r="N142" s="40">
        <v>2.3828927999999996E-2</v>
      </c>
      <c r="O142" s="40">
        <v>3.5496072612000003E-2</v>
      </c>
      <c r="P142" s="40">
        <v>4.502595090239999E-2</v>
      </c>
      <c r="Q142" s="40">
        <v>1</v>
      </c>
      <c r="R142" s="40">
        <v>4.502595090239999E-2</v>
      </c>
      <c r="S142" s="40">
        <v>3.5496072612000003E-2</v>
      </c>
      <c r="T142" s="108">
        <v>21.387326678639994</v>
      </c>
      <c r="U142" s="109">
        <v>35.496072612000006</v>
      </c>
      <c r="V142" s="40">
        <v>9.4775750399999914E-2</v>
      </c>
      <c r="W142" s="109">
        <v>15</v>
      </c>
      <c r="X142" s="40">
        <v>9.0692142719999938E-2</v>
      </c>
      <c r="Y142" s="108">
        <v>47</v>
      </c>
      <c r="Z142" s="120">
        <v>118.88339929064</v>
      </c>
      <c r="AA142" s="40"/>
      <c r="AB142" s="110" t="str">
        <f t="shared" si="16"/>
        <v>3"150</v>
      </c>
    </row>
    <row r="143" spans="1:28" ht="18.75" customHeight="1" x14ac:dyDescent="0.3">
      <c r="A143" s="93">
        <v>150</v>
      </c>
      <c r="B143" s="105">
        <v>4</v>
      </c>
      <c r="C143" s="105">
        <f t="shared" si="17"/>
        <v>4</v>
      </c>
      <c r="D143" s="104" t="s">
        <v>85</v>
      </c>
      <c r="E143" s="105" t="str">
        <f t="shared" si="15"/>
        <v>4 150 CS-SS316/PTFE-SS316</v>
      </c>
      <c r="F143" s="103">
        <v>106.42</v>
      </c>
      <c r="G143" s="105">
        <v>127</v>
      </c>
      <c r="H143" s="103">
        <v>149.4</v>
      </c>
      <c r="I143" s="103">
        <v>174.8</v>
      </c>
      <c r="J143" s="106">
        <v>0.13819999999999999</v>
      </c>
      <c r="K143" s="107">
        <v>13</v>
      </c>
      <c r="L143" s="107">
        <v>19</v>
      </c>
      <c r="M143" s="118">
        <v>2.9032080000000002E-2</v>
      </c>
      <c r="N143" s="40">
        <v>2.3828927999999996E-2</v>
      </c>
      <c r="O143" s="40">
        <v>5.2159034927999996E-2</v>
      </c>
      <c r="P143" s="40">
        <v>6.2569999142399982E-2</v>
      </c>
      <c r="Q143" s="40">
        <v>1</v>
      </c>
      <c r="R143" s="40">
        <v>6.2569999142399982E-2</v>
      </c>
      <c r="S143" s="40">
        <v>5.2159034927999996E-2</v>
      </c>
      <c r="T143" s="108">
        <v>29.72074959263999</v>
      </c>
      <c r="U143" s="109">
        <v>52.159034927999997</v>
      </c>
      <c r="V143" s="40">
        <v>0.19239061344000005</v>
      </c>
      <c r="W143" s="109">
        <v>30</v>
      </c>
      <c r="X143" s="40">
        <v>0.11325511511999999</v>
      </c>
      <c r="Y143" s="108">
        <v>58</v>
      </c>
      <c r="Z143" s="120">
        <v>169.87978452063999</v>
      </c>
      <c r="AA143" s="40"/>
      <c r="AB143" s="110" t="str">
        <f t="shared" si="16"/>
        <v>4"150</v>
      </c>
    </row>
    <row r="144" spans="1:28" ht="18.75" customHeight="1" x14ac:dyDescent="0.3">
      <c r="A144" s="93">
        <v>150</v>
      </c>
      <c r="B144" s="105">
        <v>5</v>
      </c>
      <c r="C144" s="105">
        <f t="shared" si="17"/>
        <v>5</v>
      </c>
      <c r="D144" s="104" t="s">
        <v>85</v>
      </c>
      <c r="E144" s="105" t="str">
        <f t="shared" si="15"/>
        <v>5 150 CS-SS316/PTFE-SS316</v>
      </c>
      <c r="F144" s="103">
        <v>131.82</v>
      </c>
      <c r="G144" s="103">
        <v>155.69999999999999</v>
      </c>
      <c r="H144" s="103">
        <v>177.8</v>
      </c>
      <c r="I144" s="103">
        <v>196.9</v>
      </c>
      <c r="J144" s="106">
        <v>0.16675000000000001</v>
      </c>
      <c r="K144" s="107">
        <v>13</v>
      </c>
      <c r="L144" s="107">
        <v>19</v>
      </c>
      <c r="M144" s="118">
        <v>2.9032080000000002E-2</v>
      </c>
      <c r="N144" s="40">
        <v>2.3828927999999996E-2</v>
      </c>
      <c r="O144" s="40">
        <v>6.293429142000001E-2</v>
      </c>
      <c r="P144" s="40">
        <v>7.5496001135999982E-2</v>
      </c>
      <c r="Q144" s="40">
        <v>1</v>
      </c>
      <c r="R144" s="40">
        <v>7.5496001135999982E-2</v>
      </c>
      <c r="S144" s="40">
        <v>6.293429142000001E-2</v>
      </c>
      <c r="T144" s="108">
        <v>35.860600539599993</v>
      </c>
      <c r="U144" s="109">
        <v>62.934291420000008</v>
      </c>
      <c r="V144" s="40">
        <v>0.16296255227999998</v>
      </c>
      <c r="W144" s="109">
        <v>33.725037885333336</v>
      </c>
      <c r="X144" s="40">
        <v>0.16111340251199993</v>
      </c>
      <c r="Y144" s="108">
        <v>92.706272732320002</v>
      </c>
      <c r="Z144" s="120">
        <v>225.22620257725333</v>
      </c>
      <c r="AA144" s="40"/>
      <c r="AB144" s="110" t="str">
        <f t="shared" si="16"/>
        <v>5"150</v>
      </c>
    </row>
    <row r="145" spans="1:28" ht="18.75" customHeight="1" x14ac:dyDescent="0.3">
      <c r="A145" s="93">
        <v>150</v>
      </c>
      <c r="B145" s="105">
        <v>6</v>
      </c>
      <c r="C145" s="105">
        <f t="shared" si="17"/>
        <v>6</v>
      </c>
      <c r="D145" s="104" t="s">
        <v>85</v>
      </c>
      <c r="E145" s="105" t="str">
        <f t="shared" si="15"/>
        <v>6 150 CS-SS316/PTFE-SS316</v>
      </c>
      <c r="F145" s="103">
        <v>157.22</v>
      </c>
      <c r="G145" s="103">
        <v>182.62</v>
      </c>
      <c r="H145" s="103">
        <v>209.6</v>
      </c>
      <c r="I145" s="103">
        <v>222.3</v>
      </c>
      <c r="J145" s="106">
        <v>0.19611000000000001</v>
      </c>
      <c r="K145" s="107">
        <v>16</v>
      </c>
      <c r="L145" s="107">
        <v>22</v>
      </c>
      <c r="M145" s="118">
        <v>2.9032080000000002E-2</v>
      </c>
      <c r="N145" s="40">
        <v>2.3828927999999996E-2</v>
      </c>
      <c r="O145" s="40">
        <v>9.1095699340800015E-2</v>
      </c>
      <c r="P145" s="40">
        <v>0.10280800354175998</v>
      </c>
      <c r="Q145" s="40">
        <v>1</v>
      </c>
      <c r="R145" s="40">
        <v>0.10280800354175998</v>
      </c>
      <c r="S145" s="40">
        <v>9.1095699340800015E-2</v>
      </c>
      <c r="T145" s="108">
        <v>48.833801682335988</v>
      </c>
      <c r="U145" s="109">
        <v>91.09569934080001</v>
      </c>
      <c r="V145" s="40">
        <v>0.12233533572000016</v>
      </c>
      <c r="W145" s="109">
        <v>32</v>
      </c>
      <c r="X145" s="40">
        <v>0.20099756193600002</v>
      </c>
      <c r="Y145" s="108">
        <v>102</v>
      </c>
      <c r="Z145" s="120">
        <v>273.92950102313603</v>
      </c>
      <c r="AA145" s="40"/>
      <c r="AB145" s="110" t="str">
        <f t="shared" si="16"/>
        <v>6"150</v>
      </c>
    </row>
    <row r="146" spans="1:28" ht="18.75" customHeight="1" x14ac:dyDescent="0.3">
      <c r="A146" s="93">
        <v>150</v>
      </c>
      <c r="B146" s="105">
        <v>8</v>
      </c>
      <c r="C146" s="105">
        <f t="shared" si="17"/>
        <v>8</v>
      </c>
      <c r="D146" s="104" t="s">
        <v>85</v>
      </c>
      <c r="E146" s="105" t="str">
        <f t="shared" si="15"/>
        <v>8 150 CS-SS316/PTFE-SS316</v>
      </c>
      <c r="F146" s="103">
        <v>215.9</v>
      </c>
      <c r="G146" s="103">
        <v>233.42</v>
      </c>
      <c r="H146" s="103">
        <v>263.7</v>
      </c>
      <c r="I146" s="103">
        <v>279.39999999999998</v>
      </c>
      <c r="J146" s="106">
        <v>0.24856</v>
      </c>
      <c r="K146" s="107">
        <v>18</v>
      </c>
      <c r="L146" s="107">
        <v>24</v>
      </c>
      <c r="M146" s="118">
        <v>2.9032080000000002E-2</v>
      </c>
      <c r="N146" s="40">
        <v>2.3828927999999996E-2</v>
      </c>
      <c r="O146" s="40">
        <v>0.12989184848640001</v>
      </c>
      <c r="P146" s="40">
        <v>0.14215004024831998</v>
      </c>
      <c r="Q146" s="40">
        <v>1</v>
      </c>
      <c r="R146" s="40">
        <v>0.14215004024831998</v>
      </c>
      <c r="S146" s="40">
        <v>0.12989184848640001</v>
      </c>
      <c r="T146" s="108">
        <v>67.521269117951988</v>
      </c>
      <c r="U146" s="109">
        <v>129.89184848640002</v>
      </c>
      <c r="V146" s="40">
        <v>0.19007928455999987</v>
      </c>
      <c r="W146" s="109">
        <v>35</v>
      </c>
      <c r="X146" s="40">
        <v>0.17720701130879982</v>
      </c>
      <c r="Y146" s="108">
        <v>97</v>
      </c>
      <c r="Z146" s="120">
        <v>329.41311760435201</v>
      </c>
      <c r="AA146" s="40"/>
      <c r="AB146" s="110" t="str">
        <f t="shared" si="16"/>
        <v>8"150</v>
      </c>
    </row>
    <row r="147" spans="1:28" ht="18.75" customHeight="1" x14ac:dyDescent="0.3">
      <c r="A147" s="93">
        <v>150</v>
      </c>
      <c r="B147" s="105">
        <v>10</v>
      </c>
      <c r="C147" s="105">
        <f t="shared" si="17"/>
        <v>10</v>
      </c>
      <c r="D147" s="104" t="s">
        <v>85</v>
      </c>
      <c r="E147" s="105" t="str">
        <f t="shared" si="15"/>
        <v>10 150 CS-SS316/PTFE-SS316</v>
      </c>
      <c r="F147" s="103">
        <v>268.22000000000003</v>
      </c>
      <c r="G147" s="103">
        <v>287.27</v>
      </c>
      <c r="H147" s="103">
        <v>317.5</v>
      </c>
      <c r="I147" s="103">
        <v>339.9</v>
      </c>
      <c r="J147" s="106">
        <v>0.30238500000000001</v>
      </c>
      <c r="K147" s="107">
        <v>18</v>
      </c>
      <c r="L147" s="107">
        <v>24</v>
      </c>
      <c r="M147" s="118">
        <v>2.9032080000000002E-2</v>
      </c>
      <c r="N147" s="40">
        <v>2.3828927999999996E-2</v>
      </c>
      <c r="O147" s="40">
        <v>0.15801957919440002</v>
      </c>
      <c r="P147" s="40">
        <v>0.17293224943871999</v>
      </c>
      <c r="Q147" s="40">
        <v>1</v>
      </c>
      <c r="R147" s="40">
        <v>0.17293224943871999</v>
      </c>
      <c r="S147" s="40">
        <v>0.15801957919440002</v>
      </c>
      <c r="T147" s="108">
        <v>82.142818483391991</v>
      </c>
      <c r="U147" s="109">
        <v>158.01957919440002</v>
      </c>
      <c r="V147" s="40">
        <v>0.3299194483199997</v>
      </c>
      <c r="W147" s="109">
        <v>53</v>
      </c>
      <c r="X147" s="40">
        <v>0.23713408834199942</v>
      </c>
      <c r="Y147" s="108">
        <v>120</v>
      </c>
      <c r="Z147" s="120">
        <v>413.162397677792</v>
      </c>
      <c r="AA147" s="40"/>
      <c r="AB147" s="110" t="str">
        <f t="shared" si="16"/>
        <v>10"150</v>
      </c>
    </row>
    <row r="148" spans="1:28" ht="18.75" customHeight="1" x14ac:dyDescent="0.3">
      <c r="A148" s="93">
        <v>150</v>
      </c>
      <c r="B148" s="105">
        <v>12</v>
      </c>
      <c r="C148" s="105">
        <f t="shared" si="17"/>
        <v>12</v>
      </c>
      <c r="D148" s="104" t="s">
        <v>85</v>
      </c>
      <c r="E148" s="105" t="str">
        <f t="shared" si="15"/>
        <v>12 150 CS-SS316/PTFE-SS316</v>
      </c>
      <c r="F148" s="103">
        <v>317.5</v>
      </c>
      <c r="G148" s="103">
        <v>339.85</v>
      </c>
      <c r="H148" s="103">
        <v>374.7</v>
      </c>
      <c r="I148" s="103">
        <v>409.7</v>
      </c>
      <c r="J148" s="106">
        <v>0.35727499999999995</v>
      </c>
      <c r="K148" s="107">
        <v>21</v>
      </c>
      <c r="L148" s="107">
        <v>27</v>
      </c>
      <c r="M148" s="118">
        <v>2.9032080000000002E-2</v>
      </c>
      <c r="N148" s="40">
        <v>2.3828927999999996E-2</v>
      </c>
      <c r="O148" s="40">
        <v>0.21782116402199997</v>
      </c>
      <c r="P148" s="40">
        <v>0.22986396678239993</v>
      </c>
      <c r="Q148" s="40">
        <v>1</v>
      </c>
      <c r="R148" s="40">
        <v>0.22986396678239993</v>
      </c>
      <c r="S148" s="40">
        <v>0.21782116402199997</v>
      </c>
      <c r="T148" s="108">
        <v>109.18538422163996</v>
      </c>
      <c r="U148" s="109">
        <v>217.82116402199998</v>
      </c>
      <c r="V148" s="40">
        <v>0.62135921400000016</v>
      </c>
      <c r="W148" s="109">
        <v>79</v>
      </c>
      <c r="X148" s="40">
        <v>0.32913459747000035</v>
      </c>
      <c r="Y148" s="108">
        <v>151</v>
      </c>
      <c r="Z148" s="120">
        <v>557.00654824363994</v>
      </c>
      <c r="AA148" s="40"/>
      <c r="AB148" s="110" t="str">
        <f t="shared" si="16"/>
        <v>12"150</v>
      </c>
    </row>
    <row r="149" spans="1:28" ht="18.75" customHeight="1" x14ac:dyDescent="0.3">
      <c r="A149" s="93">
        <v>150</v>
      </c>
      <c r="B149" s="105">
        <v>14</v>
      </c>
      <c r="C149" s="105">
        <f t="shared" si="17"/>
        <v>14</v>
      </c>
      <c r="D149" s="104" t="s">
        <v>85</v>
      </c>
      <c r="E149" s="105" t="str">
        <f t="shared" si="15"/>
        <v>14 150 CS-SS316/PTFE-SS316</v>
      </c>
      <c r="F149" s="103">
        <v>349.25</v>
      </c>
      <c r="G149" s="103">
        <v>371.6</v>
      </c>
      <c r="H149" s="103">
        <v>406.4</v>
      </c>
      <c r="I149" s="103">
        <v>450.9</v>
      </c>
      <c r="J149" s="106">
        <v>0.38900000000000001</v>
      </c>
      <c r="K149" s="107">
        <v>21</v>
      </c>
      <c r="L149" s="107">
        <v>27</v>
      </c>
      <c r="M149" s="118">
        <v>2.9032080000000002E-2</v>
      </c>
      <c r="N149" s="40">
        <v>2.3828927999999996E-2</v>
      </c>
      <c r="O149" s="40">
        <v>0.23716306152000002</v>
      </c>
      <c r="P149" s="40">
        <v>0.25027523078399994</v>
      </c>
      <c r="Q149" s="40">
        <v>1</v>
      </c>
      <c r="R149" s="40">
        <v>0.25027523078399994</v>
      </c>
      <c r="S149" s="40">
        <v>0.23716306152000002</v>
      </c>
      <c r="T149" s="108">
        <v>118.88073462239997</v>
      </c>
      <c r="U149" s="109">
        <v>237.16306152000001</v>
      </c>
      <c r="V149" s="40">
        <v>0.86945874659999989</v>
      </c>
      <c r="W149" s="109">
        <v>102</v>
      </c>
      <c r="X149" s="40">
        <v>0.35988352632000031</v>
      </c>
      <c r="Y149" s="108">
        <v>162</v>
      </c>
      <c r="Z149" s="120">
        <v>620.04379614239997</v>
      </c>
      <c r="AA149" s="40"/>
      <c r="AB149" s="110" t="str">
        <f t="shared" si="16"/>
        <v>14"150</v>
      </c>
    </row>
    <row r="150" spans="1:28" ht="18.75" customHeight="1" x14ac:dyDescent="0.3">
      <c r="A150" s="93">
        <v>150</v>
      </c>
      <c r="B150" s="105">
        <v>16</v>
      </c>
      <c r="C150" s="105">
        <f t="shared" si="17"/>
        <v>16</v>
      </c>
      <c r="D150" s="104" t="s">
        <v>85</v>
      </c>
      <c r="E150" s="105" t="str">
        <f t="shared" si="15"/>
        <v>16 150 CS-SS316/PTFE-SS316</v>
      </c>
      <c r="F150" s="103">
        <v>400.05</v>
      </c>
      <c r="G150" s="103">
        <v>422.4</v>
      </c>
      <c r="H150" s="103">
        <v>463.6</v>
      </c>
      <c r="I150" s="103">
        <v>514.4</v>
      </c>
      <c r="J150" s="106">
        <v>0.443</v>
      </c>
      <c r="K150" s="107">
        <v>25</v>
      </c>
      <c r="L150" s="107">
        <v>31</v>
      </c>
      <c r="M150" s="118">
        <v>2.9032080000000002E-2</v>
      </c>
      <c r="N150" s="40">
        <v>2.3828927999999996E-2</v>
      </c>
      <c r="O150" s="40">
        <v>0.321530286</v>
      </c>
      <c r="P150" s="40">
        <v>0.32724266822399994</v>
      </c>
      <c r="Q150" s="40">
        <v>1</v>
      </c>
      <c r="R150" s="40">
        <v>0.32724266822399994</v>
      </c>
      <c r="S150" s="40">
        <v>0.321530286</v>
      </c>
      <c r="T150" s="108">
        <v>155.44026740639998</v>
      </c>
      <c r="U150" s="109">
        <v>321.53028599999999</v>
      </c>
      <c r="V150" s="40">
        <v>1.1323310246399989</v>
      </c>
      <c r="W150" s="109">
        <v>129</v>
      </c>
      <c r="X150" s="40">
        <v>0.40908181247999942</v>
      </c>
      <c r="Y150" s="108">
        <v>181</v>
      </c>
      <c r="Z150" s="120">
        <v>786.97055340639986</v>
      </c>
      <c r="AA150" s="40"/>
      <c r="AB150" s="110" t="str">
        <f t="shared" si="16"/>
        <v>16"150</v>
      </c>
    </row>
    <row r="151" spans="1:28" ht="18.75" customHeight="1" x14ac:dyDescent="0.3">
      <c r="A151" s="93">
        <v>150</v>
      </c>
      <c r="B151" s="105">
        <v>18</v>
      </c>
      <c r="C151" s="105">
        <f t="shared" si="17"/>
        <v>18</v>
      </c>
      <c r="D151" s="104" t="s">
        <v>85</v>
      </c>
      <c r="E151" s="105" t="str">
        <f t="shared" si="15"/>
        <v>18 150 CS-SS316/PTFE-SS316</v>
      </c>
      <c r="F151" s="103">
        <v>449.33</v>
      </c>
      <c r="G151" s="103">
        <v>474.72</v>
      </c>
      <c r="H151" s="103">
        <v>527.1</v>
      </c>
      <c r="I151" s="103">
        <v>549.4</v>
      </c>
      <c r="J151" s="106">
        <v>0.50091000000000008</v>
      </c>
      <c r="K151" s="107">
        <v>31</v>
      </c>
      <c r="L151" s="107">
        <v>37</v>
      </c>
      <c r="M151" s="118">
        <v>2.9032080000000002E-2</v>
      </c>
      <c r="N151" s="40">
        <v>2.3828927999999996E-2</v>
      </c>
      <c r="O151" s="40">
        <v>0.45081623497680012</v>
      </c>
      <c r="P151" s="40">
        <v>0.44163748800576003</v>
      </c>
      <c r="Q151" s="40">
        <v>1</v>
      </c>
      <c r="R151" s="40">
        <v>0.44163748800576003</v>
      </c>
      <c r="S151" s="40">
        <v>0.45081623497680012</v>
      </c>
      <c r="T151" s="108">
        <v>209.77780680273602</v>
      </c>
      <c r="U151" s="109">
        <v>450.8162349768001</v>
      </c>
      <c r="V151" s="40">
        <v>0.53088719783999894</v>
      </c>
      <c r="W151" s="109">
        <v>74</v>
      </c>
      <c r="X151" s="40">
        <v>0.52228669714560094</v>
      </c>
      <c r="Y151" s="108">
        <v>220</v>
      </c>
      <c r="Z151" s="120">
        <v>954.59404177953616</v>
      </c>
      <c r="AA151" s="40"/>
      <c r="AB151" s="110" t="str">
        <f t="shared" si="16"/>
        <v>18"150</v>
      </c>
    </row>
    <row r="152" spans="1:28" ht="18.75" customHeight="1" x14ac:dyDescent="0.3">
      <c r="A152" s="93">
        <v>150</v>
      </c>
      <c r="B152" s="105">
        <v>20</v>
      </c>
      <c r="C152" s="105">
        <f t="shared" si="17"/>
        <v>20</v>
      </c>
      <c r="D152" s="104" t="s">
        <v>85</v>
      </c>
      <c r="E152" s="105" t="str">
        <f t="shared" si="15"/>
        <v>20 150 CS-SS316/PTFE-SS316</v>
      </c>
      <c r="F152" s="103">
        <v>500.13</v>
      </c>
      <c r="G152" s="103">
        <v>525.52</v>
      </c>
      <c r="H152" s="103">
        <v>577.9</v>
      </c>
      <c r="I152" s="103">
        <v>606.6</v>
      </c>
      <c r="J152" s="106">
        <v>0.55171000000000003</v>
      </c>
      <c r="K152" s="107">
        <v>31</v>
      </c>
      <c r="L152" s="107">
        <v>37</v>
      </c>
      <c r="M152" s="118">
        <v>2.9032080000000002E-2</v>
      </c>
      <c r="N152" s="40">
        <v>2.3828927999999996E-2</v>
      </c>
      <c r="O152" s="40">
        <v>0.49653595456080007</v>
      </c>
      <c r="P152" s="40">
        <v>0.48642634107455995</v>
      </c>
      <c r="Q152" s="40">
        <v>1</v>
      </c>
      <c r="R152" s="40">
        <v>0.48642634107455995</v>
      </c>
      <c r="S152" s="40">
        <v>0.49653595456080007</v>
      </c>
      <c r="T152" s="108">
        <v>231.05251201041597</v>
      </c>
      <c r="U152" s="109">
        <v>496.53595456080006</v>
      </c>
      <c r="V152" s="40">
        <v>0.75438498744000115</v>
      </c>
      <c r="W152" s="109">
        <v>96</v>
      </c>
      <c r="X152" s="40">
        <v>0.57817683072959958</v>
      </c>
      <c r="Y152" s="108">
        <v>241</v>
      </c>
      <c r="Z152" s="120">
        <v>1064.588466571216</v>
      </c>
      <c r="AA152" s="40"/>
      <c r="AB152" s="110" t="str">
        <f t="shared" si="16"/>
        <v>20"150</v>
      </c>
    </row>
    <row r="153" spans="1:28" ht="18.75" customHeight="1" x14ac:dyDescent="0.3">
      <c r="A153" s="93">
        <v>150</v>
      </c>
      <c r="B153" s="105">
        <v>24</v>
      </c>
      <c r="C153" s="105">
        <f t="shared" si="17"/>
        <v>24</v>
      </c>
      <c r="D153" s="104" t="s">
        <v>85</v>
      </c>
      <c r="E153" s="105" t="str">
        <f t="shared" si="15"/>
        <v>24 150 CS-SS316/PTFE-SS316</v>
      </c>
      <c r="F153" s="103">
        <v>603.25</v>
      </c>
      <c r="G153" s="103">
        <v>628.65</v>
      </c>
      <c r="H153" s="103">
        <v>685.8</v>
      </c>
      <c r="I153" s="103">
        <v>717.6</v>
      </c>
      <c r="J153" s="106">
        <v>0.65722499999999995</v>
      </c>
      <c r="K153" s="107">
        <v>34</v>
      </c>
      <c r="L153" s="107">
        <v>40</v>
      </c>
      <c r="M153" s="118">
        <v>2.9032080000000002E-2</v>
      </c>
      <c r="N153" s="40">
        <v>2.3828927999999996E-2</v>
      </c>
      <c r="O153" s="40">
        <v>0.648740698452</v>
      </c>
      <c r="P153" s="40">
        <v>0.62643868819199988</v>
      </c>
      <c r="Q153" s="40">
        <v>1</v>
      </c>
      <c r="R153" s="40">
        <v>0.62643868819199988</v>
      </c>
      <c r="S153" s="40">
        <v>0.648740698452</v>
      </c>
      <c r="T153" s="108">
        <v>297.55837689119994</v>
      </c>
      <c r="U153" s="109">
        <v>648.74069845199995</v>
      </c>
      <c r="V153" s="40">
        <v>0.98882237376000226</v>
      </c>
      <c r="W153" s="109">
        <v>118</v>
      </c>
      <c r="X153" s="40">
        <v>0.69191280971999936</v>
      </c>
      <c r="Y153" s="108">
        <v>283</v>
      </c>
      <c r="Z153" s="120">
        <v>1347.2990753431998</v>
      </c>
      <c r="AA153" s="40"/>
      <c r="AB153" s="110" t="str">
        <f t="shared" si="16"/>
        <v>24"150</v>
      </c>
    </row>
    <row r="154" spans="1:28" ht="18.75" customHeight="1" x14ac:dyDescent="0.3">
      <c r="A154" s="93"/>
      <c r="B154" s="93"/>
      <c r="C154" s="93"/>
      <c r="D154" s="94"/>
      <c r="E154" s="105" t="str">
        <f t="shared" si="15"/>
        <v xml:space="preserve">  </v>
      </c>
      <c r="F154" s="112"/>
      <c r="G154" s="112"/>
      <c r="H154" s="112"/>
      <c r="I154" s="112"/>
      <c r="J154" s="112"/>
      <c r="K154" s="93"/>
      <c r="L154" s="93"/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65"/>
      <c r="AA154" s="113"/>
      <c r="AB154" s="110" t="str">
        <f t="shared" si="16"/>
        <v>"</v>
      </c>
    </row>
    <row r="155" spans="1:28" ht="18.75" customHeight="1" x14ac:dyDescent="0.3">
      <c r="A155" s="93"/>
      <c r="B155" s="93"/>
      <c r="C155" s="93"/>
      <c r="D155" s="94"/>
      <c r="E155" s="105" t="str">
        <f t="shared" si="15"/>
        <v xml:space="preserve">  </v>
      </c>
      <c r="F155" s="112"/>
      <c r="G155" s="112"/>
      <c r="H155" s="112"/>
      <c r="I155" s="112"/>
      <c r="J155" s="112"/>
      <c r="K155" s="93"/>
      <c r="L155" s="93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 t="s">
        <v>76</v>
      </c>
      <c r="Z155" s="165"/>
      <c r="AA155" s="113"/>
      <c r="AB155" s="110" t="str">
        <f t="shared" si="16"/>
        <v>"</v>
      </c>
    </row>
    <row r="156" spans="1:28" ht="18.75" customHeight="1" x14ac:dyDescent="0.3">
      <c r="A156" s="93">
        <v>150</v>
      </c>
      <c r="B156" s="103">
        <v>0.5</v>
      </c>
      <c r="C156" s="103">
        <v>0.5</v>
      </c>
      <c r="D156" s="104" t="s">
        <v>86</v>
      </c>
      <c r="E156" s="105" t="str">
        <f t="shared" si="15"/>
        <v>0.5 150 CS-SS316/PTFE</v>
      </c>
      <c r="F156" s="103">
        <v>14.22</v>
      </c>
      <c r="G156" s="103">
        <v>19.05</v>
      </c>
      <c r="H156" s="103">
        <v>31.8</v>
      </c>
      <c r="I156" s="103">
        <v>47.8</v>
      </c>
      <c r="J156" s="106">
        <v>2.5425E-2</v>
      </c>
      <c r="K156" s="107">
        <v>8</v>
      </c>
      <c r="L156" s="107">
        <v>14</v>
      </c>
      <c r="M156" s="118">
        <v>2.9032080000000002E-2</v>
      </c>
      <c r="N156" s="40">
        <v>2.3828927999999996E-2</v>
      </c>
      <c r="O156" s="40">
        <v>5.9051250720000004E-3</v>
      </c>
      <c r="P156" s="40">
        <v>8.4819069215999986E-3</v>
      </c>
      <c r="Q156" s="40">
        <v>1</v>
      </c>
      <c r="R156" s="40">
        <v>8.4819069215999986E-3</v>
      </c>
      <c r="S156" s="40">
        <v>5.9051250720000004E-3</v>
      </c>
      <c r="T156" s="108">
        <v>4.0289057877599994</v>
      </c>
      <c r="U156" s="109">
        <v>5.9051250720000006</v>
      </c>
      <c r="V156" s="40">
        <v>3.3140313599999992E-2</v>
      </c>
      <c r="W156" s="109">
        <v>5</v>
      </c>
      <c r="X156" s="40">
        <v>3.9870423179999993E-3</v>
      </c>
      <c r="Y156" s="109"/>
      <c r="Z156" s="120">
        <v>14.93403085976</v>
      </c>
      <c r="AA156" s="40"/>
      <c r="AB156" s="110" t="str">
        <f t="shared" si="16"/>
        <v>0.5"150</v>
      </c>
    </row>
    <row r="157" spans="1:28" ht="18.75" customHeight="1" x14ac:dyDescent="0.3">
      <c r="A157" s="93">
        <v>150</v>
      </c>
      <c r="B157" s="103">
        <v>0.75</v>
      </c>
      <c r="C157" s="103">
        <v>0.75</v>
      </c>
      <c r="D157" s="104" t="s">
        <v>86</v>
      </c>
      <c r="E157" s="105" t="str">
        <f t="shared" si="15"/>
        <v>0.75 150 CS-SS316/PTFE</v>
      </c>
      <c r="F157" s="103">
        <v>20.57</v>
      </c>
      <c r="G157" s="103">
        <v>25.4</v>
      </c>
      <c r="H157" s="103">
        <v>39.6</v>
      </c>
      <c r="I157" s="103">
        <v>57.2</v>
      </c>
      <c r="J157" s="106">
        <v>3.2500000000000001E-2</v>
      </c>
      <c r="K157" s="107">
        <v>9</v>
      </c>
      <c r="L157" s="107">
        <v>15</v>
      </c>
      <c r="M157" s="118">
        <v>2.9032080000000002E-2</v>
      </c>
      <c r="N157" s="40">
        <v>2.3828927999999996E-2</v>
      </c>
      <c r="O157" s="40">
        <v>8.4918834000000006E-3</v>
      </c>
      <c r="P157" s="40">
        <v>1.1616602399999999E-2</v>
      </c>
      <c r="Q157" s="40">
        <v>1</v>
      </c>
      <c r="R157" s="40">
        <v>1.1616602399999999E-2</v>
      </c>
      <c r="S157" s="40">
        <v>8.4918834000000006E-3</v>
      </c>
      <c r="T157" s="108">
        <v>5.517886139999999</v>
      </c>
      <c r="U157" s="109">
        <v>8.4918834000000007</v>
      </c>
      <c r="V157" s="40">
        <v>4.3623191040000009E-2</v>
      </c>
      <c r="W157" s="109">
        <v>11</v>
      </c>
      <c r="X157" s="40">
        <v>5.316056423999997E-3</v>
      </c>
      <c r="Y157" s="109"/>
      <c r="Z157" s="120">
        <v>25.009769539999997</v>
      </c>
      <c r="AA157" s="40"/>
      <c r="AB157" s="110" t="str">
        <f t="shared" si="16"/>
        <v>0.75"150</v>
      </c>
    </row>
    <row r="158" spans="1:28" ht="18.75" customHeight="1" x14ac:dyDescent="0.3">
      <c r="A158" s="93">
        <v>150</v>
      </c>
      <c r="B158" s="105">
        <v>1</v>
      </c>
      <c r="C158" s="105">
        <f>B158</f>
        <v>1</v>
      </c>
      <c r="D158" s="104" t="s">
        <v>86</v>
      </c>
      <c r="E158" s="105" t="str">
        <f t="shared" si="15"/>
        <v>1 150 CS-SS316/PTFE</v>
      </c>
      <c r="F158" s="103">
        <v>26.92</v>
      </c>
      <c r="G158" s="103">
        <v>31.75</v>
      </c>
      <c r="H158" s="103">
        <v>47.8</v>
      </c>
      <c r="I158" s="103">
        <v>66.8</v>
      </c>
      <c r="J158" s="106">
        <v>3.9774999999999998E-2</v>
      </c>
      <c r="K158" s="107">
        <v>10</v>
      </c>
      <c r="L158" s="107">
        <v>16</v>
      </c>
      <c r="M158" s="118">
        <v>2.9032080000000002E-2</v>
      </c>
      <c r="N158" s="40">
        <v>2.3828927999999996E-2</v>
      </c>
      <c r="O158" s="40">
        <v>1.1547509820000001E-2</v>
      </c>
      <c r="P158" s="40">
        <v>1.5164729779199996E-2</v>
      </c>
      <c r="Q158" s="40">
        <v>1</v>
      </c>
      <c r="R158" s="40">
        <v>1.5164729779199996E-2</v>
      </c>
      <c r="S158" s="40">
        <v>1.1547509820000001E-2</v>
      </c>
      <c r="T158" s="108">
        <v>7.2032466451199983</v>
      </c>
      <c r="U158" s="109">
        <v>11.547509820000002</v>
      </c>
      <c r="V158" s="40">
        <v>5.4996974399999995E-2</v>
      </c>
      <c r="W158" s="109">
        <v>8</v>
      </c>
      <c r="X158" s="40">
        <v>6.6450705299999973E-3</v>
      </c>
      <c r="Y158" s="109"/>
      <c r="Z158" s="120">
        <v>26.750756465119998</v>
      </c>
      <c r="AA158" s="40"/>
      <c r="AB158" s="110" t="str">
        <f t="shared" si="16"/>
        <v>1"150</v>
      </c>
    </row>
    <row r="159" spans="1:28" ht="18.75" customHeight="1" x14ac:dyDescent="0.3">
      <c r="A159" s="93">
        <v>150</v>
      </c>
      <c r="B159" s="105" t="s">
        <v>73</v>
      </c>
      <c r="C159" s="103">
        <v>1.25</v>
      </c>
      <c r="D159" s="104" t="s">
        <v>86</v>
      </c>
      <c r="E159" s="105" t="str">
        <f t="shared" si="15"/>
        <v>1.25 150 CS-SS316/PTFE</v>
      </c>
      <c r="F159" s="103">
        <v>38.1</v>
      </c>
      <c r="G159" s="103">
        <v>47.75</v>
      </c>
      <c r="H159" s="103">
        <v>60.5</v>
      </c>
      <c r="I159" s="103">
        <v>76.2</v>
      </c>
      <c r="J159" s="106">
        <v>5.4125E-2</v>
      </c>
      <c r="K159" s="107">
        <v>8</v>
      </c>
      <c r="L159" s="107">
        <v>14</v>
      </c>
      <c r="M159" s="118">
        <v>2.9032080000000002E-2</v>
      </c>
      <c r="N159" s="40">
        <v>2.3828927999999996E-2</v>
      </c>
      <c r="O159" s="40">
        <v>1.257089064E-2</v>
      </c>
      <c r="P159" s="40">
        <v>1.8056370191999998E-2</v>
      </c>
      <c r="Q159" s="40">
        <v>1</v>
      </c>
      <c r="R159" s="40">
        <v>1.8056370191999998E-2</v>
      </c>
      <c r="S159" s="40">
        <v>1.257089064E-2</v>
      </c>
      <c r="T159" s="108">
        <v>8.5767758411999981</v>
      </c>
      <c r="U159" s="109">
        <v>12.57089064</v>
      </c>
      <c r="V159" s="40">
        <v>5.183980488E-2</v>
      </c>
      <c r="W159" s="109">
        <v>20</v>
      </c>
      <c r="X159" s="40">
        <v>1.9966843949999997E-2</v>
      </c>
      <c r="Y159" s="109"/>
      <c r="Z159" s="120">
        <v>41.147666481199998</v>
      </c>
      <c r="AA159" s="40"/>
      <c r="AB159" s="110" t="str">
        <f t="shared" si="16"/>
        <v>1  1/4"150</v>
      </c>
    </row>
    <row r="160" spans="1:28" ht="18.75" customHeight="1" x14ac:dyDescent="0.3">
      <c r="A160" s="93">
        <v>150</v>
      </c>
      <c r="B160" s="105" t="s">
        <v>74</v>
      </c>
      <c r="C160" s="103">
        <v>1.5</v>
      </c>
      <c r="D160" s="104" t="s">
        <v>86</v>
      </c>
      <c r="E160" s="105" t="str">
        <f t="shared" si="15"/>
        <v>1.5 150 CS-SS316/PTFE</v>
      </c>
      <c r="F160" s="103">
        <v>44.45</v>
      </c>
      <c r="G160" s="103">
        <v>54.1</v>
      </c>
      <c r="H160" s="103">
        <v>69.900000000000006</v>
      </c>
      <c r="I160" s="103">
        <v>85.9</v>
      </c>
      <c r="J160" s="106">
        <v>6.2E-2</v>
      </c>
      <c r="K160" s="107">
        <v>9</v>
      </c>
      <c r="L160" s="107">
        <v>15</v>
      </c>
      <c r="M160" s="118">
        <v>2.9032080000000002E-2</v>
      </c>
      <c r="N160" s="40">
        <v>2.3828927999999996E-2</v>
      </c>
      <c r="O160" s="40">
        <v>1.6199900640000004E-2</v>
      </c>
      <c r="P160" s="40">
        <v>2.2160903039999996E-2</v>
      </c>
      <c r="Q160" s="40">
        <v>1</v>
      </c>
      <c r="R160" s="40">
        <v>2.2160903039999996E-2</v>
      </c>
      <c r="S160" s="40">
        <v>1.6199900640000004E-2</v>
      </c>
      <c r="T160" s="108">
        <v>10.526428943999997</v>
      </c>
      <c r="U160" s="109">
        <v>16.199900640000003</v>
      </c>
      <c r="V160" s="40">
        <v>5.9555500800000001E-2</v>
      </c>
      <c r="W160" s="109">
        <v>9</v>
      </c>
      <c r="X160" s="40">
        <v>2.2622120579999995E-2</v>
      </c>
      <c r="Y160" s="109"/>
      <c r="Z160" s="120">
        <v>35.726329583999998</v>
      </c>
      <c r="AA160" s="40"/>
      <c r="AB160" s="110" t="str">
        <f t="shared" si="16"/>
        <v>1  1/2"150</v>
      </c>
    </row>
    <row r="161" spans="1:28" ht="18.75" customHeight="1" x14ac:dyDescent="0.3">
      <c r="A161" s="93">
        <v>150</v>
      </c>
      <c r="B161" s="105">
        <v>2</v>
      </c>
      <c r="C161" s="105">
        <f>B161</f>
        <v>2</v>
      </c>
      <c r="D161" s="104" t="s">
        <v>86</v>
      </c>
      <c r="E161" s="105" t="str">
        <f t="shared" si="15"/>
        <v>2 150 CS-SS316/PTFE</v>
      </c>
      <c r="F161" s="103">
        <v>55.62</v>
      </c>
      <c r="G161" s="103">
        <v>69.849999999999994</v>
      </c>
      <c r="H161" s="103">
        <v>85.9</v>
      </c>
      <c r="I161" s="103">
        <v>104.9</v>
      </c>
      <c r="J161" s="106">
        <v>7.7875E-2</v>
      </c>
      <c r="K161" s="107">
        <v>10</v>
      </c>
      <c r="L161" s="107">
        <v>16</v>
      </c>
      <c r="M161" s="118">
        <v>2.9032080000000002E-2</v>
      </c>
      <c r="N161" s="40">
        <v>2.3828927999999996E-2</v>
      </c>
      <c r="O161" s="40">
        <v>2.2608732300000003E-2</v>
      </c>
      <c r="P161" s="40">
        <v>2.9690844287999996E-2</v>
      </c>
      <c r="Q161" s="40">
        <v>1</v>
      </c>
      <c r="R161" s="40">
        <v>2.9690844287999996E-2</v>
      </c>
      <c r="S161" s="40">
        <v>2.2608732300000003E-2</v>
      </c>
      <c r="T161" s="108">
        <v>14.103151036799998</v>
      </c>
      <c r="U161" s="109">
        <v>22.608732300000003</v>
      </c>
      <c r="V161" s="40">
        <v>8.6365009199999995E-2</v>
      </c>
      <c r="W161" s="109">
        <v>13</v>
      </c>
      <c r="X161" s="40">
        <v>4.3070513045999993E-2</v>
      </c>
      <c r="Y161" s="109"/>
      <c r="Z161" s="120">
        <v>49.7118833368</v>
      </c>
      <c r="AA161" s="40"/>
      <c r="AB161" s="110" t="str">
        <f t="shared" si="16"/>
        <v>2"150</v>
      </c>
    </row>
    <row r="162" spans="1:28" ht="18.75" customHeight="1" x14ac:dyDescent="0.3">
      <c r="A162" s="93">
        <v>150</v>
      </c>
      <c r="B162" s="105" t="s">
        <v>75</v>
      </c>
      <c r="C162" s="103">
        <v>2.5</v>
      </c>
      <c r="D162" s="104" t="s">
        <v>86</v>
      </c>
      <c r="E162" s="105" t="str">
        <f t="shared" ref="E162:E174" si="18">CONCATENATE(C162," ",A162," ",D162)</f>
        <v>2.5 150 CS-SS316/PTFE</v>
      </c>
      <c r="F162" s="103">
        <v>66.540000000000006</v>
      </c>
      <c r="G162" s="103">
        <v>82.55</v>
      </c>
      <c r="H162" s="103">
        <v>98.6</v>
      </c>
      <c r="I162" s="105">
        <v>124</v>
      </c>
      <c r="J162" s="106">
        <v>9.0574999999999989E-2</v>
      </c>
      <c r="K162" s="107">
        <v>10</v>
      </c>
      <c r="L162" s="107">
        <v>16</v>
      </c>
      <c r="M162" s="118">
        <v>2.9032080000000002E-2</v>
      </c>
      <c r="N162" s="40">
        <v>2.3828927999999996E-2</v>
      </c>
      <c r="O162" s="40">
        <v>2.6295806459999998E-2</v>
      </c>
      <c r="P162" s="40">
        <v>3.4532882457599987E-2</v>
      </c>
      <c r="Q162" s="40">
        <v>1</v>
      </c>
      <c r="R162" s="40">
        <v>3.4532882457599987E-2</v>
      </c>
      <c r="S162" s="40">
        <v>2.6295806459999998E-2</v>
      </c>
      <c r="T162" s="108">
        <v>16.403119167359993</v>
      </c>
      <c r="U162" s="109">
        <v>26.295806459999998</v>
      </c>
      <c r="V162" s="40">
        <v>0.13647846720000004</v>
      </c>
      <c r="W162" s="109">
        <v>40</v>
      </c>
      <c r="X162" s="40">
        <v>5.7268676165999961E-2</v>
      </c>
      <c r="Y162" s="109"/>
      <c r="Z162" s="120">
        <v>82.698925627359984</v>
      </c>
      <c r="AA162" s="40"/>
      <c r="AB162" s="110" t="str">
        <f t="shared" si="16"/>
        <v>2  1/2"150</v>
      </c>
    </row>
    <row r="163" spans="1:28" ht="18.75" customHeight="1" x14ac:dyDescent="0.3">
      <c r="A163" s="93">
        <v>150</v>
      </c>
      <c r="B163" s="105">
        <v>3</v>
      </c>
      <c r="C163" s="105">
        <f t="shared" ref="C163:C174" si="19">B163</f>
        <v>3</v>
      </c>
      <c r="D163" s="104" t="s">
        <v>86</v>
      </c>
      <c r="E163" s="105" t="str">
        <f t="shared" si="18"/>
        <v>3 150 CS-SS316/PTFE</v>
      </c>
      <c r="F163" s="105">
        <v>81</v>
      </c>
      <c r="G163" s="103">
        <v>101.6</v>
      </c>
      <c r="H163" s="103">
        <v>120.7</v>
      </c>
      <c r="I163" s="103">
        <v>136.69999999999999</v>
      </c>
      <c r="J163" s="106">
        <v>0.11115</v>
      </c>
      <c r="K163" s="107">
        <v>11</v>
      </c>
      <c r="L163" s="107">
        <v>17</v>
      </c>
      <c r="M163" s="118">
        <v>2.9032080000000002E-2</v>
      </c>
      <c r="N163" s="40">
        <v>2.3828927999999996E-2</v>
      </c>
      <c r="O163" s="40">
        <v>3.5496072612000003E-2</v>
      </c>
      <c r="P163" s="40">
        <v>4.502595090239999E-2</v>
      </c>
      <c r="Q163" s="40">
        <v>1</v>
      </c>
      <c r="R163" s="40">
        <v>4.502595090239999E-2</v>
      </c>
      <c r="S163" s="40">
        <v>3.5496072612000003E-2</v>
      </c>
      <c r="T163" s="108">
        <v>21.387326678639994</v>
      </c>
      <c r="U163" s="109">
        <v>35.496072612000006</v>
      </c>
      <c r="V163" s="40">
        <v>9.4775750399999914E-2</v>
      </c>
      <c r="W163" s="109">
        <v>15</v>
      </c>
      <c r="X163" s="40">
        <v>9.0692142719999938E-2</v>
      </c>
      <c r="Y163" s="109"/>
      <c r="Z163" s="120">
        <v>71.88339929064</v>
      </c>
      <c r="AA163" s="40"/>
      <c r="AB163" s="110" t="str">
        <f t="shared" si="16"/>
        <v>3"150</v>
      </c>
    </row>
    <row r="164" spans="1:28" ht="18.75" customHeight="1" x14ac:dyDescent="0.3">
      <c r="A164" s="93">
        <v>150</v>
      </c>
      <c r="B164" s="105">
        <v>4</v>
      </c>
      <c r="C164" s="105">
        <f t="shared" si="19"/>
        <v>4</v>
      </c>
      <c r="D164" s="104" t="s">
        <v>86</v>
      </c>
      <c r="E164" s="105" t="str">
        <f t="shared" si="18"/>
        <v>4 150 CS-SS316/PTFE</v>
      </c>
      <c r="F164" s="103">
        <v>106.42</v>
      </c>
      <c r="G164" s="105">
        <v>127</v>
      </c>
      <c r="H164" s="103">
        <v>149.4</v>
      </c>
      <c r="I164" s="103">
        <v>174.8</v>
      </c>
      <c r="J164" s="106">
        <v>0.13819999999999999</v>
      </c>
      <c r="K164" s="107">
        <v>13</v>
      </c>
      <c r="L164" s="107">
        <v>19</v>
      </c>
      <c r="M164" s="118">
        <v>2.9032080000000002E-2</v>
      </c>
      <c r="N164" s="40">
        <v>2.3828927999999996E-2</v>
      </c>
      <c r="O164" s="40">
        <v>5.2159034927999996E-2</v>
      </c>
      <c r="P164" s="40">
        <v>6.2569999142399982E-2</v>
      </c>
      <c r="Q164" s="40">
        <v>1</v>
      </c>
      <c r="R164" s="40">
        <v>6.2569999142399982E-2</v>
      </c>
      <c r="S164" s="40">
        <v>5.2159034927999996E-2</v>
      </c>
      <c r="T164" s="108">
        <v>29.72074959263999</v>
      </c>
      <c r="U164" s="109">
        <v>52.159034927999997</v>
      </c>
      <c r="V164" s="40">
        <v>0.19239061344000005</v>
      </c>
      <c r="W164" s="109">
        <v>30</v>
      </c>
      <c r="X164" s="40">
        <v>0.11325511511999999</v>
      </c>
      <c r="Y164" s="109"/>
      <c r="Z164" s="120">
        <v>111.87978452063999</v>
      </c>
      <c r="AA164" s="40"/>
      <c r="AB164" s="110" t="str">
        <f t="shared" si="16"/>
        <v>4"150</v>
      </c>
    </row>
    <row r="165" spans="1:28" ht="18.75" customHeight="1" x14ac:dyDescent="0.3">
      <c r="A165" s="93">
        <v>150</v>
      </c>
      <c r="B165" s="105">
        <v>5</v>
      </c>
      <c r="C165" s="105">
        <f t="shared" si="19"/>
        <v>5</v>
      </c>
      <c r="D165" s="104" t="s">
        <v>86</v>
      </c>
      <c r="E165" s="105" t="str">
        <f t="shared" si="18"/>
        <v>5 150 CS-SS316/PTFE</v>
      </c>
      <c r="F165" s="103">
        <v>131.82</v>
      </c>
      <c r="G165" s="103">
        <v>155.69999999999999</v>
      </c>
      <c r="H165" s="103">
        <v>177.8</v>
      </c>
      <c r="I165" s="103">
        <v>196.9</v>
      </c>
      <c r="J165" s="106">
        <v>0.16675000000000001</v>
      </c>
      <c r="K165" s="107">
        <v>13</v>
      </c>
      <c r="L165" s="107">
        <v>19</v>
      </c>
      <c r="M165" s="118">
        <v>2.9032080000000002E-2</v>
      </c>
      <c r="N165" s="40">
        <v>2.3828927999999996E-2</v>
      </c>
      <c r="O165" s="40">
        <v>6.293429142000001E-2</v>
      </c>
      <c r="P165" s="40">
        <v>7.5496001135999982E-2</v>
      </c>
      <c r="Q165" s="40">
        <v>1</v>
      </c>
      <c r="R165" s="40">
        <v>7.5496001135999982E-2</v>
      </c>
      <c r="S165" s="40">
        <v>6.293429142000001E-2</v>
      </c>
      <c r="T165" s="108">
        <v>35.860600539599993</v>
      </c>
      <c r="U165" s="109">
        <v>62.934291420000008</v>
      </c>
      <c r="V165" s="40">
        <v>0.16296255227999998</v>
      </c>
      <c r="W165" s="109">
        <v>33.725037885333336</v>
      </c>
      <c r="X165" s="40">
        <v>0.16111340251199993</v>
      </c>
      <c r="Y165" s="109"/>
      <c r="Z165" s="120">
        <v>132.51992984493333</v>
      </c>
      <c r="AA165" s="40"/>
      <c r="AB165" s="110" t="str">
        <f t="shared" si="16"/>
        <v>5"150</v>
      </c>
    </row>
    <row r="166" spans="1:28" ht="18.75" customHeight="1" x14ac:dyDescent="0.3">
      <c r="A166" s="93">
        <v>150</v>
      </c>
      <c r="B166" s="105">
        <v>6</v>
      </c>
      <c r="C166" s="105">
        <f t="shared" si="19"/>
        <v>6</v>
      </c>
      <c r="D166" s="104" t="s">
        <v>86</v>
      </c>
      <c r="E166" s="105" t="str">
        <f t="shared" si="18"/>
        <v>6 150 CS-SS316/PTFE</v>
      </c>
      <c r="F166" s="103">
        <v>157.22</v>
      </c>
      <c r="G166" s="103">
        <v>182.62</v>
      </c>
      <c r="H166" s="103">
        <v>209.6</v>
      </c>
      <c r="I166" s="103">
        <v>222.3</v>
      </c>
      <c r="J166" s="106">
        <v>0.19611000000000001</v>
      </c>
      <c r="K166" s="107">
        <v>16</v>
      </c>
      <c r="L166" s="107">
        <v>22</v>
      </c>
      <c r="M166" s="118">
        <v>2.9032080000000002E-2</v>
      </c>
      <c r="N166" s="40">
        <v>2.3828927999999996E-2</v>
      </c>
      <c r="O166" s="40">
        <v>9.1095699340800015E-2</v>
      </c>
      <c r="P166" s="40">
        <v>0.10280800354175998</v>
      </c>
      <c r="Q166" s="40">
        <v>1</v>
      </c>
      <c r="R166" s="40">
        <v>0.10280800354175998</v>
      </c>
      <c r="S166" s="40">
        <v>9.1095699340800015E-2</v>
      </c>
      <c r="T166" s="108">
        <v>48.833801682335988</v>
      </c>
      <c r="U166" s="109">
        <v>91.09569934080001</v>
      </c>
      <c r="V166" s="40">
        <v>0.12233533572000016</v>
      </c>
      <c r="W166" s="109">
        <v>32</v>
      </c>
      <c r="X166" s="40">
        <v>0.20099756193600002</v>
      </c>
      <c r="Y166" s="109"/>
      <c r="Z166" s="120">
        <v>171.929501023136</v>
      </c>
      <c r="AA166" s="40"/>
      <c r="AB166" s="110" t="str">
        <f t="shared" si="16"/>
        <v>6"150</v>
      </c>
    </row>
    <row r="167" spans="1:28" ht="18.75" customHeight="1" x14ac:dyDescent="0.3">
      <c r="A167" s="93">
        <v>150</v>
      </c>
      <c r="B167" s="105">
        <v>8</v>
      </c>
      <c r="C167" s="105">
        <f t="shared" si="19"/>
        <v>8</v>
      </c>
      <c r="D167" s="104" t="s">
        <v>86</v>
      </c>
      <c r="E167" s="105" t="str">
        <f t="shared" si="18"/>
        <v>8 150 CS-SS316/PTFE</v>
      </c>
      <c r="F167" s="103">
        <v>215.9</v>
      </c>
      <c r="G167" s="103">
        <v>233.42</v>
      </c>
      <c r="H167" s="103">
        <v>263.7</v>
      </c>
      <c r="I167" s="103">
        <v>279.39999999999998</v>
      </c>
      <c r="J167" s="106">
        <v>0.24856</v>
      </c>
      <c r="K167" s="107">
        <v>18</v>
      </c>
      <c r="L167" s="107">
        <v>24</v>
      </c>
      <c r="M167" s="118">
        <v>2.9032080000000002E-2</v>
      </c>
      <c r="N167" s="40">
        <v>2.3828927999999996E-2</v>
      </c>
      <c r="O167" s="40">
        <v>0.12989184848640001</v>
      </c>
      <c r="P167" s="40">
        <v>0.14215004024831998</v>
      </c>
      <c r="Q167" s="40">
        <v>1</v>
      </c>
      <c r="R167" s="40">
        <v>0.14215004024831998</v>
      </c>
      <c r="S167" s="40">
        <v>0.12989184848640001</v>
      </c>
      <c r="T167" s="108">
        <v>67.521269117951988</v>
      </c>
      <c r="U167" s="109">
        <v>129.89184848640002</v>
      </c>
      <c r="V167" s="40">
        <v>0.19007928455999987</v>
      </c>
      <c r="W167" s="109">
        <v>35</v>
      </c>
      <c r="X167" s="40">
        <v>0.17720701130879982</v>
      </c>
      <c r="Y167" s="109"/>
      <c r="Z167" s="120">
        <v>232.41311760435201</v>
      </c>
      <c r="AA167" s="40"/>
      <c r="AB167" s="110" t="str">
        <f t="shared" si="16"/>
        <v>8"150</v>
      </c>
    </row>
    <row r="168" spans="1:28" ht="18.75" customHeight="1" x14ac:dyDescent="0.3">
      <c r="A168" s="93">
        <v>150</v>
      </c>
      <c r="B168" s="105">
        <v>10</v>
      </c>
      <c r="C168" s="105">
        <f t="shared" si="19"/>
        <v>10</v>
      </c>
      <c r="D168" s="104" t="s">
        <v>86</v>
      </c>
      <c r="E168" s="105" t="str">
        <f t="shared" si="18"/>
        <v>10 150 CS-SS316/PTFE</v>
      </c>
      <c r="F168" s="103">
        <v>268.22000000000003</v>
      </c>
      <c r="G168" s="103">
        <v>287.27</v>
      </c>
      <c r="H168" s="103">
        <v>317.5</v>
      </c>
      <c r="I168" s="103">
        <v>339.9</v>
      </c>
      <c r="J168" s="106">
        <v>0.30238500000000001</v>
      </c>
      <c r="K168" s="107">
        <v>18</v>
      </c>
      <c r="L168" s="107">
        <v>24</v>
      </c>
      <c r="M168" s="118">
        <v>2.9032080000000002E-2</v>
      </c>
      <c r="N168" s="40">
        <v>2.3828927999999996E-2</v>
      </c>
      <c r="O168" s="40">
        <v>0.15801957919440002</v>
      </c>
      <c r="P168" s="40">
        <v>0.17293224943871999</v>
      </c>
      <c r="Q168" s="40">
        <v>1</v>
      </c>
      <c r="R168" s="40">
        <v>0.17293224943871999</v>
      </c>
      <c r="S168" s="40">
        <v>0.15801957919440002</v>
      </c>
      <c r="T168" s="108">
        <v>82.142818483391991</v>
      </c>
      <c r="U168" s="109">
        <v>158.01957919440002</v>
      </c>
      <c r="V168" s="40">
        <v>0.3299194483199997</v>
      </c>
      <c r="W168" s="109">
        <v>53</v>
      </c>
      <c r="X168" s="40">
        <v>0.23713408834199942</v>
      </c>
      <c r="Y168" s="109"/>
      <c r="Z168" s="120">
        <v>293.162397677792</v>
      </c>
      <c r="AA168" s="40"/>
      <c r="AB168" s="110" t="str">
        <f t="shared" si="16"/>
        <v>10"150</v>
      </c>
    </row>
    <row r="169" spans="1:28" ht="18.75" customHeight="1" x14ac:dyDescent="0.3">
      <c r="A169" s="93">
        <v>150</v>
      </c>
      <c r="B169" s="105">
        <v>12</v>
      </c>
      <c r="C169" s="105">
        <f t="shared" si="19"/>
        <v>12</v>
      </c>
      <c r="D169" s="104" t="s">
        <v>86</v>
      </c>
      <c r="E169" s="105" t="str">
        <f t="shared" si="18"/>
        <v>12 150 CS-SS316/PTFE</v>
      </c>
      <c r="F169" s="103">
        <v>317.5</v>
      </c>
      <c r="G169" s="103">
        <v>339.85</v>
      </c>
      <c r="H169" s="103">
        <v>374.7</v>
      </c>
      <c r="I169" s="103">
        <v>409.7</v>
      </c>
      <c r="J169" s="106">
        <v>0.35727499999999995</v>
      </c>
      <c r="K169" s="107">
        <v>21</v>
      </c>
      <c r="L169" s="107">
        <v>27</v>
      </c>
      <c r="M169" s="118">
        <v>2.9032080000000002E-2</v>
      </c>
      <c r="N169" s="40">
        <v>2.3828927999999996E-2</v>
      </c>
      <c r="O169" s="40">
        <v>0.21782116402199997</v>
      </c>
      <c r="P169" s="40">
        <v>0.22986396678239993</v>
      </c>
      <c r="Q169" s="40">
        <v>1</v>
      </c>
      <c r="R169" s="40">
        <v>0.22986396678239993</v>
      </c>
      <c r="S169" s="40">
        <v>0.21782116402199997</v>
      </c>
      <c r="T169" s="108">
        <v>109.18538422163996</v>
      </c>
      <c r="U169" s="109">
        <v>217.82116402199998</v>
      </c>
      <c r="V169" s="40">
        <v>0.62135921400000016</v>
      </c>
      <c r="W169" s="109">
        <v>79</v>
      </c>
      <c r="X169" s="40">
        <v>0.32913459747000035</v>
      </c>
      <c r="Y169" s="109"/>
      <c r="Z169" s="120">
        <v>406.00654824363994</v>
      </c>
      <c r="AA169" s="40"/>
      <c r="AB169" s="110" t="str">
        <f t="shared" si="16"/>
        <v>12"150</v>
      </c>
    </row>
    <row r="170" spans="1:28" ht="18.75" customHeight="1" x14ac:dyDescent="0.3">
      <c r="A170" s="93">
        <v>150</v>
      </c>
      <c r="B170" s="105">
        <v>14</v>
      </c>
      <c r="C170" s="105">
        <f t="shared" si="19"/>
        <v>14</v>
      </c>
      <c r="D170" s="104" t="s">
        <v>86</v>
      </c>
      <c r="E170" s="105" t="str">
        <f t="shared" si="18"/>
        <v>14 150 CS-SS316/PTFE</v>
      </c>
      <c r="F170" s="103">
        <v>349.25</v>
      </c>
      <c r="G170" s="103">
        <v>371.6</v>
      </c>
      <c r="H170" s="103">
        <v>406.4</v>
      </c>
      <c r="I170" s="103">
        <v>450.9</v>
      </c>
      <c r="J170" s="106">
        <v>0.38900000000000001</v>
      </c>
      <c r="K170" s="107">
        <v>21</v>
      </c>
      <c r="L170" s="107">
        <v>27</v>
      </c>
      <c r="M170" s="118">
        <v>2.9032080000000002E-2</v>
      </c>
      <c r="N170" s="40">
        <v>2.3828927999999996E-2</v>
      </c>
      <c r="O170" s="40">
        <v>0.23716306152000002</v>
      </c>
      <c r="P170" s="40">
        <v>0.25027523078399994</v>
      </c>
      <c r="Q170" s="40">
        <v>1</v>
      </c>
      <c r="R170" s="40">
        <v>0.25027523078399994</v>
      </c>
      <c r="S170" s="40">
        <v>0.23716306152000002</v>
      </c>
      <c r="T170" s="108">
        <v>118.88073462239997</v>
      </c>
      <c r="U170" s="109">
        <v>237.16306152000001</v>
      </c>
      <c r="V170" s="40">
        <v>0.86945874659999989</v>
      </c>
      <c r="W170" s="109">
        <v>102</v>
      </c>
      <c r="X170" s="40">
        <v>0.35988352632000031</v>
      </c>
      <c r="Y170" s="109"/>
      <c r="Z170" s="120">
        <v>458.04379614240003</v>
      </c>
      <c r="AA170" s="40"/>
      <c r="AB170" s="110" t="str">
        <f t="shared" si="16"/>
        <v>14"150</v>
      </c>
    </row>
    <row r="171" spans="1:28" ht="18.75" customHeight="1" x14ac:dyDescent="0.3">
      <c r="A171" s="93">
        <v>150</v>
      </c>
      <c r="B171" s="105">
        <v>16</v>
      </c>
      <c r="C171" s="105">
        <f t="shared" si="19"/>
        <v>16</v>
      </c>
      <c r="D171" s="104" t="s">
        <v>86</v>
      </c>
      <c r="E171" s="105" t="str">
        <f t="shared" si="18"/>
        <v>16 150 CS-SS316/PTFE</v>
      </c>
      <c r="F171" s="103">
        <v>400.05</v>
      </c>
      <c r="G171" s="103">
        <v>422.4</v>
      </c>
      <c r="H171" s="103">
        <v>463.6</v>
      </c>
      <c r="I171" s="103">
        <v>514.4</v>
      </c>
      <c r="J171" s="106">
        <v>0.443</v>
      </c>
      <c r="K171" s="107">
        <v>25</v>
      </c>
      <c r="L171" s="107">
        <v>31</v>
      </c>
      <c r="M171" s="118">
        <v>2.9032080000000002E-2</v>
      </c>
      <c r="N171" s="40">
        <v>2.3828927999999996E-2</v>
      </c>
      <c r="O171" s="40">
        <v>0.321530286</v>
      </c>
      <c r="P171" s="40">
        <v>0.32724266822399994</v>
      </c>
      <c r="Q171" s="40">
        <v>1</v>
      </c>
      <c r="R171" s="40">
        <v>0.32724266822399994</v>
      </c>
      <c r="S171" s="40">
        <v>0.321530286</v>
      </c>
      <c r="T171" s="108">
        <v>155.44026740639998</v>
      </c>
      <c r="U171" s="109">
        <v>321.53028599999999</v>
      </c>
      <c r="V171" s="40">
        <v>1.1323310246399989</v>
      </c>
      <c r="W171" s="109">
        <v>129</v>
      </c>
      <c r="X171" s="40">
        <v>0.40908181247999942</v>
      </c>
      <c r="Y171" s="109"/>
      <c r="Z171" s="120">
        <v>605.97055340639997</v>
      </c>
      <c r="AA171" s="40"/>
      <c r="AB171" s="110" t="str">
        <f t="shared" si="16"/>
        <v>16"150</v>
      </c>
    </row>
    <row r="172" spans="1:28" ht="18.75" customHeight="1" x14ac:dyDescent="0.3">
      <c r="A172" s="93">
        <v>150</v>
      </c>
      <c r="B172" s="105">
        <v>18</v>
      </c>
      <c r="C172" s="105">
        <f t="shared" si="19"/>
        <v>18</v>
      </c>
      <c r="D172" s="104" t="s">
        <v>86</v>
      </c>
      <c r="E172" s="105" t="str">
        <f t="shared" si="18"/>
        <v>18 150 CS-SS316/PTFE</v>
      </c>
      <c r="F172" s="103">
        <v>449.33</v>
      </c>
      <c r="G172" s="103">
        <v>474.72</v>
      </c>
      <c r="H172" s="103">
        <v>527.1</v>
      </c>
      <c r="I172" s="103">
        <v>549.4</v>
      </c>
      <c r="J172" s="106">
        <v>0.50091000000000008</v>
      </c>
      <c r="K172" s="107">
        <v>31</v>
      </c>
      <c r="L172" s="107">
        <v>37</v>
      </c>
      <c r="M172" s="118">
        <v>2.9032080000000002E-2</v>
      </c>
      <c r="N172" s="40">
        <v>2.3828927999999996E-2</v>
      </c>
      <c r="O172" s="40">
        <v>0.45081623497680012</v>
      </c>
      <c r="P172" s="40">
        <v>0.44163748800576003</v>
      </c>
      <c r="Q172" s="40">
        <v>1</v>
      </c>
      <c r="R172" s="40">
        <v>0.44163748800576003</v>
      </c>
      <c r="S172" s="40">
        <v>0.45081623497680012</v>
      </c>
      <c r="T172" s="108">
        <v>209.77780680273602</v>
      </c>
      <c r="U172" s="109">
        <v>450.8162349768001</v>
      </c>
      <c r="V172" s="40">
        <v>0.53088719783999894</v>
      </c>
      <c r="W172" s="109">
        <v>74</v>
      </c>
      <c r="X172" s="40">
        <v>0.52228669714560094</v>
      </c>
      <c r="Y172" s="109"/>
      <c r="Z172" s="120">
        <v>734.59404177953616</v>
      </c>
      <c r="AA172" s="40"/>
      <c r="AB172" s="110" t="str">
        <f t="shared" si="16"/>
        <v>18"150</v>
      </c>
    </row>
    <row r="173" spans="1:28" ht="18.75" customHeight="1" x14ac:dyDescent="0.3">
      <c r="A173" s="93">
        <v>150</v>
      </c>
      <c r="B173" s="105">
        <v>20</v>
      </c>
      <c r="C173" s="105">
        <f t="shared" si="19"/>
        <v>20</v>
      </c>
      <c r="D173" s="104" t="s">
        <v>86</v>
      </c>
      <c r="E173" s="105" t="str">
        <f t="shared" si="18"/>
        <v>20 150 CS-SS316/PTFE</v>
      </c>
      <c r="F173" s="103">
        <v>500.13</v>
      </c>
      <c r="G173" s="103">
        <v>525.52</v>
      </c>
      <c r="H173" s="103">
        <v>577.9</v>
      </c>
      <c r="I173" s="103">
        <v>606.6</v>
      </c>
      <c r="J173" s="106">
        <v>0.55171000000000003</v>
      </c>
      <c r="K173" s="107">
        <v>31</v>
      </c>
      <c r="L173" s="107">
        <v>37</v>
      </c>
      <c r="M173" s="118">
        <v>2.9032080000000002E-2</v>
      </c>
      <c r="N173" s="40">
        <v>2.3828927999999996E-2</v>
      </c>
      <c r="O173" s="40">
        <v>0.49653595456080007</v>
      </c>
      <c r="P173" s="40">
        <v>0.48642634107455995</v>
      </c>
      <c r="Q173" s="40">
        <v>1</v>
      </c>
      <c r="R173" s="40">
        <v>0.48642634107455995</v>
      </c>
      <c r="S173" s="40">
        <v>0.49653595456080007</v>
      </c>
      <c r="T173" s="108">
        <v>231.05251201041597</v>
      </c>
      <c r="U173" s="109">
        <v>496.53595456080006</v>
      </c>
      <c r="V173" s="40">
        <v>0.75438498744000115</v>
      </c>
      <c r="W173" s="109">
        <v>96</v>
      </c>
      <c r="X173" s="40">
        <v>0.57817683072959958</v>
      </c>
      <c r="Y173" s="109"/>
      <c r="Z173" s="120">
        <v>823.58846657121603</v>
      </c>
      <c r="AA173" s="40"/>
      <c r="AB173" s="110" t="str">
        <f t="shared" si="16"/>
        <v>20"150</v>
      </c>
    </row>
    <row r="174" spans="1:28" ht="18.75" customHeight="1" x14ac:dyDescent="0.3">
      <c r="A174" s="93">
        <v>150</v>
      </c>
      <c r="B174" s="105">
        <v>24</v>
      </c>
      <c r="C174" s="105">
        <f t="shared" si="19"/>
        <v>24</v>
      </c>
      <c r="D174" s="104" t="s">
        <v>86</v>
      </c>
      <c r="E174" s="105" t="str">
        <f t="shared" si="18"/>
        <v>24 150 CS-SS316/PTFE</v>
      </c>
      <c r="F174" s="103">
        <v>603.25</v>
      </c>
      <c r="G174" s="103">
        <v>628.65</v>
      </c>
      <c r="H174" s="103">
        <v>685.8</v>
      </c>
      <c r="I174" s="103">
        <v>717.6</v>
      </c>
      <c r="J174" s="106">
        <v>0.65722499999999995</v>
      </c>
      <c r="K174" s="107">
        <v>34</v>
      </c>
      <c r="L174" s="107">
        <v>40</v>
      </c>
      <c r="M174" s="118">
        <v>2.9032080000000002E-2</v>
      </c>
      <c r="N174" s="40">
        <v>2.3828927999999996E-2</v>
      </c>
      <c r="O174" s="40">
        <v>0.648740698452</v>
      </c>
      <c r="P174" s="40">
        <v>0.62643868819199988</v>
      </c>
      <c r="Q174" s="40">
        <v>1</v>
      </c>
      <c r="R174" s="40">
        <v>0.62643868819199988</v>
      </c>
      <c r="S174" s="40">
        <v>0.648740698452</v>
      </c>
      <c r="T174" s="108">
        <v>297.55837689119994</v>
      </c>
      <c r="U174" s="109">
        <v>648.74069845199995</v>
      </c>
      <c r="V174" s="40">
        <v>0.98882237376000226</v>
      </c>
      <c r="W174" s="109">
        <v>118</v>
      </c>
      <c r="X174" s="40">
        <v>0.69191280971999936</v>
      </c>
      <c r="Y174" s="109"/>
      <c r="Z174" s="120">
        <v>1064.2990753432</v>
      </c>
      <c r="AA174" s="40"/>
      <c r="AB174" s="110" t="str">
        <f t="shared" si="16"/>
        <v>24"150</v>
      </c>
    </row>
    <row r="175" spans="1:28" ht="18.75" customHeight="1" x14ac:dyDescent="0.3">
      <c r="A175" s="93"/>
      <c r="B175" s="105"/>
      <c r="C175" s="105"/>
      <c r="D175" s="104"/>
      <c r="E175" s="105"/>
      <c r="F175" s="111"/>
      <c r="G175" s="111"/>
      <c r="H175" s="111"/>
      <c r="I175" s="103"/>
      <c r="J175" s="40"/>
      <c r="K175" s="107"/>
      <c r="L175" s="107"/>
      <c r="M175" s="118"/>
      <c r="N175" s="40"/>
      <c r="O175" s="40"/>
      <c r="P175" s="40"/>
      <c r="Q175" s="40"/>
      <c r="R175" s="40"/>
      <c r="S175" s="40"/>
      <c r="T175" s="108"/>
      <c r="U175" s="109"/>
      <c r="V175" s="40"/>
      <c r="W175" s="109"/>
      <c r="X175" s="40"/>
      <c r="Y175" s="109"/>
      <c r="Z175" s="120"/>
      <c r="AA175" s="40"/>
      <c r="AB175" s="110" t="str">
        <f t="shared" si="16"/>
        <v>"</v>
      </c>
    </row>
    <row r="176" spans="1:28" ht="18.75" customHeight="1" x14ac:dyDescent="0.3">
      <c r="A176" s="93">
        <v>300</v>
      </c>
      <c r="B176" s="103">
        <v>0.5</v>
      </c>
      <c r="C176" s="103">
        <v>0.5</v>
      </c>
      <c r="D176" s="104" t="s">
        <v>72</v>
      </c>
      <c r="E176" s="105" t="str">
        <f t="shared" ref="E176:E193" si="20">CONCATENATE(C176," ",A176," ",D176)</f>
        <v>0.5 300 CS-SS316/FG-SS316</v>
      </c>
      <c r="F176" s="103">
        <v>14.22</v>
      </c>
      <c r="G176" s="103">
        <v>19.05</v>
      </c>
      <c r="H176" s="103">
        <v>31.8</v>
      </c>
      <c r="I176" s="103">
        <v>54.1</v>
      </c>
      <c r="J176" s="106">
        <v>2.5425E-2</v>
      </c>
      <c r="K176" s="107">
        <v>8</v>
      </c>
      <c r="L176" s="107">
        <v>14</v>
      </c>
      <c r="M176" s="40">
        <v>1.38248E-2</v>
      </c>
      <c r="N176" s="40">
        <v>2.3828927999999996E-2</v>
      </c>
      <c r="O176" s="40">
        <v>2.8119643200000002E-3</v>
      </c>
      <c r="P176" s="40">
        <v>8.4819069215999986E-3</v>
      </c>
      <c r="Q176" s="40">
        <v>1</v>
      </c>
      <c r="R176" s="40">
        <v>8.4819069215999986E-3</v>
      </c>
      <c r="S176" s="40">
        <v>2.8119643200000002E-3</v>
      </c>
      <c r="T176" s="108">
        <v>4.0289057877599994</v>
      </c>
      <c r="U176" s="109">
        <v>1.2653839440000001</v>
      </c>
      <c r="V176" s="40">
        <v>5.2277024759999999E-2</v>
      </c>
      <c r="W176" s="109">
        <v>12</v>
      </c>
      <c r="X176" s="40">
        <v>3.9870423179999993E-3</v>
      </c>
      <c r="Y176" s="108">
        <v>2</v>
      </c>
      <c r="Z176" s="166">
        <v>19.294289731759999</v>
      </c>
      <c r="AA176" s="119"/>
      <c r="AB176" s="110" t="str">
        <f t="shared" si="16"/>
        <v>0.5"300</v>
      </c>
    </row>
    <row r="177" spans="1:28" ht="18.75" customHeight="1" x14ac:dyDescent="0.3">
      <c r="A177" s="93">
        <v>300</v>
      </c>
      <c r="B177" s="103">
        <v>0.75</v>
      </c>
      <c r="C177" s="103">
        <v>0.75</v>
      </c>
      <c r="D177" s="104" t="s">
        <v>72</v>
      </c>
      <c r="E177" s="105" t="str">
        <f t="shared" si="20"/>
        <v>0.75 300 CS-SS316/FG-SS316</v>
      </c>
      <c r="F177" s="103">
        <v>20.57</v>
      </c>
      <c r="G177" s="103">
        <v>25.4</v>
      </c>
      <c r="H177" s="103">
        <v>39.6</v>
      </c>
      <c r="I177" s="103">
        <v>66.8</v>
      </c>
      <c r="J177" s="106">
        <v>3.2500000000000001E-2</v>
      </c>
      <c r="K177" s="107">
        <v>9</v>
      </c>
      <c r="L177" s="107">
        <v>15</v>
      </c>
      <c r="M177" s="40">
        <v>1.38248E-2</v>
      </c>
      <c r="N177" s="40">
        <v>2.3828927999999996E-2</v>
      </c>
      <c r="O177" s="40">
        <v>4.0437540000000001E-3</v>
      </c>
      <c r="P177" s="40">
        <v>1.1616602399999999E-2</v>
      </c>
      <c r="Q177" s="40">
        <v>1</v>
      </c>
      <c r="R177" s="40">
        <v>1.1616602399999999E-2</v>
      </c>
      <c r="S177" s="40">
        <v>4.0437540000000001E-3</v>
      </c>
      <c r="T177" s="108">
        <v>5.517886139999999</v>
      </c>
      <c r="U177" s="109">
        <v>1.8196893000000001</v>
      </c>
      <c r="V177" s="40">
        <v>7.8732510719999982E-2</v>
      </c>
      <c r="W177" s="109">
        <v>14</v>
      </c>
      <c r="X177" s="40">
        <v>5.316056423999997E-3</v>
      </c>
      <c r="Y177" s="108">
        <v>3</v>
      </c>
      <c r="Z177" s="120">
        <v>24.337575439999998</v>
      </c>
      <c r="AA177" s="40"/>
      <c r="AB177" s="110" t="str">
        <f t="shared" si="16"/>
        <v>0.75"300</v>
      </c>
    </row>
    <row r="178" spans="1:28" ht="18.75" customHeight="1" x14ac:dyDescent="0.3">
      <c r="A178" s="93">
        <v>300</v>
      </c>
      <c r="B178" s="105">
        <v>1</v>
      </c>
      <c r="C178" s="105">
        <f>B178</f>
        <v>1</v>
      </c>
      <c r="D178" s="104" t="s">
        <v>72</v>
      </c>
      <c r="E178" s="105" t="str">
        <f t="shared" si="20"/>
        <v>1 300 CS-SS316/FG-SS316</v>
      </c>
      <c r="F178" s="103">
        <v>26.92</v>
      </c>
      <c r="G178" s="103">
        <v>31.75</v>
      </c>
      <c r="H178" s="103">
        <v>47.8</v>
      </c>
      <c r="I178" s="103">
        <v>73.2</v>
      </c>
      <c r="J178" s="106">
        <v>3.9774999999999998E-2</v>
      </c>
      <c r="K178" s="107">
        <v>10</v>
      </c>
      <c r="L178" s="107">
        <v>16</v>
      </c>
      <c r="M178" s="40">
        <v>1.38248E-2</v>
      </c>
      <c r="N178" s="40">
        <v>2.3828927999999996E-2</v>
      </c>
      <c r="O178" s="40">
        <v>5.4988141999999995E-3</v>
      </c>
      <c r="P178" s="40">
        <v>1.5164729779199996E-2</v>
      </c>
      <c r="Q178" s="40">
        <v>1</v>
      </c>
      <c r="R178" s="40">
        <v>1.5164729779199996E-2</v>
      </c>
      <c r="S178" s="40">
        <v>5.4988141999999995E-3</v>
      </c>
      <c r="T178" s="108">
        <v>7.2032466451199983</v>
      </c>
      <c r="U178" s="109">
        <v>2.4744663899999999</v>
      </c>
      <c r="V178" s="40">
        <v>8.0566320960000021E-2</v>
      </c>
      <c r="W178" s="113">
        <v>11</v>
      </c>
      <c r="X178" s="40">
        <v>6.6450705299999973E-3</v>
      </c>
      <c r="Y178" s="108">
        <v>3</v>
      </c>
      <c r="Z178" s="120">
        <v>23.67771303512</v>
      </c>
      <c r="AA178" s="40"/>
      <c r="AB178" s="110" t="str">
        <f t="shared" si="16"/>
        <v>1"300</v>
      </c>
    </row>
    <row r="179" spans="1:28" ht="18.75" customHeight="1" x14ac:dyDescent="0.3">
      <c r="A179" s="93">
        <v>300</v>
      </c>
      <c r="B179" s="105" t="s">
        <v>73</v>
      </c>
      <c r="C179" s="103">
        <v>1.25</v>
      </c>
      <c r="D179" s="104" t="s">
        <v>72</v>
      </c>
      <c r="E179" s="105" t="str">
        <f t="shared" si="20"/>
        <v>1.25 300 CS-SS316/FG-SS316</v>
      </c>
      <c r="F179" s="103">
        <v>38.1</v>
      </c>
      <c r="G179" s="103">
        <v>47.75</v>
      </c>
      <c r="H179" s="103">
        <v>60.5</v>
      </c>
      <c r="I179" s="103">
        <v>82.6</v>
      </c>
      <c r="J179" s="106">
        <v>5.4125E-2</v>
      </c>
      <c r="K179" s="107">
        <v>8</v>
      </c>
      <c r="L179" s="107">
        <v>14</v>
      </c>
      <c r="M179" s="40">
        <v>1.38248E-2</v>
      </c>
      <c r="N179" s="40">
        <v>2.3828927999999996E-2</v>
      </c>
      <c r="O179" s="40">
        <v>5.9861383999999995E-3</v>
      </c>
      <c r="P179" s="40">
        <v>1.8056370191999998E-2</v>
      </c>
      <c r="Q179" s="40">
        <v>1</v>
      </c>
      <c r="R179" s="40">
        <v>1.8056370191999998E-2</v>
      </c>
      <c r="S179" s="40">
        <v>5.9861383999999995E-3</v>
      </c>
      <c r="T179" s="108">
        <v>8.5767758411999981</v>
      </c>
      <c r="U179" s="109">
        <v>2.6937622799999996</v>
      </c>
      <c r="V179" s="40">
        <v>7.9100832719999972E-2</v>
      </c>
      <c r="W179" s="109">
        <v>25</v>
      </c>
      <c r="X179" s="40">
        <v>1.9966843949999997E-2</v>
      </c>
      <c r="Y179" s="108">
        <v>35</v>
      </c>
      <c r="Z179" s="120">
        <v>71.270538121200005</v>
      </c>
      <c r="AA179" s="40"/>
      <c r="AB179" s="110" t="str">
        <f t="shared" si="16"/>
        <v>1  1/4"300</v>
      </c>
    </row>
    <row r="180" spans="1:28" ht="18.75" customHeight="1" x14ac:dyDescent="0.3">
      <c r="A180" s="93">
        <v>300</v>
      </c>
      <c r="B180" s="105" t="s">
        <v>74</v>
      </c>
      <c r="C180" s="103">
        <v>1.5</v>
      </c>
      <c r="D180" s="104" t="s">
        <v>72</v>
      </c>
      <c r="E180" s="105" t="str">
        <f t="shared" si="20"/>
        <v>1.5 300 CS-SS316/FG-SS316</v>
      </c>
      <c r="F180" s="103">
        <v>44.45</v>
      </c>
      <c r="G180" s="103">
        <v>54.1</v>
      </c>
      <c r="H180" s="103">
        <v>69.900000000000006</v>
      </c>
      <c r="I180" s="103">
        <v>95.3</v>
      </c>
      <c r="J180" s="106">
        <v>6.2E-2</v>
      </c>
      <c r="K180" s="107">
        <v>9</v>
      </c>
      <c r="L180" s="107">
        <v>15</v>
      </c>
      <c r="M180" s="40">
        <v>1.38248E-2</v>
      </c>
      <c r="N180" s="40">
        <v>2.3828927999999996E-2</v>
      </c>
      <c r="O180" s="40">
        <v>7.714238400000001E-3</v>
      </c>
      <c r="P180" s="40">
        <v>2.2160903039999996E-2</v>
      </c>
      <c r="Q180" s="40">
        <v>1</v>
      </c>
      <c r="R180" s="40">
        <v>2.2160903039999996E-2</v>
      </c>
      <c r="S180" s="40">
        <v>7.714238400000001E-3</v>
      </c>
      <c r="T180" s="108">
        <v>10.526428943999997</v>
      </c>
      <c r="U180" s="109">
        <v>3.4714072800000007</v>
      </c>
      <c r="V180" s="40">
        <v>0.10489030583999996</v>
      </c>
      <c r="W180" s="109">
        <v>17</v>
      </c>
      <c r="X180" s="40">
        <v>2.2622120579999995E-2</v>
      </c>
      <c r="Y180" s="108">
        <v>12</v>
      </c>
      <c r="Z180" s="120">
        <v>42.997836223999997</v>
      </c>
      <c r="AA180" s="40"/>
      <c r="AB180" s="110" t="str">
        <f t="shared" si="16"/>
        <v>1  1/2"300</v>
      </c>
    </row>
    <row r="181" spans="1:28" ht="18.75" customHeight="1" x14ac:dyDescent="0.3">
      <c r="A181" s="93">
        <v>300</v>
      </c>
      <c r="B181" s="105">
        <v>2</v>
      </c>
      <c r="C181" s="105">
        <f>B181</f>
        <v>2</v>
      </c>
      <c r="D181" s="104" t="s">
        <v>72</v>
      </c>
      <c r="E181" s="105" t="str">
        <f t="shared" si="20"/>
        <v>2 300 CS-SS316/FG-SS316</v>
      </c>
      <c r="F181" s="103">
        <v>55.62</v>
      </c>
      <c r="G181" s="103">
        <v>69.849999999999994</v>
      </c>
      <c r="H181" s="103">
        <v>85.9</v>
      </c>
      <c r="I181" s="103">
        <v>111.3</v>
      </c>
      <c r="J181" s="106">
        <v>7.7875E-2</v>
      </c>
      <c r="K181" s="107">
        <v>10</v>
      </c>
      <c r="L181" s="107">
        <v>16</v>
      </c>
      <c r="M181" s="40">
        <v>1.38248E-2</v>
      </c>
      <c r="N181" s="40">
        <v>2.3828927999999996E-2</v>
      </c>
      <c r="O181" s="40">
        <v>1.0766063000000001E-2</v>
      </c>
      <c r="P181" s="40">
        <v>2.9690844287999996E-2</v>
      </c>
      <c r="Q181" s="40">
        <v>1</v>
      </c>
      <c r="R181" s="40">
        <v>2.9690844287999996E-2</v>
      </c>
      <c r="S181" s="40">
        <v>1.0766063000000001E-2</v>
      </c>
      <c r="T181" s="108">
        <v>14.103151036799998</v>
      </c>
      <c r="U181" s="109">
        <v>4.8447283500000005</v>
      </c>
      <c r="V181" s="40">
        <v>0.12250043063999995</v>
      </c>
      <c r="W181" s="109">
        <v>17</v>
      </c>
      <c r="X181" s="40">
        <v>4.3070513045999993E-2</v>
      </c>
      <c r="Y181" s="108">
        <v>22</v>
      </c>
      <c r="Z181" s="120">
        <v>57.947879386799997</v>
      </c>
      <c r="AA181" s="40"/>
      <c r="AB181" s="110" t="str">
        <f t="shared" si="16"/>
        <v>2"300</v>
      </c>
    </row>
    <row r="182" spans="1:28" ht="18.75" customHeight="1" x14ac:dyDescent="0.3">
      <c r="A182" s="93">
        <v>300</v>
      </c>
      <c r="B182" s="105" t="s">
        <v>75</v>
      </c>
      <c r="C182" s="103">
        <v>2.5</v>
      </c>
      <c r="D182" s="104" t="s">
        <v>72</v>
      </c>
      <c r="E182" s="105" t="str">
        <f t="shared" si="20"/>
        <v>2.5 300 CS-SS316/FG-SS316</v>
      </c>
      <c r="F182" s="103">
        <v>66.540000000000006</v>
      </c>
      <c r="G182" s="103">
        <v>82.55</v>
      </c>
      <c r="H182" s="103">
        <v>98.6</v>
      </c>
      <c r="I182" s="103">
        <v>130.30000000000001</v>
      </c>
      <c r="J182" s="106">
        <v>9.0574999999999989E-2</v>
      </c>
      <c r="K182" s="107">
        <v>10</v>
      </c>
      <c r="L182" s="107">
        <v>16</v>
      </c>
      <c r="M182" s="40">
        <v>1.38248E-2</v>
      </c>
      <c r="N182" s="40">
        <v>2.3828927999999996E-2</v>
      </c>
      <c r="O182" s="40">
        <v>1.2521812599999998E-2</v>
      </c>
      <c r="P182" s="40">
        <v>3.4532882457599987E-2</v>
      </c>
      <c r="Q182" s="40">
        <v>1</v>
      </c>
      <c r="R182" s="40">
        <v>3.4532882457599987E-2</v>
      </c>
      <c r="S182" s="40">
        <v>1.2521812599999998E-2</v>
      </c>
      <c r="T182" s="108">
        <v>16.403119167359993</v>
      </c>
      <c r="U182" s="109">
        <v>5.6348156699999992</v>
      </c>
      <c r="V182" s="40">
        <v>0.17898325932000012</v>
      </c>
      <c r="W182" s="109">
        <v>40</v>
      </c>
      <c r="X182" s="40">
        <v>5.7268676165999961E-2</v>
      </c>
      <c r="Y182" s="108">
        <v>45</v>
      </c>
      <c r="Z182" s="120">
        <v>107.03793483735998</v>
      </c>
      <c r="AA182" s="40"/>
      <c r="AB182" s="110" t="str">
        <f t="shared" si="16"/>
        <v>2  1/2"300</v>
      </c>
    </row>
    <row r="183" spans="1:28" ht="18.75" customHeight="1" x14ac:dyDescent="0.3">
      <c r="A183" s="93">
        <v>300</v>
      </c>
      <c r="B183" s="105">
        <v>3</v>
      </c>
      <c r="C183" s="105">
        <f t="shared" ref="C183:C195" si="21">B183</f>
        <v>3</v>
      </c>
      <c r="D183" s="104" t="s">
        <v>72</v>
      </c>
      <c r="E183" s="105" t="str">
        <f t="shared" si="20"/>
        <v>3 300 CS-SS316/FG-SS316</v>
      </c>
      <c r="F183" s="105">
        <v>81</v>
      </c>
      <c r="G183" s="103">
        <v>101.6</v>
      </c>
      <c r="H183" s="103">
        <v>120.7</v>
      </c>
      <c r="I183" s="103">
        <v>149.4</v>
      </c>
      <c r="J183" s="106">
        <v>0.11115</v>
      </c>
      <c r="K183" s="107">
        <v>11</v>
      </c>
      <c r="L183" s="107">
        <v>17</v>
      </c>
      <c r="M183" s="40">
        <v>1.38248E-2</v>
      </c>
      <c r="N183" s="40">
        <v>2.3828927999999996E-2</v>
      </c>
      <c r="O183" s="40">
        <v>1.690289172E-2</v>
      </c>
      <c r="P183" s="40">
        <v>4.502595090239999E-2</v>
      </c>
      <c r="Q183" s="40">
        <v>1</v>
      </c>
      <c r="R183" s="40">
        <v>4.502595090239999E-2</v>
      </c>
      <c r="S183" s="40">
        <v>1.690289172E-2</v>
      </c>
      <c r="T183" s="108">
        <v>21.387326678639994</v>
      </c>
      <c r="U183" s="109">
        <v>7.6063012739999998</v>
      </c>
      <c r="V183" s="40">
        <v>0.18579808296</v>
      </c>
      <c r="W183" s="109">
        <v>25</v>
      </c>
      <c r="X183" s="40">
        <v>9.0692142719999938E-2</v>
      </c>
      <c r="Y183" s="108">
        <v>47</v>
      </c>
      <c r="Z183" s="120">
        <v>100.99362795264</v>
      </c>
      <c r="AA183" s="40"/>
      <c r="AB183" s="110" t="str">
        <f t="shared" si="16"/>
        <v>3"300</v>
      </c>
    </row>
    <row r="184" spans="1:28" ht="18.75" customHeight="1" x14ac:dyDescent="0.3">
      <c r="A184" s="93">
        <v>300</v>
      </c>
      <c r="B184" s="105">
        <v>4</v>
      </c>
      <c r="C184" s="105">
        <f t="shared" si="21"/>
        <v>4</v>
      </c>
      <c r="D184" s="104" t="s">
        <v>72</v>
      </c>
      <c r="E184" s="105" t="str">
        <f t="shared" si="20"/>
        <v>4 300 CS-SS316/FG-SS316</v>
      </c>
      <c r="F184" s="103">
        <v>106.42</v>
      </c>
      <c r="G184" s="105">
        <v>127</v>
      </c>
      <c r="H184" s="103">
        <v>149.4</v>
      </c>
      <c r="I184" s="103">
        <v>181.1</v>
      </c>
      <c r="J184" s="106">
        <v>0.13819999999999999</v>
      </c>
      <c r="K184" s="107">
        <v>13</v>
      </c>
      <c r="L184" s="107">
        <v>19</v>
      </c>
      <c r="M184" s="40">
        <v>1.38248E-2</v>
      </c>
      <c r="N184" s="40">
        <v>2.3828927999999996E-2</v>
      </c>
      <c r="O184" s="40">
        <v>2.4837635679999998E-2</v>
      </c>
      <c r="P184" s="40">
        <v>6.2569999142399982E-2</v>
      </c>
      <c r="Q184" s="40">
        <v>1</v>
      </c>
      <c r="R184" s="40">
        <v>6.2569999142399982E-2</v>
      </c>
      <c r="S184" s="40">
        <v>2.4837635679999998E-2</v>
      </c>
      <c r="T184" s="108">
        <v>29.72074959263999</v>
      </c>
      <c r="U184" s="109">
        <v>11.176936055999999</v>
      </c>
      <c r="V184" s="40">
        <v>0.24876337883999988</v>
      </c>
      <c r="W184" s="109">
        <v>34</v>
      </c>
      <c r="X184" s="40">
        <v>0.11325511511999999</v>
      </c>
      <c r="Y184" s="108">
        <v>58</v>
      </c>
      <c r="Z184" s="120">
        <v>132.89768564863999</v>
      </c>
      <c r="AA184" s="40"/>
      <c r="AB184" s="110" t="str">
        <f t="shared" si="16"/>
        <v>4"300</v>
      </c>
    </row>
    <row r="185" spans="1:28" ht="18.75" customHeight="1" x14ac:dyDescent="0.3">
      <c r="A185" s="93">
        <v>300</v>
      </c>
      <c r="B185" s="105">
        <v>5</v>
      </c>
      <c r="C185" s="105">
        <f t="shared" si="21"/>
        <v>5</v>
      </c>
      <c r="D185" s="104" t="s">
        <v>72</v>
      </c>
      <c r="E185" s="105" t="str">
        <f t="shared" si="20"/>
        <v>5 300 CS-SS316/FG-SS316</v>
      </c>
      <c r="F185" s="103">
        <v>131.82</v>
      </c>
      <c r="G185" s="103">
        <v>155.69999999999999</v>
      </c>
      <c r="H185" s="103">
        <v>177.8</v>
      </c>
      <c r="I185" s="103">
        <v>215.9</v>
      </c>
      <c r="J185" s="106">
        <v>0.16675000000000001</v>
      </c>
      <c r="K185" s="107">
        <v>13</v>
      </c>
      <c r="L185" s="107">
        <v>19</v>
      </c>
      <c r="M185" s="40">
        <v>1.38248E-2</v>
      </c>
      <c r="N185" s="40">
        <v>2.3828927999999996E-2</v>
      </c>
      <c r="O185" s="40">
        <v>2.9968710200000005E-2</v>
      </c>
      <c r="P185" s="40">
        <v>7.5496001135999982E-2</v>
      </c>
      <c r="Q185" s="40">
        <v>1</v>
      </c>
      <c r="R185" s="40">
        <v>7.5496001135999982E-2</v>
      </c>
      <c r="S185" s="40">
        <v>2.9968710200000005E-2</v>
      </c>
      <c r="T185" s="108">
        <v>35.860600539599993</v>
      </c>
      <c r="U185" s="109">
        <v>13.485919590000002</v>
      </c>
      <c r="V185" s="40">
        <v>0.35643993227999993</v>
      </c>
      <c r="W185" s="109">
        <v>55.910027189333327</v>
      </c>
      <c r="X185" s="40">
        <v>0.16111340251199993</v>
      </c>
      <c r="Y185" s="108">
        <v>92.706272732320002</v>
      </c>
      <c r="Z185" s="120">
        <v>197.96282005125335</v>
      </c>
      <c r="AA185" s="40"/>
      <c r="AB185" s="110" t="str">
        <f t="shared" si="16"/>
        <v>5"300</v>
      </c>
    </row>
    <row r="186" spans="1:28" ht="18.75" customHeight="1" x14ac:dyDescent="0.3">
      <c r="A186" s="93">
        <v>300</v>
      </c>
      <c r="B186" s="105">
        <v>6</v>
      </c>
      <c r="C186" s="105">
        <f t="shared" si="21"/>
        <v>6</v>
      </c>
      <c r="D186" s="104" t="s">
        <v>72</v>
      </c>
      <c r="E186" s="105" t="str">
        <f t="shared" si="20"/>
        <v>6 300 CS-SS316/FG-SS316</v>
      </c>
      <c r="F186" s="103">
        <v>157.22</v>
      </c>
      <c r="G186" s="103">
        <v>182.62</v>
      </c>
      <c r="H186" s="103">
        <v>209.6</v>
      </c>
      <c r="I186" s="105">
        <v>251</v>
      </c>
      <c r="J186" s="106">
        <v>0.19611000000000001</v>
      </c>
      <c r="K186" s="107">
        <v>16</v>
      </c>
      <c r="L186" s="107">
        <v>22</v>
      </c>
      <c r="M186" s="40">
        <v>1.38248E-2</v>
      </c>
      <c r="N186" s="40">
        <v>2.3828927999999996E-2</v>
      </c>
      <c r="O186" s="40">
        <v>4.3378904448000001E-2</v>
      </c>
      <c r="P186" s="40">
        <v>0.10280800354175998</v>
      </c>
      <c r="Q186" s="40">
        <v>1</v>
      </c>
      <c r="R186" s="40">
        <v>0.10280800354175998</v>
      </c>
      <c r="S186" s="40">
        <v>4.3378904448000001E-2</v>
      </c>
      <c r="T186" s="108">
        <v>48.833801682335988</v>
      </c>
      <c r="U186" s="109">
        <v>19.520507001600002</v>
      </c>
      <c r="V186" s="40">
        <v>0.45028014480000011</v>
      </c>
      <c r="W186" s="109">
        <v>62</v>
      </c>
      <c r="X186" s="40">
        <v>0.20099756193600002</v>
      </c>
      <c r="Y186" s="108">
        <v>102</v>
      </c>
      <c r="Z186" s="120">
        <v>232.35430868393598</v>
      </c>
      <c r="AA186" s="40"/>
      <c r="AB186" s="110" t="str">
        <f t="shared" si="16"/>
        <v>6"300</v>
      </c>
    </row>
    <row r="187" spans="1:28" ht="18.75" customHeight="1" x14ac:dyDescent="0.3">
      <c r="A187" s="93">
        <v>300</v>
      </c>
      <c r="B187" s="105">
        <v>8</v>
      </c>
      <c r="C187" s="105">
        <f t="shared" si="21"/>
        <v>8</v>
      </c>
      <c r="D187" s="104" t="s">
        <v>72</v>
      </c>
      <c r="E187" s="105" t="str">
        <f t="shared" si="20"/>
        <v>8 300 CS-SS316/FG-SS316</v>
      </c>
      <c r="F187" s="103">
        <v>215.9</v>
      </c>
      <c r="G187" s="103">
        <v>233.42</v>
      </c>
      <c r="H187" s="103">
        <v>263.7</v>
      </c>
      <c r="I187" s="103">
        <v>308.10000000000002</v>
      </c>
      <c r="J187" s="106">
        <v>0.24856</v>
      </c>
      <c r="K187" s="107">
        <v>18</v>
      </c>
      <c r="L187" s="107">
        <v>24</v>
      </c>
      <c r="M187" s="40">
        <v>1.38248E-2</v>
      </c>
      <c r="N187" s="40">
        <v>2.3828927999999996E-2</v>
      </c>
      <c r="O187" s="40">
        <v>6.1853261183999995E-2</v>
      </c>
      <c r="P187" s="40">
        <v>0.14215004024831998</v>
      </c>
      <c r="Q187" s="40">
        <v>1</v>
      </c>
      <c r="R187" s="40">
        <v>0.14215004024831998</v>
      </c>
      <c r="S187" s="40">
        <v>6.1853261183999995E-2</v>
      </c>
      <c r="T187" s="108">
        <v>67.521269117951988</v>
      </c>
      <c r="U187" s="109">
        <v>27.833967532799999</v>
      </c>
      <c r="V187" s="40">
        <v>0.59276616048000053</v>
      </c>
      <c r="W187" s="109">
        <v>76</v>
      </c>
      <c r="X187" s="40">
        <v>0.17720701130879982</v>
      </c>
      <c r="Y187" s="108">
        <v>97</v>
      </c>
      <c r="Z187" s="120">
        <v>268.35523665075198</v>
      </c>
      <c r="AA187" s="40"/>
      <c r="AB187" s="110" t="str">
        <f t="shared" si="16"/>
        <v>8"300</v>
      </c>
    </row>
    <row r="188" spans="1:28" ht="18.75" customHeight="1" x14ac:dyDescent="0.3">
      <c r="A188" s="93">
        <v>300</v>
      </c>
      <c r="B188" s="105">
        <v>10</v>
      </c>
      <c r="C188" s="105">
        <f t="shared" si="21"/>
        <v>10</v>
      </c>
      <c r="D188" s="104" t="s">
        <v>72</v>
      </c>
      <c r="E188" s="105" t="str">
        <f t="shared" si="20"/>
        <v>10 300 CS-SS316/FG-SS316</v>
      </c>
      <c r="F188" s="103">
        <v>268.22000000000003</v>
      </c>
      <c r="G188" s="103">
        <v>287.27</v>
      </c>
      <c r="H188" s="103">
        <v>317.5</v>
      </c>
      <c r="I188" s="105">
        <v>362</v>
      </c>
      <c r="J188" s="106">
        <v>0.30238500000000001</v>
      </c>
      <c r="K188" s="107">
        <v>18</v>
      </c>
      <c r="L188" s="107">
        <v>24</v>
      </c>
      <c r="M188" s="40">
        <v>1.38248E-2</v>
      </c>
      <c r="N188" s="40">
        <v>2.3828927999999996E-2</v>
      </c>
      <c r="O188" s="40">
        <v>7.5247418664000004E-2</v>
      </c>
      <c r="P188" s="40">
        <v>0.17293224943871999</v>
      </c>
      <c r="Q188" s="40">
        <v>1</v>
      </c>
      <c r="R188" s="40">
        <v>0.17293224943871999</v>
      </c>
      <c r="S188" s="40">
        <v>7.5247418664000004E-2</v>
      </c>
      <c r="T188" s="108">
        <v>82.142818483391991</v>
      </c>
      <c r="U188" s="109">
        <v>33.861338398800001</v>
      </c>
      <c r="V188" s="40">
        <v>0.69803518799999997</v>
      </c>
      <c r="W188" s="109">
        <v>85</v>
      </c>
      <c r="X188" s="40">
        <v>0.23713408834199942</v>
      </c>
      <c r="Y188" s="108">
        <v>120</v>
      </c>
      <c r="Z188" s="120">
        <v>321.00415688219198</v>
      </c>
      <c r="AA188" s="40"/>
      <c r="AB188" s="110" t="str">
        <f t="shared" si="16"/>
        <v>10"300</v>
      </c>
    </row>
    <row r="189" spans="1:28" ht="18.75" customHeight="1" x14ac:dyDescent="0.3">
      <c r="A189" s="93">
        <v>300</v>
      </c>
      <c r="B189" s="105">
        <v>12</v>
      </c>
      <c r="C189" s="105">
        <f t="shared" si="21"/>
        <v>12</v>
      </c>
      <c r="D189" s="104" t="s">
        <v>72</v>
      </c>
      <c r="E189" s="105" t="str">
        <f t="shared" si="20"/>
        <v>12 300 CS-SS316/FG-SS316</v>
      </c>
      <c r="F189" s="103">
        <v>317.5</v>
      </c>
      <c r="G189" s="103">
        <v>339.85</v>
      </c>
      <c r="H189" s="103">
        <v>374.7</v>
      </c>
      <c r="I189" s="103">
        <v>422.4</v>
      </c>
      <c r="J189" s="106">
        <v>0.35727499999999995</v>
      </c>
      <c r="K189" s="107">
        <v>21</v>
      </c>
      <c r="L189" s="107">
        <v>27</v>
      </c>
      <c r="M189" s="40">
        <v>1.38248E-2</v>
      </c>
      <c r="N189" s="40">
        <v>2.3828927999999996E-2</v>
      </c>
      <c r="O189" s="40">
        <v>0.10372436381999998</v>
      </c>
      <c r="P189" s="40">
        <v>0.22986396678239993</v>
      </c>
      <c r="Q189" s="40">
        <v>1</v>
      </c>
      <c r="R189" s="40">
        <v>0.22986396678239993</v>
      </c>
      <c r="S189" s="40">
        <v>0.10372436381999998</v>
      </c>
      <c r="T189" s="108">
        <v>109.18538422163996</v>
      </c>
      <c r="U189" s="109">
        <v>46.675963718999995</v>
      </c>
      <c r="V189" s="40">
        <v>0.87307393535999966</v>
      </c>
      <c r="W189" s="109">
        <v>103</v>
      </c>
      <c r="X189" s="40">
        <v>0.32913459747000035</v>
      </c>
      <c r="Y189" s="108">
        <v>151</v>
      </c>
      <c r="Z189" s="120">
        <v>409.86134794063992</v>
      </c>
      <c r="AA189" s="40"/>
      <c r="AB189" s="110" t="str">
        <f t="shared" si="16"/>
        <v>12"300</v>
      </c>
    </row>
    <row r="190" spans="1:28" ht="18.75" customHeight="1" x14ac:dyDescent="0.3">
      <c r="A190" s="93">
        <v>300</v>
      </c>
      <c r="B190" s="105">
        <v>14</v>
      </c>
      <c r="C190" s="105">
        <f t="shared" si="21"/>
        <v>14</v>
      </c>
      <c r="D190" s="104" t="s">
        <v>72</v>
      </c>
      <c r="E190" s="105" t="str">
        <f t="shared" si="20"/>
        <v>14 300 CS-SS316/FG-SS316</v>
      </c>
      <c r="F190" s="103">
        <v>349.25</v>
      </c>
      <c r="G190" s="103">
        <v>371.6</v>
      </c>
      <c r="H190" s="103">
        <v>406.4</v>
      </c>
      <c r="I190" s="103">
        <v>485.9</v>
      </c>
      <c r="J190" s="106">
        <v>0.38900000000000001</v>
      </c>
      <c r="K190" s="107">
        <v>21</v>
      </c>
      <c r="L190" s="107">
        <v>27</v>
      </c>
      <c r="M190" s="40">
        <v>1.38248E-2</v>
      </c>
      <c r="N190" s="40">
        <v>2.3828927999999996E-2</v>
      </c>
      <c r="O190" s="40">
        <v>0.11293479120000001</v>
      </c>
      <c r="P190" s="40">
        <v>0.25027523078399994</v>
      </c>
      <c r="Q190" s="40">
        <v>1</v>
      </c>
      <c r="R190" s="40">
        <v>0.25027523078399994</v>
      </c>
      <c r="S190" s="40">
        <v>0.11293479120000001</v>
      </c>
      <c r="T190" s="108">
        <v>118.88073462239997</v>
      </c>
      <c r="U190" s="109">
        <v>50.820656040000003</v>
      </c>
      <c r="V190" s="40">
        <v>1.6738739946000003</v>
      </c>
      <c r="W190" s="109">
        <v>178</v>
      </c>
      <c r="X190" s="40">
        <v>0.35988352632000031</v>
      </c>
      <c r="Y190" s="108">
        <v>162</v>
      </c>
      <c r="Z190" s="120">
        <v>509.7013906624</v>
      </c>
      <c r="AA190" s="40"/>
      <c r="AB190" s="110" t="str">
        <f t="shared" si="16"/>
        <v>14"300</v>
      </c>
    </row>
    <row r="191" spans="1:28" ht="18.75" customHeight="1" x14ac:dyDescent="0.3">
      <c r="A191" s="93">
        <v>300</v>
      </c>
      <c r="B191" s="105">
        <v>16</v>
      </c>
      <c r="C191" s="105">
        <f t="shared" si="21"/>
        <v>16</v>
      </c>
      <c r="D191" s="104" t="s">
        <v>72</v>
      </c>
      <c r="E191" s="105" t="str">
        <f t="shared" si="20"/>
        <v>16 300 CS-SS316/FG-SS316</v>
      </c>
      <c r="F191" s="103">
        <v>400.05</v>
      </c>
      <c r="G191" s="103">
        <v>422.4</v>
      </c>
      <c r="H191" s="103">
        <v>463.6</v>
      </c>
      <c r="I191" s="103">
        <v>539.79999999999995</v>
      </c>
      <c r="J191" s="106">
        <v>0.443</v>
      </c>
      <c r="K191" s="107">
        <v>25</v>
      </c>
      <c r="L191" s="107">
        <v>31</v>
      </c>
      <c r="M191" s="40">
        <v>1.38248E-2</v>
      </c>
      <c r="N191" s="40">
        <v>2.3828927999999996E-2</v>
      </c>
      <c r="O191" s="40">
        <v>0.15310965999999998</v>
      </c>
      <c r="P191" s="40">
        <v>0.32724266822399994</v>
      </c>
      <c r="Q191" s="40">
        <v>1</v>
      </c>
      <c r="R191" s="40">
        <v>0.32724266822399994</v>
      </c>
      <c r="S191" s="40">
        <v>0.15310965999999998</v>
      </c>
      <c r="T191" s="108">
        <v>155.44026740639998</v>
      </c>
      <c r="U191" s="109">
        <v>68.899346999999992</v>
      </c>
      <c r="V191" s="40">
        <v>1.7823647563199985</v>
      </c>
      <c r="W191" s="109">
        <v>190</v>
      </c>
      <c r="X191" s="40">
        <v>0.40908181247999942</v>
      </c>
      <c r="Y191" s="108">
        <v>181</v>
      </c>
      <c r="Z191" s="120">
        <v>595.33961440639996</v>
      </c>
      <c r="AA191" s="40"/>
      <c r="AB191" s="110" t="str">
        <f t="shared" si="16"/>
        <v>16"300</v>
      </c>
    </row>
    <row r="192" spans="1:28" ht="18.75" customHeight="1" x14ac:dyDescent="0.3">
      <c r="A192" s="93">
        <v>300</v>
      </c>
      <c r="B192" s="105">
        <v>18</v>
      </c>
      <c r="C192" s="105">
        <f t="shared" si="21"/>
        <v>18</v>
      </c>
      <c r="D192" s="104" t="s">
        <v>72</v>
      </c>
      <c r="E192" s="105" t="str">
        <f t="shared" si="20"/>
        <v>18 300 CS-SS316/FG-SS316</v>
      </c>
      <c r="F192" s="103">
        <v>449.33</v>
      </c>
      <c r="G192" s="103">
        <v>474.72</v>
      </c>
      <c r="H192" s="103">
        <v>527.1</v>
      </c>
      <c r="I192" s="103">
        <v>596.9</v>
      </c>
      <c r="J192" s="106">
        <v>0.50091000000000008</v>
      </c>
      <c r="K192" s="107">
        <v>31</v>
      </c>
      <c r="L192" s="107">
        <v>37</v>
      </c>
      <c r="M192" s="40">
        <v>1.38248E-2</v>
      </c>
      <c r="N192" s="40">
        <v>2.3828927999999996E-2</v>
      </c>
      <c r="O192" s="40">
        <v>0.21467439760800006</v>
      </c>
      <c r="P192" s="40">
        <v>0.44163748800576003</v>
      </c>
      <c r="Q192" s="40">
        <v>1</v>
      </c>
      <c r="R192" s="40">
        <v>0.44163748800576003</v>
      </c>
      <c r="S192" s="40">
        <v>0.21467439760800006</v>
      </c>
      <c r="T192" s="108">
        <v>209.77780680273602</v>
      </c>
      <c r="U192" s="109">
        <v>96.603478923600022</v>
      </c>
      <c r="V192" s="40">
        <v>1.8053679818399988</v>
      </c>
      <c r="W192" s="109">
        <v>192</v>
      </c>
      <c r="X192" s="40">
        <v>0.52228669714560094</v>
      </c>
      <c r="Y192" s="108">
        <v>220</v>
      </c>
      <c r="Z192" s="120">
        <v>718.38128572633605</v>
      </c>
      <c r="AA192" s="40"/>
      <c r="AB192" s="110" t="str">
        <f t="shared" si="16"/>
        <v>18"300</v>
      </c>
    </row>
    <row r="193" spans="1:28" ht="18.75" customHeight="1" x14ac:dyDescent="0.3">
      <c r="A193" s="93">
        <v>300</v>
      </c>
      <c r="B193" s="105">
        <v>20</v>
      </c>
      <c r="C193" s="105">
        <f t="shared" si="21"/>
        <v>20</v>
      </c>
      <c r="D193" s="104" t="s">
        <v>72</v>
      </c>
      <c r="E193" s="105" t="str">
        <f t="shared" si="20"/>
        <v>20 300 CS-SS316/FG-SS316</v>
      </c>
      <c r="F193" s="103">
        <v>500.13</v>
      </c>
      <c r="G193" s="103">
        <v>525.52</v>
      </c>
      <c r="H193" s="103">
        <v>577.9</v>
      </c>
      <c r="I193" s="103">
        <v>654.1</v>
      </c>
      <c r="J193" s="106">
        <v>0.55171000000000003</v>
      </c>
      <c r="K193" s="107">
        <v>31</v>
      </c>
      <c r="L193" s="107">
        <v>37</v>
      </c>
      <c r="M193" s="40">
        <v>1.38248E-2</v>
      </c>
      <c r="N193" s="40">
        <v>2.3828927999999996E-2</v>
      </c>
      <c r="O193" s="40">
        <v>0.23644569264800003</v>
      </c>
      <c r="P193" s="40">
        <v>0.48642634107455995</v>
      </c>
      <c r="Q193" s="40">
        <v>1</v>
      </c>
      <c r="R193" s="40">
        <v>0.48642634107455995</v>
      </c>
      <c r="S193" s="40">
        <v>0.23644569264800003</v>
      </c>
      <c r="T193" s="108">
        <v>231.05251201041597</v>
      </c>
      <c r="U193" s="109">
        <v>106.40056169160002</v>
      </c>
      <c r="V193" s="40">
        <v>2.1597717434400012</v>
      </c>
      <c r="W193" s="109">
        <v>226</v>
      </c>
      <c r="X193" s="40">
        <v>0.57817683072959958</v>
      </c>
      <c r="Y193" s="108">
        <v>241</v>
      </c>
      <c r="Z193" s="120">
        <v>804.45307370201601</v>
      </c>
      <c r="AA193" s="40"/>
      <c r="AB193" s="110" t="str">
        <f t="shared" si="16"/>
        <v>20"300</v>
      </c>
    </row>
    <row r="194" spans="1:28" ht="18.75" customHeight="1" x14ac:dyDescent="0.3">
      <c r="A194" s="93">
        <v>300</v>
      </c>
      <c r="B194" s="105">
        <v>22</v>
      </c>
      <c r="C194" s="105">
        <f t="shared" si="21"/>
        <v>22</v>
      </c>
      <c r="D194" s="104"/>
      <c r="E194" s="105"/>
      <c r="F194" s="111">
        <v>552.5</v>
      </c>
      <c r="G194" s="111"/>
      <c r="H194" s="111"/>
      <c r="I194" s="111"/>
      <c r="J194" s="40"/>
      <c r="K194" s="107"/>
      <c r="L194" s="107"/>
      <c r="M194" s="40"/>
      <c r="N194" s="40"/>
      <c r="O194" s="40"/>
      <c r="P194" s="40"/>
      <c r="Q194" s="40"/>
      <c r="R194" s="40"/>
      <c r="S194" s="40"/>
      <c r="T194" s="108"/>
      <c r="U194" s="109"/>
      <c r="V194" s="40"/>
      <c r="W194" s="109"/>
      <c r="X194" s="40"/>
      <c r="Y194" s="108"/>
      <c r="Z194" s="120"/>
      <c r="AA194" s="40"/>
      <c r="AB194" s="110" t="str">
        <f t="shared" si="16"/>
        <v>22"300</v>
      </c>
    </row>
    <row r="195" spans="1:28" ht="18.75" customHeight="1" x14ac:dyDescent="0.3">
      <c r="A195" s="93">
        <v>300</v>
      </c>
      <c r="B195" s="105">
        <v>24</v>
      </c>
      <c r="C195" s="105">
        <f t="shared" si="21"/>
        <v>24</v>
      </c>
      <c r="D195" s="104" t="s">
        <v>72</v>
      </c>
      <c r="E195" s="105" t="str">
        <f t="shared" ref="E195:E226" si="22">CONCATENATE(C195," ",A195," ",D195)</f>
        <v>24 300 CS-SS316/FG-SS316</v>
      </c>
      <c r="F195" s="103">
        <v>603.25</v>
      </c>
      <c r="G195" s="103">
        <v>628.65</v>
      </c>
      <c r="H195" s="103">
        <v>685.8</v>
      </c>
      <c r="I195" s="103">
        <v>774.7</v>
      </c>
      <c r="J195" s="106">
        <v>0.65722499999999995</v>
      </c>
      <c r="K195" s="107">
        <v>34</v>
      </c>
      <c r="L195" s="107">
        <v>40</v>
      </c>
      <c r="M195" s="40">
        <v>1.38248E-2</v>
      </c>
      <c r="N195" s="40">
        <v>2.3828927999999996E-2</v>
      </c>
      <c r="O195" s="40">
        <v>0.30892414211999997</v>
      </c>
      <c r="P195" s="40">
        <v>0.62643868819199988</v>
      </c>
      <c r="Q195" s="40">
        <v>1</v>
      </c>
      <c r="R195" s="40">
        <v>0.62643868819199988</v>
      </c>
      <c r="S195" s="40">
        <v>0.30892414211999997</v>
      </c>
      <c r="T195" s="108">
        <v>297.55837689119994</v>
      </c>
      <c r="U195" s="109">
        <v>139.015863954</v>
      </c>
      <c r="V195" s="40">
        <v>2.9843108055600034</v>
      </c>
      <c r="W195" s="109">
        <v>306</v>
      </c>
      <c r="X195" s="40">
        <v>0.69191280971999936</v>
      </c>
      <c r="Y195" s="108">
        <v>283</v>
      </c>
      <c r="Z195" s="120">
        <v>1025.5742408451999</v>
      </c>
      <c r="AA195" s="40"/>
      <c r="AB195" s="110" t="str">
        <f t="shared" ref="AB195:AB258" si="23">CONCATENATE(B195,"""",A195)</f>
        <v>24"300</v>
      </c>
    </row>
    <row r="196" spans="1:28" ht="18.75" customHeight="1" x14ac:dyDescent="0.3">
      <c r="A196" s="93"/>
      <c r="B196" s="93"/>
      <c r="C196" s="93"/>
      <c r="D196" s="94"/>
      <c r="E196" s="105" t="str">
        <f t="shared" si="22"/>
        <v xml:space="preserve">  </v>
      </c>
      <c r="F196" s="112"/>
      <c r="G196" s="112"/>
      <c r="H196" s="112"/>
      <c r="I196" s="112"/>
      <c r="J196" s="112"/>
      <c r="K196" s="93"/>
      <c r="L196" s="9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65"/>
      <c r="AA196" s="113"/>
      <c r="AB196" s="110" t="str">
        <f t="shared" si="23"/>
        <v>"</v>
      </c>
    </row>
    <row r="197" spans="1:28" ht="18.75" customHeight="1" x14ac:dyDescent="0.3">
      <c r="A197" s="93"/>
      <c r="B197" s="93"/>
      <c r="C197" s="93"/>
      <c r="D197" s="94"/>
      <c r="E197" s="105" t="str">
        <f t="shared" si="22"/>
        <v xml:space="preserve">  </v>
      </c>
      <c r="F197" s="112"/>
      <c r="G197" s="112"/>
      <c r="H197" s="112"/>
      <c r="I197" s="112"/>
      <c r="J197" s="112"/>
      <c r="K197" s="93"/>
      <c r="L197" s="93"/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 t="s">
        <v>76</v>
      </c>
      <c r="Z197" s="165"/>
      <c r="AA197" s="113"/>
      <c r="AB197" s="110" t="str">
        <f t="shared" si="23"/>
        <v>"</v>
      </c>
    </row>
    <row r="198" spans="1:28" ht="18.75" customHeight="1" x14ac:dyDescent="0.3">
      <c r="A198" s="93">
        <v>300</v>
      </c>
      <c r="B198" s="103">
        <v>0.5</v>
      </c>
      <c r="C198" s="103">
        <v>0.5</v>
      </c>
      <c r="D198" s="104" t="s">
        <v>77</v>
      </c>
      <c r="E198" s="105" t="str">
        <f t="shared" si="22"/>
        <v>0.5 300 CS-SS316/FG</v>
      </c>
      <c r="F198" s="103">
        <v>14.22</v>
      </c>
      <c r="G198" s="103">
        <v>19.05</v>
      </c>
      <c r="H198" s="103">
        <v>31.8</v>
      </c>
      <c r="I198" s="103">
        <v>54.1</v>
      </c>
      <c r="J198" s="106">
        <v>2.5425E-2</v>
      </c>
      <c r="K198" s="107">
        <v>8</v>
      </c>
      <c r="L198" s="107">
        <v>14</v>
      </c>
      <c r="M198" s="40">
        <v>1.38248E-2</v>
      </c>
      <c r="N198" s="40">
        <v>2.3828927999999996E-2</v>
      </c>
      <c r="O198" s="40">
        <v>2.8119643200000002E-3</v>
      </c>
      <c r="P198" s="40">
        <v>8.4819069215999986E-3</v>
      </c>
      <c r="Q198" s="40">
        <v>1</v>
      </c>
      <c r="R198" s="40">
        <v>8.4819069215999986E-3</v>
      </c>
      <c r="S198" s="40">
        <v>2.8119643200000002E-3</v>
      </c>
      <c r="T198" s="108">
        <v>4.0289057877599994</v>
      </c>
      <c r="U198" s="109">
        <v>1.2653839440000001</v>
      </c>
      <c r="V198" s="40">
        <v>5.2277024759999999E-2</v>
      </c>
      <c r="W198" s="109">
        <v>12</v>
      </c>
      <c r="X198" s="40">
        <v>3.9870423179999993E-3</v>
      </c>
      <c r="Y198" s="109"/>
      <c r="Z198" s="120">
        <v>17.294289731759999</v>
      </c>
      <c r="AA198" s="40"/>
      <c r="AB198" s="110" t="str">
        <f t="shared" si="23"/>
        <v>0.5"300</v>
      </c>
    </row>
    <row r="199" spans="1:28" ht="18.75" customHeight="1" x14ac:dyDescent="0.3">
      <c r="A199" s="93">
        <v>300</v>
      </c>
      <c r="B199" s="103">
        <v>0.75</v>
      </c>
      <c r="C199" s="103">
        <v>0.75</v>
      </c>
      <c r="D199" s="104" t="s">
        <v>77</v>
      </c>
      <c r="E199" s="105" t="str">
        <f t="shared" si="22"/>
        <v>0.75 300 CS-SS316/FG</v>
      </c>
      <c r="F199" s="103">
        <v>20.57</v>
      </c>
      <c r="G199" s="103">
        <v>25.4</v>
      </c>
      <c r="H199" s="103">
        <v>39.6</v>
      </c>
      <c r="I199" s="103">
        <v>66.8</v>
      </c>
      <c r="J199" s="106">
        <v>3.2500000000000001E-2</v>
      </c>
      <c r="K199" s="107">
        <v>9</v>
      </c>
      <c r="L199" s="107">
        <v>15</v>
      </c>
      <c r="M199" s="40">
        <v>1.38248E-2</v>
      </c>
      <c r="N199" s="40">
        <v>2.3828927999999996E-2</v>
      </c>
      <c r="O199" s="40">
        <v>4.0437540000000001E-3</v>
      </c>
      <c r="P199" s="40">
        <v>1.1616602399999999E-2</v>
      </c>
      <c r="Q199" s="40">
        <v>1</v>
      </c>
      <c r="R199" s="40">
        <v>1.1616602399999999E-2</v>
      </c>
      <c r="S199" s="40">
        <v>4.0437540000000001E-3</v>
      </c>
      <c r="T199" s="108">
        <v>5.517886139999999</v>
      </c>
      <c r="U199" s="109">
        <v>1.8196893000000001</v>
      </c>
      <c r="V199" s="40">
        <v>7.8732510719999982E-2</v>
      </c>
      <c r="W199" s="109">
        <v>14</v>
      </c>
      <c r="X199" s="40">
        <v>5.316056423999997E-3</v>
      </c>
      <c r="Y199" s="109"/>
      <c r="Z199" s="120">
        <v>21.337575439999998</v>
      </c>
      <c r="AA199" s="40"/>
      <c r="AB199" s="110" t="str">
        <f t="shared" si="23"/>
        <v>0.75"300</v>
      </c>
    </row>
    <row r="200" spans="1:28" ht="18.75" customHeight="1" x14ac:dyDescent="0.3">
      <c r="A200" s="93">
        <v>300</v>
      </c>
      <c r="B200" s="105">
        <v>1</v>
      </c>
      <c r="C200" s="105">
        <f>B200</f>
        <v>1</v>
      </c>
      <c r="D200" s="104" t="s">
        <v>77</v>
      </c>
      <c r="E200" s="105" t="str">
        <f t="shared" si="22"/>
        <v>1 300 CS-SS316/FG</v>
      </c>
      <c r="F200" s="103">
        <v>26.92</v>
      </c>
      <c r="G200" s="103">
        <v>31.75</v>
      </c>
      <c r="H200" s="103">
        <v>47.8</v>
      </c>
      <c r="I200" s="103">
        <v>73.2</v>
      </c>
      <c r="J200" s="106">
        <v>3.9774999999999998E-2</v>
      </c>
      <c r="K200" s="107">
        <v>10</v>
      </c>
      <c r="L200" s="107">
        <v>16</v>
      </c>
      <c r="M200" s="40">
        <v>1.38248E-2</v>
      </c>
      <c r="N200" s="40">
        <v>2.3828927999999996E-2</v>
      </c>
      <c r="O200" s="40">
        <v>5.4988141999999995E-3</v>
      </c>
      <c r="P200" s="40">
        <v>1.5164729779199996E-2</v>
      </c>
      <c r="Q200" s="40">
        <v>1</v>
      </c>
      <c r="R200" s="40">
        <v>1.5164729779199996E-2</v>
      </c>
      <c r="S200" s="40">
        <v>5.4988141999999995E-3</v>
      </c>
      <c r="T200" s="108">
        <v>7.2032466451199983</v>
      </c>
      <c r="U200" s="109">
        <v>2.4744663899999999</v>
      </c>
      <c r="V200" s="40">
        <v>8.0566320960000021E-2</v>
      </c>
      <c r="W200" s="113">
        <v>11</v>
      </c>
      <c r="X200" s="40">
        <v>6.6450705299999973E-3</v>
      </c>
      <c r="Y200" s="109"/>
      <c r="Z200" s="120">
        <v>20.67771303512</v>
      </c>
      <c r="AA200" s="40"/>
      <c r="AB200" s="110" t="str">
        <f t="shared" si="23"/>
        <v>1"300</v>
      </c>
    </row>
    <row r="201" spans="1:28" ht="18.75" customHeight="1" x14ac:dyDescent="0.3">
      <c r="A201" s="93">
        <v>300</v>
      </c>
      <c r="B201" s="105" t="s">
        <v>73</v>
      </c>
      <c r="C201" s="103">
        <v>1.25</v>
      </c>
      <c r="D201" s="104" t="s">
        <v>77</v>
      </c>
      <c r="E201" s="105" t="str">
        <f t="shared" si="22"/>
        <v>1.25 300 CS-SS316/FG</v>
      </c>
      <c r="F201" s="103">
        <v>38.1</v>
      </c>
      <c r="G201" s="103">
        <v>47.75</v>
      </c>
      <c r="H201" s="103">
        <v>60.5</v>
      </c>
      <c r="I201" s="103">
        <v>82.6</v>
      </c>
      <c r="J201" s="106">
        <v>5.4125E-2</v>
      </c>
      <c r="K201" s="107">
        <v>8</v>
      </c>
      <c r="L201" s="107">
        <v>14</v>
      </c>
      <c r="M201" s="40">
        <v>1.38248E-2</v>
      </c>
      <c r="N201" s="40">
        <v>2.3828927999999996E-2</v>
      </c>
      <c r="O201" s="40">
        <v>5.9861383999999995E-3</v>
      </c>
      <c r="P201" s="40">
        <v>1.8056370191999998E-2</v>
      </c>
      <c r="Q201" s="40">
        <v>1</v>
      </c>
      <c r="R201" s="40">
        <v>1.8056370191999998E-2</v>
      </c>
      <c r="S201" s="40">
        <v>5.9861383999999995E-3</v>
      </c>
      <c r="T201" s="108">
        <v>8.5767758411999981</v>
      </c>
      <c r="U201" s="109">
        <v>2.6937622799999996</v>
      </c>
      <c r="V201" s="40">
        <v>7.9100832719999972E-2</v>
      </c>
      <c r="W201" s="109">
        <v>25</v>
      </c>
      <c r="X201" s="40">
        <v>1.9966843949999997E-2</v>
      </c>
      <c r="Y201" s="109"/>
      <c r="Z201" s="120">
        <v>36.270538121199998</v>
      </c>
      <c r="AA201" s="40"/>
      <c r="AB201" s="110" t="str">
        <f t="shared" si="23"/>
        <v>1  1/4"300</v>
      </c>
    </row>
    <row r="202" spans="1:28" ht="18.75" customHeight="1" x14ac:dyDescent="0.3">
      <c r="A202" s="93">
        <v>300</v>
      </c>
      <c r="B202" s="105" t="s">
        <v>74</v>
      </c>
      <c r="C202" s="103">
        <v>1.5</v>
      </c>
      <c r="D202" s="104" t="s">
        <v>77</v>
      </c>
      <c r="E202" s="105" t="str">
        <f t="shared" si="22"/>
        <v>1.5 300 CS-SS316/FG</v>
      </c>
      <c r="F202" s="103">
        <v>44.45</v>
      </c>
      <c r="G202" s="103">
        <v>54.1</v>
      </c>
      <c r="H202" s="103">
        <v>69.900000000000006</v>
      </c>
      <c r="I202" s="103">
        <v>95.3</v>
      </c>
      <c r="J202" s="106">
        <v>6.2E-2</v>
      </c>
      <c r="K202" s="107">
        <v>9</v>
      </c>
      <c r="L202" s="107">
        <v>15</v>
      </c>
      <c r="M202" s="40">
        <v>1.38248E-2</v>
      </c>
      <c r="N202" s="40">
        <v>2.3828927999999996E-2</v>
      </c>
      <c r="O202" s="40">
        <v>7.714238400000001E-3</v>
      </c>
      <c r="P202" s="40">
        <v>2.2160903039999996E-2</v>
      </c>
      <c r="Q202" s="40">
        <v>1</v>
      </c>
      <c r="R202" s="40">
        <v>2.2160903039999996E-2</v>
      </c>
      <c r="S202" s="40">
        <v>7.714238400000001E-3</v>
      </c>
      <c r="T202" s="108">
        <v>10.526428943999997</v>
      </c>
      <c r="U202" s="109">
        <v>3.4714072800000007</v>
      </c>
      <c r="V202" s="40">
        <v>0.10489030583999996</v>
      </c>
      <c r="W202" s="109">
        <v>17</v>
      </c>
      <c r="X202" s="40">
        <v>2.2622120579999995E-2</v>
      </c>
      <c r="Y202" s="109"/>
      <c r="Z202" s="120">
        <v>30.997836223999997</v>
      </c>
      <c r="AA202" s="40"/>
      <c r="AB202" s="110" t="str">
        <f t="shared" si="23"/>
        <v>1  1/2"300</v>
      </c>
    </row>
    <row r="203" spans="1:28" ht="18.75" customHeight="1" x14ac:dyDescent="0.3">
      <c r="A203" s="93">
        <v>300</v>
      </c>
      <c r="B203" s="105">
        <v>2</v>
      </c>
      <c r="C203" s="105">
        <f>B203</f>
        <v>2</v>
      </c>
      <c r="D203" s="104" t="s">
        <v>77</v>
      </c>
      <c r="E203" s="105" t="str">
        <f t="shared" si="22"/>
        <v>2 300 CS-SS316/FG</v>
      </c>
      <c r="F203" s="103">
        <v>55.62</v>
      </c>
      <c r="G203" s="103">
        <v>69.849999999999994</v>
      </c>
      <c r="H203" s="103">
        <v>85.9</v>
      </c>
      <c r="I203" s="103">
        <v>111.3</v>
      </c>
      <c r="J203" s="106">
        <v>7.7875E-2</v>
      </c>
      <c r="K203" s="107">
        <v>10</v>
      </c>
      <c r="L203" s="107">
        <v>16</v>
      </c>
      <c r="M203" s="40">
        <v>1.38248E-2</v>
      </c>
      <c r="N203" s="40">
        <v>2.3828927999999996E-2</v>
      </c>
      <c r="O203" s="40">
        <v>1.0766063000000001E-2</v>
      </c>
      <c r="P203" s="40">
        <v>2.9690844287999996E-2</v>
      </c>
      <c r="Q203" s="40">
        <v>1</v>
      </c>
      <c r="R203" s="40">
        <v>2.9690844287999996E-2</v>
      </c>
      <c r="S203" s="40">
        <v>1.0766063000000001E-2</v>
      </c>
      <c r="T203" s="108">
        <v>14.103151036799998</v>
      </c>
      <c r="U203" s="109">
        <v>4.8447283500000005</v>
      </c>
      <c r="V203" s="40">
        <v>0.12250043063999995</v>
      </c>
      <c r="W203" s="109">
        <v>17</v>
      </c>
      <c r="X203" s="40">
        <v>4.3070513045999993E-2</v>
      </c>
      <c r="Y203" s="109"/>
      <c r="Z203" s="120">
        <v>35.947879386799997</v>
      </c>
      <c r="AA203" s="40"/>
      <c r="AB203" s="110" t="str">
        <f t="shared" si="23"/>
        <v>2"300</v>
      </c>
    </row>
    <row r="204" spans="1:28" ht="18.75" customHeight="1" x14ac:dyDescent="0.3">
      <c r="A204" s="93">
        <v>300</v>
      </c>
      <c r="B204" s="105" t="s">
        <v>75</v>
      </c>
      <c r="C204" s="103">
        <v>2.5</v>
      </c>
      <c r="D204" s="104" t="s">
        <v>77</v>
      </c>
      <c r="E204" s="105" t="str">
        <f t="shared" si="22"/>
        <v>2.5 300 CS-SS316/FG</v>
      </c>
      <c r="F204" s="103">
        <v>66.540000000000006</v>
      </c>
      <c r="G204" s="103">
        <v>82.55</v>
      </c>
      <c r="H204" s="103">
        <v>98.6</v>
      </c>
      <c r="I204" s="103">
        <v>130.30000000000001</v>
      </c>
      <c r="J204" s="106">
        <v>9.0574999999999989E-2</v>
      </c>
      <c r="K204" s="107">
        <v>10</v>
      </c>
      <c r="L204" s="107">
        <v>16</v>
      </c>
      <c r="M204" s="40">
        <v>1.38248E-2</v>
      </c>
      <c r="N204" s="40">
        <v>2.3828927999999996E-2</v>
      </c>
      <c r="O204" s="40">
        <v>1.2521812599999998E-2</v>
      </c>
      <c r="P204" s="40">
        <v>3.4532882457599987E-2</v>
      </c>
      <c r="Q204" s="40">
        <v>1</v>
      </c>
      <c r="R204" s="40">
        <v>3.4532882457599987E-2</v>
      </c>
      <c r="S204" s="40">
        <v>1.2521812599999998E-2</v>
      </c>
      <c r="T204" s="108">
        <v>16.403119167359993</v>
      </c>
      <c r="U204" s="109">
        <v>5.6348156699999992</v>
      </c>
      <c r="V204" s="40">
        <v>0.17898325932000012</v>
      </c>
      <c r="W204" s="109">
        <v>40</v>
      </c>
      <c r="X204" s="40">
        <v>5.7268676165999961E-2</v>
      </c>
      <c r="Y204" s="109"/>
      <c r="Z204" s="120">
        <v>62.037934837359998</v>
      </c>
      <c r="AA204" s="40"/>
      <c r="AB204" s="110" t="str">
        <f t="shared" si="23"/>
        <v>2  1/2"300</v>
      </c>
    </row>
    <row r="205" spans="1:28" ht="18.75" customHeight="1" x14ac:dyDescent="0.3">
      <c r="A205" s="93">
        <v>300</v>
      </c>
      <c r="B205" s="105">
        <v>3</v>
      </c>
      <c r="C205" s="105">
        <f t="shared" ref="C205:C216" si="24">B205</f>
        <v>3</v>
      </c>
      <c r="D205" s="104" t="s">
        <v>77</v>
      </c>
      <c r="E205" s="105" t="str">
        <f t="shared" si="22"/>
        <v>3 300 CS-SS316/FG</v>
      </c>
      <c r="F205" s="105">
        <v>81</v>
      </c>
      <c r="G205" s="103">
        <v>101.6</v>
      </c>
      <c r="H205" s="103">
        <v>120.7</v>
      </c>
      <c r="I205" s="103">
        <v>149.4</v>
      </c>
      <c r="J205" s="106">
        <v>0.11115</v>
      </c>
      <c r="K205" s="107">
        <v>11</v>
      </c>
      <c r="L205" s="107">
        <v>17</v>
      </c>
      <c r="M205" s="40">
        <v>1.38248E-2</v>
      </c>
      <c r="N205" s="40">
        <v>2.3828927999999996E-2</v>
      </c>
      <c r="O205" s="40">
        <v>1.690289172E-2</v>
      </c>
      <c r="P205" s="40">
        <v>4.502595090239999E-2</v>
      </c>
      <c r="Q205" s="40">
        <v>1</v>
      </c>
      <c r="R205" s="40">
        <v>4.502595090239999E-2</v>
      </c>
      <c r="S205" s="40">
        <v>1.690289172E-2</v>
      </c>
      <c r="T205" s="108">
        <v>21.387326678639994</v>
      </c>
      <c r="U205" s="109">
        <v>7.6063012739999998</v>
      </c>
      <c r="V205" s="40">
        <v>0.18579808296</v>
      </c>
      <c r="W205" s="109">
        <v>25</v>
      </c>
      <c r="X205" s="40">
        <v>9.0692142719999938E-2</v>
      </c>
      <c r="Y205" s="109"/>
      <c r="Z205" s="120">
        <v>53.993627952639997</v>
      </c>
      <c r="AA205" s="40"/>
      <c r="AB205" s="110" t="str">
        <f t="shared" si="23"/>
        <v>3"300</v>
      </c>
    </row>
    <row r="206" spans="1:28" ht="18.75" customHeight="1" x14ac:dyDescent="0.3">
      <c r="A206" s="93">
        <v>300</v>
      </c>
      <c r="B206" s="105">
        <v>4</v>
      </c>
      <c r="C206" s="105">
        <f t="shared" si="24"/>
        <v>4</v>
      </c>
      <c r="D206" s="104" t="s">
        <v>77</v>
      </c>
      <c r="E206" s="105" t="str">
        <f t="shared" si="22"/>
        <v>4 300 CS-SS316/FG</v>
      </c>
      <c r="F206" s="103">
        <v>106.42</v>
      </c>
      <c r="G206" s="105">
        <v>127</v>
      </c>
      <c r="H206" s="103">
        <v>149.4</v>
      </c>
      <c r="I206" s="103">
        <v>181.1</v>
      </c>
      <c r="J206" s="106">
        <v>0.13819999999999999</v>
      </c>
      <c r="K206" s="107">
        <v>13</v>
      </c>
      <c r="L206" s="107">
        <v>19</v>
      </c>
      <c r="M206" s="40">
        <v>1.38248E-2</v>
      </c>
      <c r="N206" s="40">
        <v>2.3828927999999996E-2</v>
      </c>
      <c r="O206" s="40">
        <v>2.4837635679999998E-2</v>
      </c>
      <c r="P206" s="40">
        <v>6.2569999142399982E-2</v>
      </c>
      <c r="Q206" s="40">
        <v>1</v>
      </c>
      <c r="R206" s="40">
        <v>6.2569999142399982E-2</v>
      </c>
      <c r="S206" s="40">
        <v>2.4837635679999998E-2</v>
      </c>
      <c r="T206" s="108">
        <v>29.72074959263999</v>
      </c>
      <c r="U206" s="109">
        <v>11.176936055999999</v>
      </c>
      <c r="V206" s="40">
        <v>0.24876337883999988</v>
      </c>
      <c r="W206" s="109">
        <v>34</v>
      </c>
      <c r="X206" s="40">
        <v>0.11325511511999999</v>
      </c>
      <c r="Y206" s="109"/>
      <c r="Z206" s="120">
        <v>74.897685648639992</v>
      </c>
      <c r="AA206" s="40"/>
      <c r="AB206" s="110" t="str">
        <f t="shared" si="23"/>
        <v>4"300</v>
      </c>
    </row>
    <row r="207" spans="1:28" ht="18.75" customHeight="1" x14ac:dyDescent="0.3">
      <c r="A207" s="93">
        <v>300</v>
      </c>
      <c r="B207" s="105">
        <v>5</v>
      </c>
      <c r="C207" s="105">
        <f t="shared" si="24"/>
        <v>5</v>
      </c>
      <c r="D207" s="104" t="s">
        <v>77</v>
      </c>
      <c r="E207" s="105" t="str">
        <f t="shared" si="22"/>
        <v>5 300 CS-SS316/FG</v>
      </c>
      <c r="F207" s="103">
        <v>131.82</v>
      </c>
      <c r="G207" s="103">
        <v>155.69999999999999</v>
      </c>
      <c r="H207" s="103">
        <v>177.8</v>
      </c>
      <c r="I207" s="103">
        <v>215.9</v>
      </c>
      <c r="J207" s="106">
        <v>0.16675000000000001</v>
      </c>
      <c r="K207" s="107">
        <v>13</v>
      </c>
      <c r="L207" s="107">
        <v>19</v>
      </c>
      <c r="M207" s="40">
        <v>1.38248E-2</v>
      </c>
      <c r="N207" s="40">
        <v>2.3828927999999996E-2</v>
      </c>
      <c r="O207" s="40">
        <v>2.9968710200000005E-2</v>
      </c>
      <c r="P207" s="40">
        <v>7.5496001135999982E-2</v>
      </c>
      <c r="Q207" s="40">
        <v>1</v>
      </c>
      <c r="R207" s="40">
        <v>7.5496001135999982E-2</v>
      </c>
      <c r="S207" s="40">
        <v>2.9968710200000005E-2</v>
      </c>
      <c r="T207" s="108">
        <v>35.860600539599993</v>
      </c>
      <c r="U207" s="109">
        <v>13.485919590000002</v>
      </c>
      <c r="V207" s="40">
        <v>0.35643993227999993</v>
      </c>
      <c r="W207" s="109">
        <v>55.910027189333327</v>
      </c>
      <c r="X207" s="40">
        <v>0.16111340251199993</v>
      </c>
      <c r="Y207" s="109"/>
      <c r="Z207" s="120">
        <v>105.25654731893331</v>
      </c>
      <c r="AA207" s="40"/>
      <c r="AB207" s="110" t="str">
        <f t="shared" si="23"/>
        <v>5"300</v>
      </c>
    </row>
    <row r="208" spans="1:28" ht="18.75" customHeight="1" x14ac:dyDescent="0.3">
      <c r="A208" s="93">
        <v>300</v>
      </c>
      <c r="B208" s="105">
        <v>6</v>
      </c>
      <c r="C208" s="105">
        <f t="shared" si="24"/>
        <v>6</v>
      </c>
      <c r="D208" s="104" t="s">
        <v>77</v>
      </c>
      <c r="E208" s="105" t="str">
        <f t="shared" si="22"/>
        <v>6 300 CS-SS316/FG</v>
      </c>
      <c r="F208" s="103">
        <v>157.22</v>
      </c>
      <c r="G208" s="103">
        <v>182.62</v>
      </c>
      <c r="H208" s="103">
        <v>209.6</v>
      </c>
      <c r="I208" s="105">
        <v>251</v>
      </c>
      <c r="J208" s="106">
        <v>0.19611000000000001</v>
      </c>
      <c r="K208" s="107">
        <v>16</v>
      </c>
      <c r="L208" s="107">
        <v>22</v>
      </c>
      <c r="M208" s="40">
        <v>1.38248E-2</v>
      </c>
      <c r="N208" s="40">
        <v>2.3828927999999996E-2</v>
      </c>
      <c r="O208" s="40">
        <v>4.3378904448000001E-2</v>
      </c>
      <c r="P208" s="40">
        <v>0.10280800354175998</v>
      </c>
      <c r="Q208" s="40">
        <v>1</v>
      </c>
      <c r="R208" s="40">
        <v>0.10280800354175998</v>
      </c>
      <c r="S208" s="40">
        <v>4.3378904448000001E-2</v>
      </c>
      <c r="T208" s="108">
        <v>48.833801682335988</v>
      </c>
      <c r="U208" s="109">
        <v>19.520507001600002</v>
      </c>
      <c r="V208" s="40">
        <v>0.45028014480000011</v>
      </c>
      <c r="W208" s="109">
        <v>62</v>
      </c>
      <c r="X208" s="40">
        <v>0.20099756193600002</v>
      </c>
      <c r="Y208" s="109"/>
      <c r="Z208" s="120">
        <v>130.35430868393598</v>
      </c>
      <c r="AA208" s="40"/>
      <c r="AB208" s="110" t="str">
        <f t="shared" si="23"/>
        <v>6"300</v>
      </c>
    </row>
    <row r="209" spans="1:28" ht="18.75" customHeight="1" x14ac:dyDescent="0.3">
      <c r="A209" s="93">
        <v>300</v>
      </c>
      <c r="B209" s="105">
        <v>8</v>
      </c>
      <c r="C209" s="105">
        <f t="shared" si="24"/>
        <v>8</v>
      </c>
      <c r="D209" s="104" t="s">
        <v>77</v>
      </c>
      <c r="E209" s="105" t="str">
        <f t="shared" si="22"/>
        <v>8 300 CS-SS316/FG</v>
      </c>
      <c r="F209" s="103">
        <v>215.9</v>
      </c>
      <c r="G209" s="103">
        <v>233.42</v>
      </c>
      <c r="H209" s="103">
        <v>263.7</v>
      </c>
      <c r="I209" s="103">
        <v>308.10000000000002</v>
      </c>
      <c r="J209" s="106">
        <v>0.24856</v>
      </c>
      <c r="K209" s="107">
        <v>18</v>
      </c>
      <c r="L209" s="107">
        <v>24</v>
      </c>
      <c r="M209" s="40">
        <v>1.38248E-2</v>
      </c>
      <c r="N209" s="40">
        <v>2.3828927999999996E-2</v>
      </c>
      <c r="O209" s="40">
        <v>6.1853261183999995E-2</v>
      </c>
      <c r="P209" s="40">
        <v>0.14215004024831998</v>
      </c>
      <c r="Q209" s="40">
        <v>1</v>
      </c>
      <c r="R209" s="40">
        <v>0.14215004024831998</v>
      </c>
      <c r="S209" s="40">
        <v>6.1853261183999995E-2</v>
      </c>
      <c r="T209" s="108">
        <v>67.521269117951988</v>
      </c>
      <c r="U209" s="109">
        <v>27.833967532799999</v>
      </c>
      <c r="V209" s="40">
        <v>0.59276616048000053</v>
      </c>
      <c r="W209" s="109">
        <v>76</v>
      </c>
      <c r="X209" s="40">
        <v>0.17720701130879982</v>
      </c>
      <c r="Y209" s="109"/>
      <c r="Z209" s="120">
        <v>171.35523665075198</v>
      </c>
      <c r="AA209" s="40"/>
      <c r="AB209" s="110" t="str">
        <f t="shared" si="23"/>
        <v>8"300</v>
      </c>
    </row>
    <row r="210" spans="1:28" ht="18.75" customHeight="1" x14ac:dyDescent="0.3">
      <c r="A210" s="93">
        <v>300</v>
      </c>
      <c r="B210" s="105">
        <v>10</v>
      </c>
      <c r="C210" s="105">
        <f t="shared" si="24"/>
        <v>10</v>
      </c>
      <c r="D210" s="104" t="s">
        <v>77</v>
      </c>
      <c r="E210" s="105" t="str">
        <f t="shared" si="22"/>
        <v>10 300 CS-SS316/FG</v>
      </c>
      <c r="F210" s="103">
        <v>268.22000000000003</v>
      </c>
      <c r="G210" s="103">
        <v>287.27</v>
      </c>
      <c r="H210" s="103">
        <v>317.5</v>
      </c>
      <c r="I210" s="105">
        <v>362</v>
      </c>
      <c r="J210" s="106">
        <v>0.30238500000000001</v>
      </c>
      <c r="K210" s="107">
        <v>18</v>
      </c>
      <c r="L210" s="107">
        <v>24</v>
      </c>
      <c r="M210" s="40">
        <v>1.38248E-2</v>
      </c>
      <c r="N210" s="40">
        <v>2.3828927999999996E-2</v>
      </c>
      <c r="O210" s="40">
        <v>7.5247418664000004E-2</v>
      </c>
      <c r="P210" s="40">
        <v>0.17293224943871999</v>
      </c>
      <c r="Q210" s="40">
        <v>1</v>
      </c>
      <c r="R210" s="40">
        <v>0.17293224943871999</v>
      </c>
      <c r="S210" s="40">
        <v>7.5247418664000004E-2</v>
      </c>
      <c r="T210" s="108">
        <v>82.142818483391991</v>
      </c>
      <c r="U210" s="109">
        <v>33.861338398800001</v>
      </c>
      <c r="V210" s="40">
        <v>0.69803518799999997</v>
      </c>
      <c r="W210" s="109">
        <v>85</v>
      </c>
      <c r="X210" s="40">
        <v>0.23713408834199942</v>
      </c>
      <c r="Y210" s="109"/>
      <c r="Z210" s="120">
        <v>201.00415688219198</v>
      </c>
      <c r="AA210" s="40"/>
      <c r="AB210" s="110" t="str">
        <f t="shared" si="23"/>
        <v>10"300</v>
      </c>
    </row>
    <row r="211" spans="1:28" ht="18.75" customHeight="1" x14ac:dyDescent="0.3">
      <c r="A211" s="93">
        <v>300</v>
      </c>
      <c r="B211" s="105">
        <v>12</v>
      </c>
      <c r="C211" s="105">
        <f t="shared" si="24"/>
        <v>12</v>
      </c>
      <c r="D211" s="104" t="s">
        <v>77</v>
      </c>
      <c r="E211" s="105" t="str">
        <f t="shared" si="22"/>
        <v>12 300 CS-SS316/FG</v>
      </c>
      <c r="F211" s="103">
        <v>317.5</v>
      </c>
      <c r="G211" s="103">
        <v>339.85</v>
      </c>
      <c r="H211" s="103">
        <v>374.7</v>
      </c>
      <c r="I211" s="103">
        <v>422.4</v>
      </c>
      <c r="J211" s="106">
        <v>0.35727499999999995</v>
      </c>
      <c r="K211" s="107">
        <v>21</v>
      </c>
      <c r="L211" s="107">
        <v>27</v>
      </c>
      <c r="M211" s="40">
        <v>1.38248E-2</v>
      </c>
      <c r="N211" s="40">
        <v>2.3828927999999996E-2</v>
      </c>
      <c r="O211" s="40">
        <v>0.10372436381999998</v>
      </c>
      <c r="P211" s="40">
        <v>0.22986396678239993</v>
      </c>
      <c r="Q211" s="40">
        <v>1</v>
      </c>
      <c r="R211" s="40">
        <v>0.22986396678239993</v>
      </c>
      <c r="S211" s="40">
        <v>0.10372436381999998</v>
      </c>
      <c r="T211" s="108">
        <v>109.18538422163996</v>
      </c>
      <c r="U211" s="109">
        <v>46.675963718999995</v>
      </c>
      <c r="V211" s="40">
        <v>0.87307393535999966</v>
      </c>
      <c r="W211" s="109">
        <v>103</v>
      </c>
      <c r="X211" s="40">
        <v>0.32913459747000035</v>
      </c>
      <c r="Y211" s="109"/>
      <c r="Z211" s="120">
        <v>258.86134794063992</v>
      </c>
      <c r="AA211" s="40"/>
      <c r="AB211" s="110" t="str">
        <f t="shared" si="23"/>
        <v>12"300</v>
      </c>
    </row>
    <row r="212" spans="1:28" ht="18.75" customHeight="1" x14ac:dyDescent="0.3">
      <c r="A212" s="93">
        <v>300</v>
      </c>
      <c r="B212" s="105">
        <v>14</v>
      </c>
      <c r="C212" s="105">
        <f t="shared" si="24"/>
        <v>14</v>
      </c>
      <c r="D212" s="104" t="s">
        <v>77</v>
      </c>
      <c r="E212" s="105" t="str">
        <f t="shared" si="22"/>
        <v>14 300 CS-SS316/FG</v>
      </c>
      <c r="F212" s="103">
        <v>349.25</v>
      </c>
      <c r="G212" s="103">
        <v>371.6</v>
      </c>
      <c r="H212" s="103">
        <v>406.4</v>
      </c>
      <c r="I212" s="103">
        <v>485.9</v>
      </c>
      <c r="J212" s="106">
        <v>0.38900000000000001</v>
      </c>
      <c r="K212" s="107">
        <v>21</v>
      </c>
      <c r="L212" s="107">
        <v>27</v>
      </c>
      <c r="M212" s="40">
        <v>1.38248E-2</v>
      </c>
      <c r="N212" s="40">
        <v>2.3828927999999996E-2</v>
      </c>
      <c r="O212" s="40">
        <v>0.11293479120000001</v>
      </c>
      <c r="P212" s="40">
        <v>0.25027523078399994</v>
      </c>
      <c r="Q212" s="40">
        <v>1</v>
      </c>
      <c r="R212" s="40">
        <v>0.25027523078399994</v>
      </c>
      <c r="S212" s="40">
        <v>0.11293479120000001</v>
      </c>
      <c r="T212" s="108">
        <v>118.88073462239997</v>
      </c>
      <c r="U212" s="109">
        <v>50.820656040000003</v>
      </c>
      <c r="V212" s="40">
        <v>1.6738739946000003</v>
      </c>
      <c r="W212" s="109">
        <v>178</v>
      </c>
      <c r="X212" s="40">
        <v>0.35988352632000031</v>
      </c>
      <c r="Y212" s="109"/>
      <c r="Z212" s="120">
        <v>347.7013906624</v>
      </c>
      <c r="AA212" s="40"/>
      <c r="AB212" s="110" t="str">
        <f t="shared" si="23"/>
        <v>14"300</v>
      </c>
    </row>
    <row r="213" spans="1:28" ht="18.75" customHeight="1" x14ac:dyDescent="0.3">
      <c r="A213" s="93">
        <v>300</v>
      </c>
      <c r="B213" s="105">
        <v>16</v>
      </c>
      <c r="C213" s="105">
        <f t="shared" si="24"/>
        <v>16</v>
      </c>
      <c r="D213" s="104" t="s">
        <v>77</v>
      </c>
      <c r="E213" s="105" t="str">
        <f t="shared" si="22"/>
        <v>16 300 CS-SS316/FG</v>
      </c>
      <c r="F213" s="103">
        <v>400.05</v>
      </c>
      <c r="G213" s="103">
        <v>422.4</v>
      </c>
      <c r="H213" s="103">
        <v>463.6</v>
      </c>
      <c r="I213" s="103">
        <v>539.79999999999995</v>
      </c>
      <c r="J213" s="106">
        <v>0.443</v>
      </c>
      <c r="K213" s="107">
        <v>25</v>
      </c>
      <c r="L213" s="107">
        <v>31</v>
      </c>
      <c r="M213" s="40">
        <v>1.38248E-2</v>
      </c>
      <c r="N213" s="40">
        <v>2.3828927999999996E-2</v>
      </c>
      <c r="O213" s="40">
        <v>0.15310965999999998</v>
      </c>
      <c r="P213" s="40">
        <v>0.32724266822399994</v>
      </c>
      <c r="Q213" s="40">
        <v>1</v>
      </c>
      <c r="R213" s="40">
        <v>0.32724266822399994</v>
      </c>
      <c r="S213" s="40">
        <v>0.15310965999999998</v>
      </c>
      <c r="T213" s="108">
        <v>155.44026740639998</v>
      </c>
      <c r="U213" s="109">
        <v>68.899346999999992</v>
      </c>
      <c r="V213" s="40">
        <v>1.7823647563199985</v>
      </c>
      <c r="W213" s="109">
        <v>190</v>
      </c>
      <c r="X213" s="40">
        <v>0.40908181247999942</v>
      </c>
      <c r="Y213" s="109"/>
      <c r="Z213" s="120">
        <v>414.33961440639996</v>
      </c>
      <c r="AA213" s="40"/>
      <c r="AB213" s="110" t="str">
        <f t="shared" si="23"/>
        <v>16"300</v>
      </c>
    </row>
    <row r="214" spans="1:28" ht="18.75" customHeight="1" x14ac:dyDescent="0.3">
      <c r="A214" s="93">
        <v>300</v>
      </c>
      <c r="B214" s="105">
        <v>18</v>
      </c>
      <c r="C214" s="105">
        <f t="shared" si="24"/>
        <v>18</v>
      </c>
      <c r="D214" s="104" t="s">
        <v>77</v>
      </c>
      <c r="E214" s="105" t="str">
        <f t="shared" si="22"/>
        <v>18 300 CS-SS316/FG</v>
      </c>
      <c r="F214" s="103">
        <v>449.33</v>
      </c>
      <c r="G214" s="103">
        <v>474.72</v>
      </c>
      <c r="H214" s="103">
        <v>527.1</v>
      </c>
      <c r="I214" s="103">
        <v>596.9</v>
      </c>
      <c r="J214" s="106">
        <v>0.50091000000000008</v>
      </c>
      <c r="K214" s="107">
        <v>31</v>
      </c>
      <c r="L214" s="107">
        <v>37</v>
      </c>
      <c r="M214" s="40">
        <v>1.38248E-2</v>
      </c>
      <c r="N214" s="40">
        <v>2.3828927999999996E-2</v>
      </c>
      <c r="O214" s="40">
        <v>0.21467439760800006</v>
      </c>
      <c r="P214" s="40">
        <v>0.44163748800576003</v>
      </c>
      <c r="Q214" s="40">
        <v>1</v>
      </c>
      <c r="R214" s="40">
        <v>0.44163748800576003</v>
      </c>
      <c r="S214" s="40">
        <v>0.21467439760800006</v>
      </c>
      <c r="T214" s="108">
        <v>209.77780680273602</v>
      </c>
      <c r="U214" s="109">
        <v>96.603478923600022</v>
      </c>
      <c r="V214" s="40">
        <v>1.8053679818399988</v>
      </c>
      <c r="W214" s="109">
        <v>192</v>
      </c>
      <c r="X214" s="40">
        <v>0.52228669714560094</v>
      </c>
      <c r="Y214" s="109"/>
      <c r="Z214" s="120">
        <v>498.38128572633605</v>
      </c>
      <c r="AA214" s="40"/>
      <c r="AB214" s="110" t="str">
        <f t="shared" si="23"/>
        <v>18"300</v>
      </c>
    </row>
    <row r="215" spans="1:28" ht="18.75" customHeight="1" x14ac:dyDescent="0.3">
      <c r="A215" s="93">
        <v>300</v>
      </c>
      <c r="B215" s="105">
        <v>20</v>
      </c>
      <c r="C215" s="105">
        <f t="shared" si="24"/>
        <v>20</v>
      </c>
      <c r="D215" s="104" t="s">
        <v>77</v>
      </c>
      <c r="E215" s="105" t="str">
        <f t="shared" si="22"/>
        <v>20 300 CS-SS316/FG</v>
      </c>
      <c r="F215" s="103">
        <v>500.13</v>
      </c>
      <c r="G215" s="103">
        <v>525.52</v>
      </c>
      <c r="H215" s="103">
        <v>577.9</v>
      </c>
      <c r="I215" s="103">
        <v>654.1</v>
      </c>
      <c r="J215" s="106">
        <v>0.55171000000000003</v>
      </c>
      <c r="K215" s="107">
        <v>31</v>
      </c>
      <c r="L215" s="107">
        <v>37</v>
      </c>
      <c r="M215" s="40">
        <v>1.38248E-2</v>
      </c>
      <c r="N215" s="40">
        <v>2.3828927999999996E-2</v>
      </c>
      <c r="O215" s="40">
        <v>0.23644569264800003</v>
      </c>
      <c r="P215" s="40">
        <v>0.48642634107455995</v>
      </c>
      <c r="Q215" s="40">
        <v>1</v>
      </c>
      <c r="R215" s="40">
        <v>0.48642634107455995</v>
      </c>
      <c r="S215" s="40">
        <v>0.23644569264800003</v>
      </c>
      <c r="T215" s="108">
        <v>231.05251201041597</v>
      </c>
      <c r="U215" s="109">
        <v>106.40056169160002</v>
      </c>
      <c r="V215" s="40">
        <v>2.1597717434400012</v>
      </c>
      <c r="W215" s="109">
        <v>226</v>
      </c>
      <c r="X215" s="40">
        <v>0.57817683072959958</v>
      </c>
      <c r="Y215" s="109"/>
      <c r="Z215" s="120">
        <v>563.45307370201601</v>
      </c>
      <c r="AA215" s="40"/>
      <c r="AB215" s="110" t="str">
        <f t="shared" si="23"/>
        <v>20"300</v>
      </c>
    </row>
    <row r="216" spans="1:28" ht="18.75" customHeight="1" x14ac:dyDescent="0.3">
      <c r="A216" s="93">
        <v>300</v>
      </c>
      <c r="B216" s="105">
        <v>24</v>
      </c>
      <c r="C216" s="105">
        <f t="shared" si="24"/>
        <v>24</v>
      </c>
      <c r="D216" s="104" t="s">
        <v>77</v>
      </c>
      <c r="E216" s="105" t="str">
        <f t="shared" si="22"/>
        <v>24 300 CS-SS316/FG</v>
      </c>
      <c r="F216" s="103">
        <v>603.25</v>
      </c>
      <c r="G216" s="103">
        <v>628.65</v>
      </c>
      <c r="H216" s="103">
        <v>685.8</v>
      </c>
      <c r="I216" s="103">
        <v>774.7</v>
      </c>
      <c r="J216" s="106">
        <v>0.65722499999999995</v>
      </c>
      <c r="K216" s="107">
        <v>34</v>
      </c>
      <c r="L216" s="107">
        <v>40</v>
      </c>
      <c r="M216" s="40">
        <v>1.38248E-2</v>
      </c>
      <c r="N216" s="40">
        <v>2.3828927999999996E-2</v>
      </c>
      <c r="O216" s="40">
        <v>0.30892414211999997</v>
      </c>
      <c r="P216" s="40">
        <v>0.62643868819199988</v>
      </c>
      <c r="Q216" s="40">
        <v>1</v>
      </c>
      <c r="R216" s="40">
        <v>0.62643868819199988</v>
      </c>
      <c r="S216" s="40">
        <v>0.30892414211999997</v>
      </c>
      <c r="T216" s="108">
        <v>297.55837689119994</v>
      </c>
      <c r="U216" s="109">
        <v>139.015863954</v>
      </c>
      <c r="V216" s="40">
        <v>2.9843108055600034</v>
      </c>
      <c r="W216" s="109">
        <v>306</v>
      </c>
      <c r="X216" s="40">
        <v>0.69191280971999936</v>
      </c>
      <c r="Y216" s="109"/>
      <c r="Z216" s="120">
        <v>742.57424084519994</v>
      </c>
      <c r="AA216" s="40"/>
      <c r="AB216" s="110" t="str">
        <f t="shared" si="23"/>
        <v>24"300</v>
      </c>
    </row>
    <row r="217" spans="1:28" ht="18.75" customHeight="1" x14ac:dyDescent="0.3">
      <c r="A217" s="93"/>
      <c r="B217" s="93"/>
      <c r="C217" s="93"/>
      <c r="D217" s="94"/>
      <c r="E217" s="105" t="str">
        <f t="shared" si="22"/>
        <v xml:space="preserve">  </v>
      </c>
      <c r="F217" s="112"/>
      <c r="G217" s="112"/>
      <c r="H217" s="112"/>
      <c r="I217" s="112"/>
      <c r="J217" s="112"/>
      <c r="K217" s="93"/>
      <c r="L217" s="93"/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65"/>
      <c r="AA217" s="113"/>
      <c r="AB217" s="110" t="str">
        <f t="shared" si="23"/>
        <v>"</v>
      </c>
    </row>
    <row r="218" spans="1:28" ht="18.75" customHeight="1" x14ac:dyDescent="0.3">
      <c r="A218" s="93"/>
      <c r="B218" s="93"/>
      <c r="C218" s="93"/>
      <c r="D218" s="94"/>
      <c r="E218" s="105" t="str">
        <f t="shared" si="22"/>
        <v xml:space="preserve">  </v>
      </c>
      <c r="F218" s="112"/>
      <c r="G218" s="112"/>
      <c r="H218" s="112"/>
      <c r="I218" s="112"/>
      <c r="J218" s="112"/>
      <c r="K218" s="93"/>
      <c r="L218" s="93"/>
      <c r="M218" s="113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65"/>
      <c r="AA218" s="113"/>
      <c r="AB218" s="110" t="str">
        <f t="shared" si="23"/>
        <v>"</v>
      </c>
    </row>
    <row r="219" spans="1:28" ht="18.75" customHeight="1" x14ac:dyDescent="0.3">
      <c r="A219" s="93">
        <v>300</v>
      </c>
      <c r="B219" s="103">
        <v>0.5</v>
      </c>
      <c r="C219" s="103">
        <v>0.5</v>
      </c>
      <c r="D219" s="104" t="s">
        <v>194</v>
      </c>
      <c r="E219" s="105" t="str">
        <f t="shared" si="22"/>
        <v>0.5 300 SS316-SS316/FG-SS316</v>
      </c>
      <c r="F219" s="111">
        <v>14.22</v>
      </c>
      <c r="G219" s="111">
        <v>19.05</v>
      </c>
      <c r="H219" s="114" t="s">
        <v>78</v>
      </c>
      <c r="I219" s="114" t="s">
        <v>87</v>
      </c>
      <c r="J219" s="40">
        <v>2.5425E-2</v>
      </c>
      <c r="K219" s="107">
        <v>8</v>
      </c>
      <c r="L219" s="107">
        <v>14</v>
      </c>
      <c r="M219" s="40">
        <v>1.38248E-2</v>
      </c>
      <c r="N219" s="40">
        <v>2.3828927999999996E-2</v>
      </c>
      <c r="O219" s="40">
        <v>2.8119643200000002E-3</v>
      </c>
      <c r="P219" s="40">
        <v>8.4819069215999986E-3</v>
      </c>
      <c r="Q219" s="40">
        <v>1</v>
      </c>
      <c r="R219" s="40">
        <v>8.4819069215999986E-3</v>
      </c>
      <c r="S219" s="40">
        <v>2.8119643200000002E-3</v>
      </c>
      <c r="T219" s="108">
        <v>4.2409534607999992</v>
      </c>
      <c r="U219" s="109">
        <v>1.40598216</v>
      </c>
      <c r="V219" s="40">
        <v>5.2277024759999999E-2</v>
      </c>
      <c r="W219" s="115">
        <v>34</v>
      </c>
      <c r="X219" s="40">
        <v>3.9870423179999993E-3</v>
      </c>
      <c r="Y219" s="115">
        <v>2</v>
      </c>
      <c r="Z219" s="120">
        <v>41.646935620800001</v>
      </c>
      <c r="AA219" s="40">
        <f t="shared" ref="AA219:AA237" si="25">R219+S219+V219+X219</f>
        <v>6.7557938319599997E-2</v>
      </c>
      <c r="AB219" s="110" t="str">
        <f t="shared" si="23"/>
        <v>0.5"300</v>
      </c>
    </row>
    <row r="220" spans="1:28" ht="18.75" customHeight="1" x14ac:dyDescent="0.3">
      <c r="A220" s="93">
        <v>300</v>
      </c>
      <c r="B220" s="103">
        <v>0.75</v>
      </c>
      <c r="C220" s="103">
        <v>0.75</v>
      </c>
      <c r="D220" s="104" t="s">
        <v>194</v>
      </c>
      <c r="E220" s="105" t="str">
        <f t="shared" ref="E220" si="26">CONCATENATE(C220," ",A220," ",D220)</f>
        <v>0.75 300 SS316-SS316/FG-SS316</v>
      </c>
      <c r="F220" s="111">
        <v>20.57</v>
      </c>
      <c r="G220" s="111">
        <v>25.4</v>
      </c>
      <c r="H220" s="111">
        <v>39.6</v>
      </c>
      <c r="I220" s="111">
        <v>66.8</v>
      </c>
      <c r="J220" s="40">
        <v>3.2500000000000001E-2</v>
      </c>
      <c r="K220" s="107">
        <v>9</v>
      </c>
      <c r="L220" s="107">
        <v>15</v>
      </c>
      <c r="M220" s="40">
        <v>1.38248E-2</v>
      </c>
      <c r="N220" s="40">
        <v>2.3828927999999996E-2</v>
      </c>
      <c r="O220" s="40">
        <v>4.0437540000000001E-3</v>
      </c>
      <c r="P220" s="40">
        <v>1.1616602399999999E-2</v>
      </c>
      <c r="Q220" s="40">
        <v>1</v>
      </c>
      <c r="R220" s="40">
        <v>1.1616602399999999E-2</v>
      </c>
      <c r="S220" s="40">
        <v>4.0437540000000001E-3</v>
      </c>
      <c r="T220" s="108">
        <v>5.8083011999999989</v>
      </c>
      <c r="U220" s="109">
        <v>2.0218769999999999</v>
      </c>
      <c r="V220" s="40">
        <v>7.8732510719999982E-2</v>
      </c>
      <c r="W220" s="115">
        <v>34</v>
      </c>
      <c r="X220" s="40">
        <v>5.316056423999997E-3</v>
      </c>
      <c r="Y220" s="115">
        <v>3</v>
      </c>
      <c r="Z220" s="120">
        <v>44.830178200000006</v>
      </c>
      <c r="AA220" s="40">
        <f t="shared" ref="AA220" si="27">R220+S220+V220+X220</f>
        <v>9.9708923543999975E-2</v>
      </c>
      <c r="AB220" s="110" t="str">
        <f t="shared" ref="AB220" si="28">CONCATENATE(B220,"""",A220)</f>
        <v>0.75"300</v>
      </c>
    </row>
    <row r="221" spans="1:28" ht="18.75" customHeight="1" x14ac:dyDescent="0.3">
      <c r="A221" s="93">
        <v>300</v>
      </c>
      <c r="B221" s="103">
        <v>1</v>
      </c>
      <c r="C221" s="105">
        <f>B221</f>
        <v>1</v>
      </c>
      <c r="D221" s="104" t="s">
        <v>194</v>
      </c>
      <c r="E221" s="105" t="str">
        <f t="shared" si="22"/>
        <v>1 300 SS316-SS316/FG-SS316</v>
      </c>
      <c r="F221" s="111">
        <v>26.92</v>
      </c>
      <c r="G221" s="111">
        <v>31.75</v>
      </c>
      <c r="H221" s="111">
        <v>47.8</v>
      </c>
      <c r="I221" s="111">
        <v>73.2</v>
      </c>
      <c r="J221" s="40">
        <v>3.9774999999999998E-2</v>
      </c>
      <c r="K221" s="107">
        <v>10</v>
      </c>
      <c r="L221" s="107">
        <v>16</v>
      </c>
      <c r="M221" s="40">
        <v>1.38248E-2</v>
      </c>
      <c r="N221" s="40">
        <v>2.3828927999999996E-2</v>
      </c>
      <c r="O221" s="40">
        <v>5.4988141999999995E-3</v>
      </c>
      <c r="P221" s="40">
        <v>1.5164729779199996E-2</v>
      </c>
      <c r="Q221" s="40">
        <v>1</v>
      </c>
      <c r="R221" s="40">
        <v>1.5164729779199996E-2</v>
      </c>
      <c r="S221" s="40">
        <v>5.4988141999999995E-3</v>
      </c>
      <c r="T221" s="108">
        <v>7.5823648895999982</v>
      </c>
      <c r="U221" s="109">
        <v>2.7494070999999995</v>
      </c>
      <c r="V221" s="40">
        <v>8.0566320960000021E-2</v>
      </c>
      <c r="W221" s="115">
        <v>71</v>
      </c>
      <c r="X221" s="40">
        <v>6.6450705299999973E-3</v>
      </c>
      <c r="Y221" s="115">
        <v>3</v>
      </c>
      <c r="Z221" s="120">
        <v>84.3317719896</v>
      </c>
      <c r="AA221" s="40">
        <f t="shared" si="25"/>
        <v>0.1078749354692</v>
      </c>
      <c r="AB221" s="110" t="str">
        <f t="shared" si="23"/>
        <v>1"300</v>
      </c>
    </row>
    <row r="222" spans="1:28" ht="18.75" customHeight="1" x14ac:dyDescent="0.3">
      <c r="A222" s="93">
        <v>300</v>
      </c>
      <c r="B222" s="105" t="s">
        <v>73</v>
      </c>
      <c r="C222" s="103">
        <v>1.25</v>
      </c>
      <c r="D222" s="104" t="s">
        <v>194</v>
      </c>
      <c r="E222" s="105" t="str">
        <f t="shared" si="22"/>
        <v>1.25 300 SS316-SS316/FG-SS316</v>
      </c>
      <c r="F222" s="111">
        <v>38.1</v>
      </c>
      <c r="G222" s="111">
        <v>47.75</v>
      </c>
      <c r="H222" s="111">
        <v>60.5</v>
      </c>
      <c r="I222" s="103">
        <v>82.6</v>
      </c>
      <c r="J222" s="40">
        <v>5.4125E-2</v>
      </c>
      <c r="K222" s="107">
        <v>8</v>
      </c>
      <c r="L222" s="107">
        <v>14</v>
      </c>
      <c r="M222" s="40">
        <v>1.38248E-2</v>
      </c>
      <c r="N222" s="40">
        <v>2.3828927999999996E-2</v>
      </c>
      <c r="O222" s="40">
        <v>5.9861383999999995E-3</v>
      </c>
      <c r="P222" s="40">
        <v>1.8056370191999998E-2</v>
      </c>
      <c r="Q222" s="40">
        <v>1</v>
      </c>
      <c r="R222" s="40">
        <v>1.8056370191999998E-2</v>
      </c>
      <c r="S222" s="40">
        <v>5.9861383999999995E-3</v>
      </c>
      <c r="T222" s="108">
        <v>9.0281850959999996</v>
      </c>
      <c r="U222" s="109">
        <v>2.9930691999999999</v>
      </c>
      <c r="V222" s="40">
        <v>7.9100832719999972E-2</v>
      </c>
      <c r="W222" s="115">
        <v>71</v>
      </c>
      <c r="X222" s="40">
        <v>1.9966843949999997E-2</v>
      </c>
      <c r="Y222" s="115">
        <v>35</v>
      </c>
      <c r="Z222" s="120">
        <v>118.021254296</v>
      </c>
      <c r="AA222" s="40">
        <f t="shared" si="25"/>
        <v>0.12311018526199996</v>
      </c>
      <c r="AB222" s="110" t="str">
        <f t="shared" si="23"/>
        <v>1  1/4"300</v>
      </c>
    </row>
    <row r="223" spans="1:28" ht="18.75" customHeight="1" x14ac:dyDescent="0.3">
      <c r="A223" s="93">
        <v>300</v>
      </c>
      <c r="B223" s="105" t="s">
        <v>74</v>
      </c>
      <c r="C223" s="111">
        <v>1.5</v>
      </c>
      <c r="D223" s="104" t="s">
        <v>194</v>
      </c>
      <c r="E223" s="105" t="str">
        <f t="shared" si="22"/>
        <v>1.5 300 SS316-SS316/FG-SS316</v>
      </c>
      <c r="F223" s="111">
        <v>44.45</v>
      </c>
      <c r="G223" s="111">
        <v>54.1</v>
      </c>
      <c r="H223" s="111">
        <v>69.900000000000006</v>
      </c>
      <c r="I223" s="103">
        <v>95.3</v>
      </c>
      <c r="J223" s="40">
        <v>6.2E-2</v>
      </c>
      <c r="K223" s="107">
        <v>9</v>
      </c>
      <c r="L223" s="107">
        <v>15</v>
      </c>
      <c r="M223" s="40">
        <v>1.38248E-2</v>
      </c>
      <c r="N223" s="40">
        <v>2.3828927999999996E-2</v>
      </c>
      <c r="O223" s="40">
        <v>7.714238400000001E-3</v>
      </c>
      <c r="P223" s="40">
        <v>2.2160903039999996E-2</v>
      </c>
      <c r="Q223" s="40">
        <v>1</v>
      </c>
      <c r="R223" s="40">
        <v>2.2160903039999996E-2</v>
      </c>
      <c r="S223" s="40">
        <v>7.714238400000001E-3</v>
      </c>
      <c r="T223" s="108">
        <v>11.080451519999997</v>
      </c>
      <c r="U223" s="109">
        <v>3.8571192000000005</v>
      </c>
      <c r="V223" s="40">
        <v>0.10489030583999996</v>
      </c>
      <c r="W223" s="115">
        <v>74</v>
      </c>
      <c r="X223" s="40">
        <v>2.2622120579999995E-2</v>
      </c>
      <c r="Y223" s="115">
        <v>12</v>
      </c>
      <c r="Z223" s="120">
        <v>100.93757072</v>
      </c>
      <c r="AA223" s="40">
        <f t="shared" si="25"/>
        <v>0.15738756785999994</v>
      </c>
      <c r="AB223" s="110" t="str">
        <f t="shared" si="23"/>
        <v>1  1/2"300</v>
      </c>
    </row>
    <row r="224" spans="1:28" ht="18.75" customHeight="1" x14ac:dyDescent="0.3">
      <c r="A224" s="93">
        <v>300</v>
      </c>
      <c r="B224" s="105">
        <v>2</v>
      </c>
      <c r="C224" s="105">
        <f>B224</f>
        <v>2</v>
      </c>
      <c r="D224" s="104" t="s">
        <v>194</v>
      </c>
      <c r="E224" s="105" t="str">
        <f t="shared" si="22"/>
        <v>2 300 SS316-SS316/FG-SS316</v>
      </c>
      <c r="F224" s="111">
        <v>55.62</v>
      </c>
      <c r="G224" s="111">
        <v>69.849999999999994</v>
      </c>
      <c r="H224" s="111">
        <v>85.9</v>
      </c>
      <c r="I224" s="111">
        <v>111.3</v>
      </c>
      <c r="J224" s="40">
        <v>7.7875E-2</v>
      </c>
      <c r="K224" s="107">
        <v>10</v>
      </c>
      <c r="L224" s="107">
        <v>16</v>
      </c>
      <c r="M224" s="40">
        <v>1.38248E-2</v>
      </c>
      <c r="N224" s="40">
        <v>2.3828927999999996E-2</v>
      </c>
      <c r="O224" s="40">
        <v>1.0766063000000001E-2</v>
      </c>
      <c r="P224" s="40">
        <v>2.9690844287999996E-2</v>
      </c>
      <c r="Q224" s="40">
        <v>1</v>
      </c>
      <c r="R224" s="40">
        <v>2.9690844287999996E-2</v>
      </c>
      <c r="S224" s="40">
        <v>1.0766063000000001E-2</v>
      </c>
      <c r="T224" s="108">
        <v>14.845422143999999</v>
      </c>
      <c r="U224" s="109">
        <v>5.3830315000000004</v>
      </c>
      <c r="V224" s="40">
        <v>0.12250043063999995</v>
      </c>
      <c r="W224" s="115">
        <v>76</v>
      </c>
      <c r="X224" s="40">
        <v>4.3070513045999993E-2</v>
      </c>
      <c r="Y224" s="115">
        <v>22</v>
      </c>
      <c r="Z224" s="120">
        <v>118.228453644</v>
      </c>
      <c r="AA224" s="40">
        <f t="shared" si="25"/>
        <v>0.20602785097399992</v>
      </c>
      <c r="AB224" s="110" t="str">
        <f t="shared" si="23"/>
        <v>2"300</v>
      </c>
    </row>
    <row r="225" spans="1:28" ht="18.75" customHeight="1" x14ac:dyDescent="0.3">
      <c r="A225" s="93">
        <v>300</v>
      </c>
      <c r="B225" s="105" t="s">
        <v>75</v>
      </c>
      <c r="C225" s="111">
        <v>2.5</v>
      </c>
      <c r="D225" s="104" t="s">
        <v>194</v>
      </c>
      <c r="E225" s="105" t="str">
        <f t="shared" si="22"/>
        <v>2.5 300 SS316-SS316/FG-SS316</v>
      </c>
      <c r="F225" s="111">
        <v>66.540000000000006</v>
      </c>
      <c r="G225" s="111">
        <v>82.55</v>
      </c>
      <c r="H225" s="111">
        <v>98.6</v>
      </c>
      <c r="I225" s="111">
        <v>130.30000000000001</v>
      </c>
      <c r="J225" s="40">
        <v>9.0574999999999989E-2</v>
      </c>
      <c r="K225" s="107">
        <v>10</v>
      </c>
      <c r="L225" s="107">
        <v>16</v>
      </c>
      <c r="M225" s="40">
        <v>1.38248E-2</v>
      </c>
      <c r="N225" s="40">
        <v>2.3828927999999996E-2</v>
      </c>
      <c r="O225" s="40">
        <v>1.2521812599999998E-2</v>
      </c>
      <c r="P225" s="40">
        <v>3.4532882457599987E-2</v>
      </c>
      <c r="Q225" s="40">
        <v>1</v>
      </c>
      <c r="R225" s="40">
        <v>3.4532882457599987E-2</v>
      </c>
      <c r="S225" s="40">
        <v>1.2521812599999998E-2</v>
      </c>
      <c r="T225" s="108">
        <v>17.266441228799994</v>
      </c>
      <c r="U225" s="109">
        <v>6.2609062999999985</v>
      </c>
      <c r="V225" s="40">
        <v>0.17898325932000012</v>
      </c>
      <c r="W225" s="115">
        <v>110</v>
      </c>
      <c r="X225" s="40">
        <v>5.7268676165999961E-2</v>
      </c>
      <c r="Y225" s="115">
        <v>45</v>
      </c>
      <c r="Z225" s="120">
        <v>178.52734752879999</v>
      </c>
      <c r="AA225" s="40">
        <f t="shared" si="25"/>
        <v>0.28330663054360006</v>
      </c>
      <c r="AB225" s="110" t="str">
        <f t="shared" si="23"/>
        <v>2  1/2"300</v>
      </c>
    </row>
    <row r="226" spans="1:28" ht="18.75" customHeight="1" x14ac:dyDescent="0.3">
      <c r="A226" s="93">
        <v>300</v>
      </c>
      <c r="B226" s="105">
        <v>3</v>
      </c>
      <c r="C226" s="105">
        <f t="shared" ref="C226:C237" si="29">B226</f>
        <v>3</v>
      </c>
      <c r="D226" s="104" t="s">
        <v>194</v>
      </c>
      <c r="E226" s="105" t="str">
        <f t="shared" si="22"/>
        <v>3 300 SS316-SS316/FG-SS316</v>
      </c>
      <c r="F226" s="111">
        <v>81</v>
      </c>
      <c r="G226" s="111">
        <v>101.6</v>
      </c>
      <c r="H226" s="111">
        <v>120.7</v>
      </c>
      <c r="I226" s="111">
        <v>149.4</v>
      </c>
      <c r="J226" s="40">
        <v>0.11115</v>
      </c>
      <c r="K226" s="107">
        <v>11</v>
      </c>
      <c r="L226" s="107">
        <v>17</v>
      </c>
      <c r="M226" s="40">
        <v>1.38248E-2</v>
      </c>
      <c r="N226" s="40">
        <v>2.3828927999999996E-2</v>
      </c>
      <c r="O226" s="40">
        <v>1.690289172E-2</v>
      </c>
      <c r="P226" s="40">
        <v>4.502595090239999E-2</v>
      </c>
      <c r="Q226" s="40">
        <v>1</v>
      </c>
      <c r="R226" s="40">
        <v>4.502595090239999E-2</v>
      </c>
      <c r="S226" s="40">
        <v>1.690289172E-2</v>
      </c>
      <c r="T226" s="108">
        <v>22.512975451199996</v>
      </c>
      <c r="U226" s="109">
        <v>8.4514458599999998</v>
      </c>
      <c r="V226" s="40">
        <v>0.18579808296</v>
      </c>
      <c r="W226" s="115">
        <v>112</v>
      </c>
      <c r="X226" s="40">
        <v>9.0692142719999938E-2</v>
      </c>
      <c r="Y226" s="115">
        <v>47</v>
      </c>
      <c r="Z226" s="120">
        <v>189.9644213112</v>
      </c>
      <c r="AA226" s="40">
        <f t="shared" si="25"/>
        <v>0.33841906830239993</v>
      </c>
      <c r="AB226" s="110" t="str">
        <f t="shared" si="23"/>
        <v>3"300</v>
      </c>
    </row>
    <row r="227" spans="1:28" ht="18.75" customHeight="1" x14ac:dyDescent="0.3">
      <c r="A227" s="93">
        <v>300</v>
      </c>
      <c r="B227" s="105">
        <v>4</v>
      </c>
      <c r="C227" s="105">
        <f t="shared" si="29"/>
        <v>4</v>
      </c>
      <c r="D227" s="104" t="s">
        <v>194</v>
      </c>
      <c r="E227" s="105" t="str">
        <f t="shared" ref="E227:E258" si="30">CONCATENATE(C227," ",A227," ",D227)</f>
        <v>4 300 SS316-SS316/FG-SS316</v>
      </c>
      <c r="F227" s="111">
        <v>106.42</v>
      </c>
      <c r="G227" s="111">
        <v>127</v>
      </c>
      <c r="H227" s="111">
        <v>149.4</v>
      </c>
      <c r="I227" s="111">
        <v>181.1</v>
      </c>
      <c r="J227" s="40">
        <v>0.13819999999999999</v>
      </c>
      <c r="K227" s="107">
        <v>13</v>
      </c>
      <c r="L227" s="107">
        <v>19</v>
      </c>
      <c r="M227" s="40">
        <v>1.38248E-2</v>
      </c>
      <c r="N227" s="40">
        <v>2.3828927999999996E-2</v>
      </c>
      <c r="O227" s="40">
        <v>2.4837635679999998E-2</v>
      </c>
      <c r="P227" s="40">
        <v>6.2569999142399982E-2</v>
      </c>
      <c r="Q227" s="40">
        <v>1</v>
      </c>
      <c r="R227" s="40">
        <v>6.2569999142399982E-2</v>
      </c>
      <c r="S227" s="40">
        <v>2.4837635679999998E-2</v>
      </c>
      <c r="T227" s="108">
        <v>31.28499957119999</v>
      </c>
      <c r="U227" s="109">
        <v>12.418817839999999</v>
      </c>
      <c r="V227" s="40">
        <v>0.24876337883999988</v>
      </c>
      <c r="W227" s="115">
        <v>148</v>
      </c>
      <c r="X227" s="40">
        <v>0.11325511511999999</v>
      </c>
      <c r="Y227" s="115">
        <v>58</v>
      </c>
      <c r="Z227" s="120">
        <v>249.70381741119999</v>
      </c>
      <c r="AA227" s="40">
        <f t="shared" si="25"/>
        <v>0.44942612878239985</v>
      </c>
      <c r="AB227" s="110" t="str">
        <f t="shared" si="23"/>
        <v>4"300</v>
      </c>
    </row>
    <row r="228" spans="1:28" ht="18.75" customHeight="1" x14ac:dyDescent="0.3">
      <c r="A228" s="93">
        <v>300</v>
      </c>
      <c r="B228" s="105">
        <v>5</v>
      </c>
      <c r="C228" s="105">
        <f t="shared" si="29"/>
        <v>5</v>
      </c>
      <c r="D228" s="104" t="s">
        <v>194</v>
      </c>
      <c r="E228" s="105" t="str">
        <f t="shared" si="30"/>
        <v>5 300 SS316-SS316/FG-SS316</v>
      </c>
      <c r="F228" s="111">
        <v>131.82</v>
      </c>
      <c r="G228" s="111">
        <v>155.69999999999999</v>
      </c>
      <c r="H228" s="111">
        <v>177.8</v>
      </c>
      <c r="I228" s="111">
        <v>215.9</v>
      </c>
      <c r="J228" s="40">
        <v>0.16675000000000001</v>
      </c>
      <c r="K228" s="107">
        <v>13</v>
      </c>
      <c r="L228" s="107">
        <v>19</v>
      </c>
      <c r="M228" s="40">
        <v>1.38248E-2</v>
      </c>
      <c r="N228" s="40">
        <v>2.3828927999999996E-2</v>
      </c>
      <c r="O228" s="40">
        <v>2.9968710200000005E-2</v>
      </c>
      <c r="P228" s="40">
        <v>7.5496001135999982E-2</v>
      </c>
      <c r="Q228" s="40">
        <v>1</v>
      </c>
      <c r="R228" s="40">
        <v>7.5496001135999982E-2</v>
      </c>
      <c r="S228" s="40">
        <v>2.9968710200000005E-2</v>
      </c>
      <c r="T228" s="108">
        <v>37.748000567999988</v>
      </c>
      <c r="U228" s="109">
        <v>14.984355100000002</v>
      </c>
      <c r="V228" s="40">
        <v>0.35643993227999993</v>
      </c>
      <c r="W228" s="115">
        <v>192.61006228266663</v>
      </c>
      <c r="X228" s="40">
        <v>0.16111340251199993</v>
      </c>
      <c r="Y228" s="115">
        <v>92.706272732320002</v>
      </c>
      <c r="Z228" s="120">
        <v>338.04869068298666</v>
      </c>
      <c r="AA228" s="40">
        <f t="shared" si="25"/>
        <v>0.62301804612799982</v>
      </c>
      <c r="AB228" s="110" t="str">
        <f t="shared" si="23"/>
        <v>5"300</v>
      </c>
    </row>
    <row r="229" spans="1:28" ht="18.75" customHeight="1" x14ac:dyDescent="0.3">
      <c r="A229" s="93">
        <v>300</v>
      </c>
      <c r="B229" s="105">
        <v>6</v>
      </c>
      <c r="C229" s="105">
        <f t="shared" si="29"/>
        <v>6</v>
      </c>
      <c r="D229" s="104" t="s">
        <v>194</v>
      </c>
      <c r="E229" s="105" t="str">
        <f t="shared" si="30"/>
        <v>6 300 SS316-SS316/FG-SS316</v>
      </c>
      <c r="F229" s="111">
        <v>157.22</v>
      </c>
      <c r="G229" s="111">
        <v>182.62</v>
      </c>
      <c r="H229" s="111">
        <v>209.6</v>
      </c>
      <c r="I229" s="111">
        <v>251</v>
      </c>
      <c r="J229" s="40">
        <v>0.19611000000000001</v>
      </c>
      <c r="K229" s="107">
        <v>16</v>
      </c>
      <c r="L229" s="107">
        <v>22</v>
      </c>
      <c r="M229" s="40">
        <v>1.38248E-2</v>
      </c>
      <c r="N229" s="40">
        <v>2.3828927999999996E-2</v>
      </c>
      <c r="O229" s="40">
        <v>4.3378904448000001E-2</v>
      </c>
      <c r="P229" s="40">
        <v>0.10280800354175998</v>
      </c>
      <c r="Q229" s="40">
        <v>1</v>
      </c>
      <c r="R229" s="40">
        <v>0.10280800354175998</v>
      </c>
      <c r="S229" s="40">
        <v>4.3378904448000001E-2</v>
      </c>
      <c r="T229" s="108">
        <v>51.404001770879987</v>
      </c>
      <c r="U229" s="109">
        <v>21.689452224</v>
      </c>
      <c r="V229" s="40">
        <v>0.45028014480000011</v>
      </c>
      <c r="W229" s="115">
        <v>210</v>
      </c>
      <c r="X229" s="40">
        <v>0.20099756193600002</v>
      </c>
      <c r="Y229" s="115">
        <v>102</v>
      </c>
      <c r="Z229" s="120">
        <v>385.09345399487995</v>
      </c>
      <c r="AA229" s="40">
        <f t="shared" si="25"/>
        <v>0.79746461472576013</v>
      </c>
      <c r="AB229" s="110" t="str">
        <f t="shared" si="23"/>
        <v>6"300</v>
      </c>
    </row>
    <row r="230" spans="1:28" ht="18.75" customHeight="1" x14ac:dyDescent="0.3">
      <c r="A230" s="93">
        <v>300</v>
      </c>
      <c r="B230" s="105">
        <v>8</v>
      </c>
      <c r="C230" s="105">
        <f t="shared" si="29"/>
        <v>8</v>
      </c>
      <c r="D230" s="104" t="s">
        <v>194</v>
      </c>
      <c r="E230" s="105" t="str">
        <f t="shared" si="30"/>
        <v>8 300 SS316-SS316/FG-SS316</v>
      </c>
      <c r="F230" s="111">
        <v>215.9</v>
      </c>
      <c r="G230" s="111">
        <v>233.42</v>
      </c>
      <c r="H230" s="111">
        <v>263.7</v>
      </c>
      <c r="I230" s="111">
        <v>308.10000000000002</v>
      </c>
      <c r="J230" s="40">
        <v>0.24856</v>
      </c>
      <c r="K230" s="107">
        <v>18</v>
      </c>
      <c r="L230" s="107">
        <v>24</v>
      </c>
      <c r="M230" s="40">
        <v>1.38248E-2</v>
      </c>
      <c r="N230" s="40">
        <v>2.3828927999999996E-2</v>
      </c>
      <c r="O230" s="40">
        <v>6.1853261183999995E-2</v>
      </c>
      <c r="P230" s="40">
        <v>0.14215004024831998</v>
      </c>
      <c r="Q230" s="40">
        <v>1</v>
      </c>
      <c r="R230" s="40">
        <v>0.14215004024831998</v>
      </c>
      <c r="S230" s="40">
        <v>6.1853261183999995E-2</v>
      </c>
      <c r="T230" s="108">
        <v>71.075020124159991</v>
      </c>
      <c r="U230" s="109">
        <v>30.926630591999999</v>
      </c>
      <c r="V230" s="40">
        <v>0.59276616048000053</v>
      </c>
      <c r="W230" s="115">
        <v>262</v>
      </c>
      <c r="X230" s="40">
        <v>0.17720701130879982</v>
      </c>
      <c r="Y230" s="115">
        <v>97</v>
      </c>
      <c r="Z230" s="120">
        <v>461.00165071615999</v>
      </c>
      <c r="AA230" s="40">
        <f t="shared" si="25"/>
        <v>0.97397647322112024</v>
      </c>
      <c r="AB230" s="110" t="str">
        <f t="shared" si="23"/>
        <v>8"300</v>
      </c>
    </row>
    <row r="231" spans="1:28" ht="18.75" customHeight="1" x14ac:dyDescent="0.3">
      <c r="A231" s="93">
        <v>300</v>
      </c>
      <c r="B231" s="105">
        <v>10</v>
      </c>
      <c r="C231" s="105">
        <f t="shared" si="29"/>
        <v>10</v>
      </c>
      <c r="D231" s="104" t="s">
        <v>194</v>
      </c>
      <c r="E231" s="105" t="str">
        <f t="shared" si="30"/>
        <v>10 300 SS316-SS316/FG-SS316</v>
      </c>
      <c r="F231" s="111">
        <v>268.22000000000003</v>
      </c>
      <c r="G231" s="111">
        <v>287.27</v>
      </c>
      <c r="H231" s="111">
        <v>317.5</v>
      </c>
      <c r="I231" s="111">
        <v>362</v>
      </c>
      <c r="J231" s="40">
        <v>0.30238500000000001</v>
      </c>
      <c r="K231" s="107">
        <v>18</v>
      </c>
      <c r="L231" s="107">
        <v>24</v>
      </c>
      <c r="M231" s="40">
        <v>1.38248E-2</v>
      </c>
      <c r="N231" s="40">
        <v>2.3828927999999996E-2</v>
      </c>
      <c r="O231" s="40">
        <v>7.5247418664000004E-2</v>
      </c>
      <c r="P231" s="40">
        <v>0.17293224943871999</v>
      </c>
      <c r="Q231" s="40">
        <v>1</v>
      </c>
      <c r="R231" s="40">
        <v>0.17293224943871999</v>
      </c>
      <c r="S231" s="40">
        <v>7.5247418664000004E-2</v>
      </c>
      <c r="T231" s="108">
        <v>86.466124719359996</v>
      </c>
      <c r="U231" s="109">
        <v>37.623709332000004</v>
      </c>
      <c r="V231" s="40">
        <v>0.69803518799999997</v>
      </c>
      <c r="W231" s="115">
        <v>304</v>
      </c>
      <c r="X231" s="40">
        <v>0.23713408834199942</v>
      </c>
      <c r="Y231" s="115">
        <v>120</v>
      </c>
      <c r="Z231" s="120">
        <v>548.08983405135996</v>
      </c>
      <c r="AA231" s="40">
        <f t="shared" si="25"/>
        <v>1.1833489444447194</v>
      </c>
      <c r="AB231" s="110" t="str">
        <f t="shared" si="23"/>
        <v>10"300</v>
      </c>
    </row>
    <row r="232" spans="1:28" ht="18.75" customHeight="1" x14ac:dyDescent="0.3">
      <c r="A232" s="93">
        <v>300</v>
      </c>
      <c r="B232" s="105">
        <v>12</v>
      </c>
      <c r="C232" s="105">
        <f t="shared" si="29"/>
        <v>12</v>
      </c>
      <c r="D232" s="104" t="s">
        <v>194</v>
      </c>
      <c r="E232" s="105" t="str">
        <f t="shared" si="30"/>
        <v>12 300 SS316-SS316/FG-SS316</v>
      </c>
      <c r="F232" s="111">
        <v>317.5</v>
      </c>
      <c r="G232" s="111">
        <v>339.85</v>
      </c>
      <c r="H232" s="111">
        <v>374.7</v>
      </c>
      <c r="I232" s="111">
        <v>422.4</v>
      </c>
      <c r="J232" s="40">
        <v>0.35727499999999995</v>
      </c>
      <c r="K232" s="107">
        <v>21</v>
      </c>
      <c r="L232" s="107">
        <v>27</v>
      </c>
      <c r="M232" s="40">
        <v>1.38248E-2</v>
      </c>
      <c r="N232" s="40">
        <v>2.3828927999999996E-2</v>
      </c>
      <c r="O232" s="40">
        <v>0.10372436381999998</v>
      </c>
      <c r="P232" s="40">
        <v>0.22986396678239993</v>
      </c>
      <c r="Q232" s="40">
        <v>1</v>
      </c>
      <c r="R232" s="40">
        <v>0.22986396678239993</v>
      </c>
      <c r="S232" s="40">
        <v>0.10372436381999998</v>
      </c>
      <c r="T232" s="108">
        <v>114.93198339119996</v>
      </c>
      <c r="U232" s="109">
        <v>51.86218190999999</v>
      </c>
      <c r="V232" s="40">
        <v>0.87307393535999966</v>
      </c>
      <c r="W232" s="115">
        <v>367</v>
      </c>
      <c r="X232" s="40">
        <v>0.32913459747000035</v>
      </c>
      <c r="Y232" s="115">
        <v>151</v>
      </c>
      <c r="Z232" s="120">
        <v>684.7941653012</v>
      </c>
      <c r="AA232" s="40">
        <f t="shared" si="25"/>
        <v>1.5357968634324</v>
      </c>
      <c r="AB232" s="110" t="str">
        <f t="shared" si="23"/>
        <v>12"300</v>
      </c>
    </row>
    <row r="233" spans="1:28" ht="18.75" customHeight="1" x14ac:dyDescent="0.3">
      <c r="A233" s="93">
        <v>300</v>
      </c>
      <c r="B233" s="105">
        <v>14</v>
      </c>
      <c r="C233" s="105">
        <f t="shared" si="29"/>
        <v>14</v>
      </c>
      <c r="D233" s="104" t="s">
        <v>194</v>
      </c>
      <c r="E233" s="105" t="str">
        <f t="shared" si="30"/>
        <v>14 300 SS316-SS316/FG-SS316</v>
      </c>
      <c r="F233" s="111">
        <v>349.25</v>
      </c>
      <c r="G233" s="111">
        <v>371.6</v>
      </c>
      <c r="H233" s="111">
        <v>406.4</v>
      </c>
      <c r="I233" s="111">
        <v>485.9</v>
      </c>
      <c r="J233" s="40">
        <v>0.38900000000000001</v>
      </c>
      <c r="K233" s="107">
        <v>21</v>
      </c>
      <c r="L233" s="107">
        <v>27</v>
      </c>
      <c r="M233" s="40">
        <v>1.38248E-2</v>
      </c>
      <c r="N233" s="40">
        <v>2.3828927999999996E-2</v>
      </c>
      <c r="O233" s="40">
        <v>0.11293479120000001</v>
      </c>
      <c r="P233" s="40">
        <v>0.25027523078399994</v>
      </c>
      <c r="Q233" s="40">
        <v>1</v>
      </c>
      <c r="R233" s="40">
        <v>0.25027523078399994</v>
      </c>
      <c r="S233" s="40">
        <v>0.11293479120000001</v>
      </c>
      <c r="T233" s="108">
        <v>125.13761539199997</v>
      </c>
      <c r="U233" s="109">
        <v>56.467395600000003</v>
      </c>
      <c r="V233" s="40">
        <v>1.6738739946000003</v>
      </c>
      <c r="W233" s="115">
        <v>675</v>
      </c>
      <c r="X233" s="40">
        <v>0.35988352632000031</v>
      </c>
      <c r="Y233" s="115">
        <v>162</v>
      </c>
      <c r="Z233" s="120">
        <v>1018.605010992</v>
      </c>
      <c r="AA233" s="40">
        <f t="shared" si="25"/>
        <v>2.3969675429040005</v>
      </c>
      <c r="AB233" s="110" t="str">
        <f t="shared" si="23"/>
        <v>14"300</v>
      </c>
    </row>
    <row r="234" spans="1:28" ht="18.75" customHeight="1" x14ac:dyDescent="0.3">
      <c r="A234" s="93">
        <v>300</v>
      </c>
      <c r="B234" s="105">
        <v>16</v>
      </c>
      <c r="C234" s="105">
        <f t="shared" si="29"/>
        <v>16</v>
      </c>
      <c r="D234" s="104" t="s">
        <v>194</v>
      </c>
      <c r="E234" s="105" t="str">
        <f t="shared" si="30"/>
        <v>16 300 SS316-SS316/FG-SS316</v>
      </c>
      <c r="F234" s="111">
        <v>400.05</v>
      </c>
      <c r="G234" s="111">
        <v>422.4</v>
      </c>
      <c r="H234" s="111">
        <v>463.6</v>
      </c>
      <c r="I234" s="111">
        <v>539.79999999999995</v>
      </c>
      <c r="J234" s="40">
        <v>0.443</v>
      </c>
      <c r="K234" s="107">
        <v>25</v>
      </c>
      <c r="L234" s="107">
        <v>31</v>
      </c>
      <c r="M234" s="40">
        <v>1.38248E-2</v>
      </c>
      <c r="N234" s="40">
        <v>2.3828927999999996E-2</v>
      </c>
      <c r="O234" s="40">
        <v>0.15310965999999998</v>
      </c>
      <c r="P234" s="40">
        <v>0.32724266822399994</v>
      </c>
      <c r="Q234" s="40">
        <v>1</v>
      </c>
      <c r="R234" s="40">
        <v>0.32724266822399994</v>
      </c>
      <c r="S234" s="40">
        <v>0.15310965999999998</v>
      </c>
      <c r="T234" s="108">
        <v>163.62133411199997</v>
      </c>
      <c r="U234" s="109">
        <v>76.554829999999995</v>
      </c>
      <c r="V234" s="40">
        <v>1.7823647563199985</v>
      </c>
      <c r="W234" s="115">
        <v>714</v>
      </c>
      <c r="X234" s="40">
        <v>0.40908181247999942</v>
      </c>
      <c r="Y234" s="115">
        <v>181</v>
      </c>
      <c r="Z234" s="120">
        <v>1135.1761641119999</v>
      </c>
      <c r="AA234" s="40">
        <f t="shared" si="25"/>
        <v>2.6717988970239976</v>
      </c>
      <c r="AB234" s="110" t="str">
        <f t="shared" si="23"/>
        <v>16"300</v>
      </c>
    </row>
    <row r="235" spans="1:28" ht="18.75" customHeight="1" x14ac:dyDescent="0.3">
      <c r="A235" s="93">
        <v>300</v>
      </c>
      <c r="B235" s="105">
        <v>18</v>
      </c>
      <c r="C235" s="105">
        <f t="shared" si="29"/>
        <v>18</v>
      </c>
      <c r="D235" s="104" t="s">
        <v>194</v>
      </c>
      <c r="E235" s="105" t="str">
        <f t="shared" si="30"/>
        <v>18 300 SS316-SS316/FG-SS316</v>
      </c>
      <c r="F235" s="111">
        <v>449.33</v>
      </c>
      <c r="G235" s="111">
        <v>474.72</v>
      </c>
      <c r="H235" s="111">
        <v>527.1</v>
      </c>
      <c r="I235" s="111">
        <v>596.9</v>
      </c>
      <c r="J235" s="40">
        <v>0.50091000000000008</v>
      </c>
      <c r="K235" s="107">
        <v>31</v>
      </c>
      <c r="L235" s="107">
        <v>37</v>
      </c>
      <c r="M235" s="40">
        <v>1.38248E-2</v>
      </c>
      <c r="N235" s="40">
        <v>2.3828927999999996E-2</v>
      </c>
      <c r="O235" s="40">
        <v>0.21467439760800006</v>
      </c>
      <c r="P235" s="40">
        <v>0.44163748800576003</v>
      </c>
      <c r="Q235" s="40">
        <v>1</v>
      </c>
      <c r="R235" s="40">
        <v>0.44163748800576003</v>
      </c>
      <c r="S235" s="40">
        <v>0.21467439760800006</v>
      </c>
      <c r="T235" s="108">
        <v>220.81874400288001</v>
      </c>
      <c r="U235" s="109">
        <v>107.33719880400002</v>
      </c>
      <c r="V235" s="40">
        <v>1.8053679818399988</v>
      </c>
      <c r="W235" s="115">
        <v>725</v>
      </c>
      <c r="X235" s="40">
        <v>0.52228669714560094</v>
      </c>
      <c r="Y235" s="115">
        <v>220</v>
      </c>
      <c r="Z235" s="120">
        <v>1273.1559428068801</v>
      </c>
      <c r="AA235" s="40">
        <f t="shared" si="25"/>
        <v>2.9839665645993598</v>
      </c>
      <c r="AB235" s="110" t="str">
        <f t="shared" si="23"/>
        <v>18"300</v>
      </c>
    </row>
    <row r="236" spans="1:28" ht="18.75" customHeight="1" x14ac:dyDescent="0.3">
      <c r="A236" s="93">
        <v>300</v>
      </c>
      <c r="B236" s="105">
        <v>20</v>
      </c>
      <c r="C236" s="105">
        <f t="shared" si="29"/>
        <v>20</v>
      </c>
      <c r="D236" s="104" t="s">
        <v>194</v>
      </c>
      <c r="E236" s="105" t="str">
        <f t="shared" si="30"/>
        <v>20 300 SS316-SS316/FG-SS316</v>
      </c>
      <c r="F236" s="111">
        <v>500.13</v>
      </c>
      <c r="G236" s="111">
        <v>525.52</v>
      </c>
      <c r="H236" s="111">
        <v>577.9</v>
      </c>
      <c r="I236" s="111">
        <v>654.1</v>
      </c>
      <c r="J236" s="40">
        <v>0.55171000000000003</v>
      </c>
      <c r="K236" s="107">
        <v>31</v>
      </c>
      <c r="L236" s="107">
        <v>37</v>
      </c>
      <c r="M236" s="40">
        <v>1.38248E-2</v>
      </c>
      <c r="N236" s="40">
        <v>2.3828927999999996E-2</v>
      </c>
      <c r="O236" s="40">
        <v>0.23644569264800003</v>
      </c>
      <c r="P236" s="40">
        <v>0.48642634107455995</v>
      </c>
      <c r="Q236" s="40">
        <v>1</v>
      </c>
      <c r="R236" s="40">
        <v>0.48642634107455995</v>
      </c>
      <c r="S236" s="40">
        <v>0.23644569264800003</v>
      </c>
      <c r="T236" s="108">
        <v>243.21317053727998</v>
      </c>
      <c r="U236" s="109">
        <v>118.22284632400002</v>
      </c>
      <c r="V236" s="40">
        <v>2.1597717434400012</v>
      </c>
      <c r="W236" s="115">
        <v>853</v>
      </c>
      <c r="X236" s="40">
        <v>0.57817683072959958</v>
      </c>
      <c r="Y236" s="115">
        <v>244</v>
      </c>
      <c r="Z236" s="120">
        <v>1458.43601686128</v>
      </c>
      <c r="AA236" s="40">
        <f t="shared" si="25"/>
        <v>3.4608206078921606</v>
      </c>
      <c r="AB236" s="110" t="str">
        <f t="shared" si="23"/>
        <v>20"300</v>
      </c>
    </row>
    <row r="237" spans="1:28" ht="18.75" customHeight="1" x14ac:dyDescent="0.3">
      <c r="A237" s="93">
        <v>300</v>
      </c>
      <c r="B237" s="105">
        <v>24</v>
      </c>
      <c r="C237" s="105">
        <f t="shared" si="29"/>
        <v>24</v>
      </c>
      <c r="D237" s="104" t="s">
        <v>194</v>
      </c>
      <c r="E237" s="105" t="str">
        <f t="shared" si="30"/>
        <v>24 300 SS316-SS316/FG-SS316</v>
      </c>
      <c r="F237" s="111">
        <v>603.25</v>
      </c>
      <c r="G237" s="111">
        <v>628.65</v>
      </c>
      <c r="H237" s="111">
        <v>685.8</v>
      </c>
      <c r="I237" s="111">
        <v>774.7</v>
      </c>
      <c r="J237" s="40">
        <v>0.65722499999999995</v>
      </c>
      <c r="K237" s="107">
        <v>34</v>
      </c>
      <c r="L237" s="107">
        <v>40</v>
      </c>
      <c r="M237" s="40">
        <v>1.38248E-2</v>
      </c>
      <c r="N237" s="40">
        <v>2.3828927999999996E-2</v>
      </c>
      <c r="O237" s="40">
        <v>0.30892414211999997</v>
      </c>
      <c r="P237" s="40">
        <v>0.62643868819199988</v>
      </c>
      <c r="Q237" s="40">
        <v>1</v>
      </c>
      <c r="R237" s="40">
        <v>0.62643868819199988</v>
      </c>
      <c r="S237" s="40">
        <v>0.30892414211999997</v>
      </c>
      <c r="T237" s="108">
        <v>313.21934409599993</v>
      </c>
      <c r="U237" s="109">
        <v>154.46207105999997</v>
      </c>
      <c r="V237" s="40">
        <v>2.9843108055600034</v>
      </c>
      <c r="W237" s="115">
        <v>1148</v>
      </c>
      <c r="X237" s="40">
        <v>0.69191280971999936</v>
      </c>
      <c r="Y237" s="115">
        <v>283</v>
      </c>
      <c r="Z237" s="120">
        <v>1898.681415156</v>
      </c>
      <c r="AA237" s="40">
        <f t="shared" si="25"/>
        <v>4.6115864455920033</v>
      </c>
      <c r="AB237" s="110" t="str">
        <f t="shared" si="23"/>
        <v>24"300</v>
      </c>
    </row>
    <row r="238" spans="1:28" ht="18.75" customHeight="1" x14ac:dyDescent="0.3">
      <c r="A238" s="93"/>
      <c r="B238" s="93"/>
      <c r="C238" s="93"/>
      <c r="D238" s="94"/>
      <c r="E238" s="105" t="str">
        <f t="shared" si="30"/>
        <v xml:space="preserve">  </v>
      </c>
      <c r="F238" s="112"/>
      <c r="G238" s="112"/>
      <c r="H238" s="112"/>
      <c r="I238" s="112"/>
      <c r="J238" s="112"/>
      <c r="K238" s="93"/>
      <c r="L238" s="9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65"/>
      <c r="AA238" s="113"/>
      <c r="AB238" s="110" t="str">
        <f t="shared" si="23"/>
        <v>"</v>
      </c>
    </row>
    <row r="239" spans="1:28" ht="18.75" customHeight="1" x14ac:dyDescent="0.3">
      <c r="A239" s="93"/>
      <c r="B239" s="93"/>
      <c r="C239" s="93"/>
      <c r="D239" s="94"/>
      <c r="E239" s="105" t="str">
        <f t="shared" si="30"/>
        <v xml:space="preserve">  </v>
      </c>
      <c r="F239" s="112"/>
      <c r="G239" s="112"/>
      <c r="H239" s="112"/>
      <c r="I239" s="112"/>
      <c r="J239" s="112"/>
      <c r="K239" s="93"/>
      <c r="L239" s="9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65"/>
      <c r="AA239" s="113"/>
      <c r="AB239" s="110" t="str">
        <f t="shared" si="23"/>
        <v>"</v>
      </c>
    </row>
    <row r="240" spans="1:28" ht="18.75" customHeight="1" x14ac:dyDescent="0.3">
      <c r="A240" s="93"/>
      <c r="B240" s="93"/>
      <c r="C240" s="93"/>
      <c r="D240" s="94"/>
      <c r="E240" s="105" t="str">
        <f t="shared" si="30"/>
        <v xml:space="preserve">  </v>
      </c>
      <c r="F240" s="112"/>
      <c r="G240" s="112"/>
      <c r="H240" s="112"/>
      <c r="I240" s="112"/>
      <c r="J240" s="112"/>
      <c r="K240" s="93"/>
      <c r="L240" s="9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65"/>
      <c r="AA240" s="113"/>
      <c r="AB240" s="110" t="str">
        <f t="shared" si="23"/>
        <v>"</v>
      </c>
    </row>
    <row r="241" spans="1:28" ht="18.75" customHeight="1" x14ac:dyDescent="0.3">
      <c r="A241" s="93">
        <v>300</v>
      </c>
      <c r="B241" s="103">
        <v>0.5</v>
      </c>
      <c r="C241" s="103">
        <v>0.5</v>
      </c>
      <c r="D241" s="104" t="s">
        <v>81</v>
      </c>
      <c r="E241" s="105" t="str">
        <f t="shared" si="30"/>
        <v>0.5 300 CS-SS304/FG-SS304</v>
      </c>
      <c r="F241" s="103">
        <v>14.22</v>
      </c>
      <c r="G241" s="103">
        <v>19.05</v>
      </c>
      <c r="H241" s="103">
        <v>31.8</v>
      </c>
      <c r="I241" s="103">
        <v>54.1</v>
      </c>
      <c r="J241" s="106">
        <v>2.5425E-2</v>
      </c>
      <c r="K241" s="107">
        <v>8</v>
      </c>
      <c r="L241" s="107">
        <v>14</v>
      </c>
      <c r="M241" s="40">
        <v>1.38248E-2</v>
      </c>
      <c r="N241" s="40">
        <v>2.3828927999999996E-2</v>
      </c>
      <c r="O241" s="40">
        <v>2.8119643200000002E-3</v>
      </c>
      <c r="P241" s="40">
        <v>8.4819069215999986E-3</v>
      </c>
      <c r="Q241" s="40">
        <v>1</v>
      </c>
      <c r="R241" s="40">
        <v>8.4819069215999986E-3</v>
      </c>
      <c r="S241" s="40">
        <v>2.8119643200000002E-3</v>
      </c>
      <c r="T241" s="116">
        <v>2.9686674225599994</v>
      </c>
      <c r="U241" s="109">
        <v>1.2653839440000001</v>
      </c>
      <c r="V241" s="40">
        <v>5.2277024759999999E-2</v>
      </c>
      <c r="W241" s="109">
        <v>12</v>
      </c>
      <c r="X241" s="40">
        <v>3.9870423179999993E-3</v>
      </c>
      <c r="Y241" s="116">
        <v>1</v>
      </c>
      <c r="Z241" s="120">
        <v>17.234051366559999</v>
      </c>
      <c r="AA241" s="40"/>
      <c r="AB241" s="110" t="str">
        <f t="shared" si="23"/>
        <v>0.5"300</v>
      </c>
    </row>
    <row r="242" spans="1:28" ht="18.75" customHeight="1" x14ac:dyDescent="0.3">
      <c r="A242" s="93">
        <v>300</v>
      </c>
      <c r="B242" s="103">
        <v>0.75</v>
      </c>
      <c r="C242" s="103">
        <v>0.75</v>
      </c>
      <c r="D242" s="104" t="s">
        <v>81</v>
      </c>
      <c r="E242" s="105" t="str">
        <f t="shared" si="30"/>
        <v>0.75 300 CS-SS304/FG-SS304</v>
      </c>
      <c r="F242" s="103">
        <v>20.57</v>
      </c>
      <c r="G242" s="103">
        <v>25.4</v>
      </c>
      <c r="H242" s="103">
        <v>39.6</v>
      </c>
      <c r="I242" s="103">
        <v>66.8</v>
      </c>
      <c r="J242" s="106">
        <v>3.2500000000000001E-2</v>
      </c>
      <c r="K242" s="107">
        <v>9</v>
      </c>
      <c r="L242" s="107">
        <v>15</v>
      </c>
      <c r="M242" s="40">
        <v>1.38248E-2</v>
      </c>
      <c r="N242" s="40">
        <v>2.3828927999999996E-2</v>
      </c>
      <c r="O242" s="40">
        <v>4.0437540000000001E-3</v>
      </c>
      <c r="P242" s="40">
        <v>1.1616602399999999E-2</v>
      </c>
      <c r="Q242" s="40">
        <v>1</v>
      </c>
      <c r="R242" s="40">
        <v>1.1616602399999999E-2</v>
      </c>
      <c r="S242" s="40">
        <v>4.0437540000000001E-3</v>
      </c>
      <c r="T242" s="116">
        <v>4.0658108399999993</v>
      </c>
      <c r="U242" s="109">
        <v>1.8196893000000001</v>
      </c>
      <c r="V242" s="40">
        <v>7.8732510719999982E-2</v>
      </c>
      <c r="W242" s="109">
        <v>14</v>
      </c>
      <c r="X242" s="40">
        <v>5.316056423999997E-3</v>
      </c>
      <c r="Y242" s="116">
        <v>2</v>
      </c>
      <c r="Z242" s="120">
        <v>21.885500139999998</v>
      </c>
      <c r="AA242" s="40"/>
      <c r="AB242" s="110" t="str">
        <f t="shared" si="23"/>
        <v>0.75"300</v>
      </c>
    </row>
    <row r="243" spans="1:28" ht="18.75" customHeight="1" x14ac:dyDescent="0.3">
      <c r="A243" s="93">
        <v>300</v>
      </c>
      <c r="B243" s="105">
        <v>1</v>
      </c>
      <c r="C243" s="105">
        <f>B243</f>
        <v>1</v>
      </c>
      <c r="D243" s="104" t="s">
        <v>81</v>
      </c>
      <c r="E243" s="105" t="str">
        <f t="shared" si="30"/>
        <v>1 300 CS-SS304/FG-SS304</v>
      </c>
      <c r="F243" s="103">
        <v>26.92</v>
      </c>
      <c r="G243" s="103">
        <v>31.75</v>
      </c>
      <c r="H243" s="103">
        <v>47.8</v>
      </c>
      <c r="I243" s="103">
        <v>73.2</v>
      </c>
      <c r="J243" s="106">
        <v>3.9774999999999998E-2</v>
      </c>
      <c r="K243" s="107">
        <v>10</v>
      </c>
      <c r="L243" s="107">
        <v>16</v>
      </c>
      <c r="M243" s="40">
        <v>1.38248E-2</v>
      </c>
      <c r="N243" s="40">
        <v>2.3828927999999996E-2</v>
      </c>
      <c r="O243" s="40">
        <v>5.4988141999999995E-3</v>
      </c>
      <c r="P243" s="40">
        <v>1.5164729779199996E-2</v>
      </c>
      <c r="Q243" s="40">
        <v>1</v>
      </c>
      <c r="R243" s="40">
        <v>1.5164729779199996E-2</v>
      </c>
      <c r="S243" s="40">
        <v>5.4988141999999995E-3</v>
      </c>
      <c r="T243" s="116">
        <v>5.307655422719999</v>
      </c>
      <c r="U243" s="109">
        <v>2.4744663899999999</v>
      </c>
      <c r="V243" s="40">
        <v>8.0566320960000021E-2</v>
      </c>
      <c r="W243" s="113">
        <v>11</v>
      </c>
      <c r="X243" s="40">
        <v>6.6450705299999973E-3</v>
      </c>
      <c r="Y243" s="116">
        <v>2</v>
      </c>
      <c r="Z243" s="120">
        <v>20.78212181272</v>
      </c>
      <c r="AA243" s="40"/>
      <c r="AB243" s="110" t="str">
        <f t="shared" si="23"/>
        <v>1"300</v>
      </c>
    </row>
    <row r="244" spans="1:28" ht="18.75" customHeight="1" x14ac:dyDescent="0.3">
      <c r="A244" s="93">
        <v>300</v>
      </c>
      <c r="B244" s="105" t="s">
        <v>73</v>
      </c>
      <c r="C244" s="103">
        <v>1.25</v>
      </c>
      <c r="D244" s="104" t="s">
        <v>81</v>
      </c>
      <c r="E244" s="105" t="str">
        <f t="shared" si="30"/>
        <v>1.25 300 CS-SS304/FG-SS304</v>
      </c>
      <c r="F244" s="103">
        <v>38.1</v>
      </c>
      <c r="G244" s="103">
        <v>47.75</v>
      </c>
      <c r="H244" s="103">
        <v>60.5</v>
      </c>
      <c r="I244" s="103">
        <v>82.6</v>
      </c>
      <c r="J244" s="106">
        <v>5.4125E-2</v>
      </c>
      <c r="K244" s="107">
        <v>8</v>
      </c>
      <c r="L244" s="107">
        <v>14</v>
      </c>
      <c r="M244" s="40">
        <v>1.38248E-2</v>
      </c>
      <c r="N244" s="40">
        <v>2.3828927999999996E-2</v>
      </c>
      <c r="O244" s="40">
        <v>5.9861383999999995E-3</v>
      </c>
      <c r="P244" s="40">
        <v>1.8056370191999998E-2</v>
      </c>
      <c r="Q244" s="40">
        <v>1</v>
      </c>
      <c r="R244" s="40">
        <v>1.8056370191999998E-2</v>
      </c>
      <c r="S244" s="40">
        <v>5.9861383999999995E-3</v>
      </c>
      <c r="T244" s="116">
        <v>6.3197295671999996</v>
      </c>
      <c r="U244" s="109">
        <v>2.6937622799999996</v>
      </c>
      <c r="V244" s="40">
        <v>7.9100832719999972E-2</v>
      </c>
      <c r="W244" s="109">
        <v>25</v>
      </c>
      <c r="X244" s="40">
        <v>1.9966843949999997E-2</v>
      </c>
      <c r="Y244" s="116">
        <v>20</v>
      </c>
      <c r="Z244" s="120">
        <v>54.013491847200001</v>
      </c>
      <c r="AA244" s="40"/>
      <c r="AB244" s="110" t="str">
        <f t="shared" si="23"/>
        <v>1  1/4"300</v>
      </c>
    </row>
    <row r="245" spans="1:28" ht="18.75" customHeight="1" x14ac:dyDescent="0.3">
      <c r="A245" s="93">
        <v>300</v>
      </c>
      <c r="B245" s="105" t="s">
        <v>74</v>
      </c>
      <c r="C245" s="103">
        <v>1.5</v>
      </c>
      <c r="D245" s="104" t="s">
        <v>81</v>
      </c>
      <c r="E245" s="105" t="str">
        <f t="shared" si="30"/>
        <v>1.5 300 CS-SS304/FG-SS304</v>
      </c>
      <c r="F245" s="103">
        <v>44.45</v>
      </c>
      <c r="G245" s="103">
        <v>54.1</v>
      </c>
      <c r="H245" s="103">
        <v>69.900000000000006</v>
      </c>
      <c r="I245" s="103">
        <v>95.3</v>
      </c>
      <c r="J245" s="106">
        <v>6.2E-2</v>
      </c>
      <c r="K245" s="107">
        <v>9</v>
      </c>
      <c r="L245" s="107">
        <v>15</v>
      </c>
      <c r="M245" s="40">
        <v>1.38248E-2</v>
      </c>
      <c r="N245" s="40">
        <v>2.3828927999999996E-2</v>
      </c>
      <c r="O245" s="40">
        <v>7.714238400000001E-3</v>
      </c>
      <c r="P245" s="40">
        <v>2.2160903039999996E-2</v>
      </c>
      <c r="Q245" s="40">
        <v>1</v>
      </c>
      <c r="R245" s="40">
        <v>2.2160903039999996E-2</v>
      </c>
      <c r="S245" s="40">
        <v>7.714238400000001E-3</v>
      </c>
      <c r="T245" s="116">
        <v>7.7563160639999982</v>
      </c>
      <c r="U245" s="109">
        <v>3.4714072800000007</v>
      </c>
      <c r="V245" s="40">
        <v>0.10489030583999996</v>
      </c>
      <c r="W245" s="109">
        <v>17</v>
      </c>
      <c r="X245" s="40">
        <v>2.2622120579999995E-2</v>
      </c>
      <c r="Y245" s="116">
        <v>8</v>
      </c>
      <c r="Z245" s="120">
        <v>36.227723343999997</v>
      </c>
      <c r="AA245" s="40"/>
      <c r="AB245" s="110" t="str">
        <f t="shared" si="23"/>
        <v>1  1/2"300</v>
      </c>
    </row>
    <row r="246" spans="1:28" ht="18.75" customHeight="1" x14ac:dyDescent="0.3">
      <c r="A246" s="93">
        <v>300</v>
      </c>
      <c r="B246" s="105">
        <v>2</v>
      </c>
      <c r="C246" s="105">
        <f>B246</f>
        <v>2</v>
      </c>
      <c r="D246" s="104" t="s">
        <v>81</v>
      </c>
      <c r="E246" s="105" t="str">
        <f t="shared" si="30"/>
        <v>2 300 CS-SS304/FG-SS304</v>
      </c>
      <c r="F246" s="103">
        <v>55.62</v>
      </c>
      <c r="G246" s="103">
        <v>69.849999999999994</v>
      </c>
      <c r="H246" s="103">
        <v>85.9</v>
      </c>
      <c r="I246" s="103">
        <v>111.3</v>
      </c>
      <c r="J246" s="106">
        <v>7.7875E-2</v>
      </c>
      <c r="K246" s="107">
        <v>10</v>
      </c>
      <c r="L246" s="107">
        <v>16</v>
      </c>
      <c r="M246" s="40">
        <v>1.38248E-2</v>
      </c>
      <c r="N246" s="40">
        <v>2.3828927999999996E-2</v>
      </c>
      <c r="O246" s="40">
        <v>1.0766063000000001E-2</v>
      </c>
      <c r="P246" s="40">
        <v>2.9690844287999996E-2</v>
      </c>
      <c r="Q246" s="40">
        <v>1</v>
      </c>
      <c r="R246" s="40">
        <v>2.9690844287999996E-2</v>
      </c>
      <c r="S246" s="40">
        <v>1.0766063000000001E-2</v>
      </c>
      <c r="T246" s="116">
        <v>10.391795500799999</v>
      </c>
      <c r="U246" s="109">
        <v>4.8447283500000005</v>
      </c>
      <c r="V246" s="40">
        <v>0.12250043063999995</v>
      </c>
      <c r="W246" s="109">
        <v>17</v>
      </c>
      <c r="X246" s="40">
        <v>4.3070513045999993E-2</v>
      </c>
      <c r="Y246" s="116">
        <v>15</v>
      </c>
      <c r="Z246" s="120">
        <v>47.236523850799998</v>
      </c>
      <c r="AA246" s="40"/>
      <c r="AB246" s="110" t="str">
        <f t="shared" si="23"/>
        <v>2"300</v>
      </c>
    </row>
    <row r="247" spans="1:28" ht="18.75" customHeight="1" x14ac:dyDescent="0.3">
      <c r="A247" s="93">
        <v>300</v>
      </c>
      <c r="B247" s="105" t="s">
        <v>75</v>
      </c>
      <c r="C247" s="103">
        <v>2.5</v>
      </c>
      <c r="D247" s="104" t="s">
        <v>81</v>
      </c>
      <c r="E247" s="105" t="str">
        <f t="shared" si="30"/>
        <v>2.5 300 CS-SS304/FG-SS304</v>
      </c>
      <c r="F247" s="103">
        <v>66.540000000000006</v>
      </c>
      <c r="G247" s="103">
        <v>82.55</v>
      </c>
      <c r="H247" s="103">
        <v>98.6</v>
      </c>
      <c r="I247" s="103">
        <v>130.30000000000001</v>
      </c>
      <c r="J247" s="106">
        <v>9.0574999999999989E-2</v>
      </c>
      <c r="K247" s="107">
        <v>10</v>
      </c>
      <c r="L247" s="107">
        <v>16</v>
      </c>
      <c r="M247" s="40">
        <v>1.38248E-2</v>
      </c>
      <c r="N247" s="40">
        <v>2.3828927999999996E-2</v>
      </c>
      <c r="O247" s="40">
        <v>1.2521812599999998E-2</v>
      </c>
      <c r="P247" s="40">
        <v>3.4532882457599987E-2</v>
      </c>
      <c r="Q247" s="40">
        <v>1</v>
      </c>
      <c r="R247" s="40">
        <v>3.4532882457599987E-2</v>
      </c>
      <c r="S247" s="40">
        <v>1.2521812599999998E-2</v>
      </c>
      <c r="T247" s="116">
        <v>12.086508860159995</v>
      </c>
      <c r="U247" s="109">
        <v>5.6348156699999992</v>
      </c>
      <c r="V247" s="40">
        <v>0.17898325932000012</v>
      </c>
      <c r="W247" s="109">
        <v>40</v>
      </c>
      <c r="X247" s="40">
        <v>5.7268676165999961E-2</v>
      </c>
      <c r="Y247" s="116">
        <v>40</v>
      </c>
      <c r="Z247" s="120">
        <v>97.72132453015999</v>
      </c>
      <c r="AA247" s="40"/>
      <c r="AB247" s="110" t="str">
        <f t="shared" si="23"/>
        <v>2  1/2"300</v>
      </c>
    </row>
    <row r="248" spans="1:28" ht="18.75" customHeight="1" x14ac:dyDescent="0.3">
      <c r="A248" s="93">
        <v>300</v>
      </c>
      <c r="B248" s="105">
        <v>3</v>
      </c>
      <c r="C248" s="105">
        <f t="shared" ref="C248:C259" si="31">B248</f>
        <v>3</v>
      </c>
      <c r="D248" s="104" t="s">
        <v>81</v>
      </c>
      <c r="E248" s="105" t="str">
        <f t="shared" si="30"/>
        <v>3 300 CS-SS304/FG-SS304</v>
      </c>
      <c r="F248" s="105">
        <v>81</v>
      </c>
      <c r="G248" s="103">
        <v>101.6</v>
      </c>
      <c r="H248" s="103">
        <v>120.7</v>
      </c>
      <c r="I248" s="103">
        <v>149.4</v>
      </c>
      <c r="J248" s="106">
        <v>0.11115</v>
      </c>
      <c r="K248" s="107">
        <v>11</v>
      </c>
      <c r="L248" s="107">
        <v>17</v>
      </c>
      <c r="M248" s="40">
        <v>1.38248E-2</v>
      </c>
      <c r="N248" s="40">
        <v>2.3828927999999996E-2</v>
      </c>
      <c r="O248" s="40">
        <v>1.690289172E-2</v>
      </c>
      <c r="P248" s="40">
        <v>4.502595090239999E-2</v>
      </c>
      <c r="Q248" s="40">
        <v>1</v>
      </c>
      <c r="R248" s="40">
        <v>4.502595090239999E-2</v>
      </c>
      <c r="S248" s="40">
        <v>1.690289172E-2</v>
      </c>
      <c r="T248" s="116">
        <v>15.759082815839996</v>
      </c>
      <c r="U248" s="109">
        <v>7.6063012739999998</v>
      </c>
      <c r="V248" s="40">
        <v>0.18579808296</v>
      </c>
      <c r="W248" s="109">
        <v>25</v>
      </c>
      <c r="X248" s="40">
        <v>9.0692142719999938E-2</v>
      </c>
      <c r="Y248" s="116">
        <v>32</v>
      </c>
      <c r="Z248" s="120">
        <v>80.365384089840006</v>
      </c>
      <c r="AA248" s="40"/>
      <c r="AB248" s="110" t="str">
        <f t="shared" si="23"/>
        <v>3"300</v>
      </c>
    </row>
    <row r="249" spans="1:28" ht="18.75" customHeight="1" x14ac:dyDescent="0.3">
      <c r="A249" s="93">
        <v>300</v>
      </c>
      <c r="B249" s="105">
        <v>4</v>
      </c>
      <c r="C249" s="105">
        <f t="shared" si="31"/>
        <v>4</v>
      </c>
      <c r="D249" s="104" t="s">
        <v>81</v>
      </c>
      <c r="E249" s="105" t="str">
        <f t="shared" si="30"/>
        <v>4 300 CS-SS304/FG-SS304</v>
      </c>
      <c r="F249" s="103">
        <v>106.42</v>
      </c>
      <c r="G249" s="105">
        <v>127</v>
      </c>
      <c r="H249" s="103">
        <v>149.4</v>
      </c>
      <c r="I249" s="103">
        <v>181.1</v>
      </c>
      <c r="J249" s="106">
        <v>0.13819999999999999</v>
      </c>
      <c r="K249" s="107">
        <v>13</v>
      </c>
      <c r="L249" s="107">
        <v>19</v>
      </c>
      <c r="M249" s="40">
        <v>1.38248E-2</v>
      </c>
      <c r="N249" s="40">
        <v>2.3828927999999996E-2</v>
      </c>
      <c r="O249" s="40">
        <v>2.4837635679999998E-2</v>
      </c>
      <c r="P249" s="40">
        <v>6.2569999142399982E-2</v>
      </c>
      <c r="Q249" s="40">
        <v>1</v>
      </c>
      <c r="R249" s="40">
        <v>6.2569999142399982E-2</v>
      </c>
      <c r="S249" s="40">
        <v>2.4837635679999998E-2</v>
      </c>
      <c r="T249" s="116">
        <v>21.899499699839993</v>
      </c>
      <c r="U249" s="109">
        <v>11.176936055999999</v>
      </c>
      <c r="V249" s="40">
        <v>0.24876337883999988</v>
      </c>
      <c r="W249" s="109">
        <v>34</v>
      </c>
      <c r="X249" s="40">
        <v>0.11325511511999999</v>
      </c>
      <c r="Y249" s="116">
        <v>40</v>
      </c>
      <c r="Z249" s="120">
        <v>107.07643575584</v>
      </c>
      <c r="AA249" s="40"/>
      <c r="AB249" s="110" t="str">
        <f t="shared" si="23"/>
        <v>4"300</v>
      </c>
    </row>
    <row r="250" spans="1:28" ht="18.75" customHeight="1" x14ac:dyDescent="0.3">
      <c r="A250" s="93">
        <v>300</v>
      </c>
      <c r="B250" s="105">
        <v>5</v>
      </c>
      <c r="C250" s="105">
        <f t="shared" si="31"/>
        <v>5</v>
      </c>
      <c r="D250" s="104" t="s">
        <v>81</v>
      </c>
      <c r="E250" s="105" t="str">
        <f t="shared" si="30"/>
        <v>5 300 CS-SS304/FG-SS304</v>
      </c>
      <c r="F250" s="103">
        <v>131.82</v>
      </c>
      <c r="G250" s="103">
        <v>155.69999999999999</v>
      </c>
      <c r="H250" s="103">
        <v>177.8</v>
      </c>
      <c r="I250" s="103">
        <v>215.9</v>
      </c>
      <c r="J250" s="106">
        <v>0.16675000000000001</v>
      </c>
      <c r="K250" s="107">
        <v>13</v>
      </c>
      <c r="L250" s="107">
        <v>19</v>
      </c>
      <c r="M250" s="40">
        <v>1.38248E-2</v>
      </c>
      <c r="N250" s="40">
        <v>2.3828927999999996E-2</v>
      </c>
      <c r="O250" s="40">
        <v>2.9968710200000005E-2</v>
      </c>
      <c r="P250" s="40">
        <v>7.5496001135999982E-2</v>
      </c>
      <c r="Q250" s="40">
        <v>1</v>
      </c>
      <c r="R250" s="40">
        <v>7.5496001135999982E-2</v>
      </c>
      <c r="S250" s="40">
        <v>2.9968710200000005E-2</v>
      </c>
      <c r="T250" s="116">
        <v>26.423600397599994</v>
      </c>
      <c r="U250" s="109">
        <v>13.485919590000002</v>
      </c>
      <c r="V250" s="40">
        <v>0.35643993227999993</v>
      </c>
      <c r="W250" s="109">
        <v>55.910027189333327</v>
      </c>
      <c r="X250" s="40">
        <v>0.16111340251199993</v>
      </c>
      <c r="Y250" s="116">
        <v>73.767728140320003</v>
      </c>
      <c r="Z250" s="120">
        <v>169.58727531725333</v>
      </c>
      <c r="AA250" s="40"/>
      <c r="AB250" s="110" t="str">
        <f t="shared" si="23"/>
        <v>5"300</v>
      </c>
    </row>
    <row r="251" spans="1:28" ht="18.75" customHeight="1" x14ac:dyDescent="0.3">
      <c r="A251" s="93">
        <v>300</v>
      </c>
      <c r="B251" s="105">
        <v>6</v>
      </c>
      <c r="C251" s="105">
        <f t="shared" si="31"/>
        <v>6</v>
      </c>
      <c r="D251" s="104" t="s">
        <v>81</v>
      </c>
      <c r="E251" s="105" t="str">
        <f t="shared" si="30"/>
        <v>6 300 CS-SS304/FG-SS304</v>
      </c>
      <c r="F251" s="103">
        <v>157.22</v>
      </c>
      <c r="G251" s="103">
        <v>182.62</v>
      </c>
      <c r="H251" s="103">
        <v>209.6</v>
      </c>
      <c r="I251" s="105">
        <v>251</v>
      </c>
      <c r="J251" s="106">
        <v>0.19611000000000001</v>
      </c>
      <c r="K251" s="107">
        <v>16</v>
      </c>
      <c r="L251" s="107">
        <v>22</v>
      </c>
      <c r="M251" s="40">
        <v>1.38248E-2</v>
      </c>
      <c r="N251" s="40">
        <v>2.3828927999999996E-2</v>
      </c>
      <c r="O251" s="40">
        <v>4.3378904448000001E-2</v>
      </c>
      <c r="P251" s="40">
        <v>0.10280800354175998</v>
      </c>
      <c r="Q251" s="40">
        <v>1</v>
      </c>
      <c r="R251" s="40">
        <v>0.10280800354175998</v>
      </c>
      <c r="S251" s="40">
        <v>4.3378904448000001E-2</v>
      </c>
      <c r="T251" s="116">
        <v>35.982801239615995</v>
      </c>
      <c r="U251" s="109">
        <v>19.520507001600002</v>
      </c>
      <c r="V251" s="40">
        <v>0.45028014480000011</v>
      </c>
      <c r="W251" s="109">
        <v>62</v>
      </c>
      <c r="X251" s="40">
        <v>0.20099756193600002</v>
      </c>
      <c r="Y251" s="116">
        <v>75</v>
      </c>
      <c r="Z251" s="120">
        <v>192.50330824121602</v>
      </c>
      <c r="AA251" s="40"/>
      <c r="AB251" s="110" t="str">
        <f t="shared" si="23"/>
        <v>6"300</v>
      </c>
    </row>
    <row r="252" spans="1:28" ht="18.75" customHeight="1" x14ac:dyDescent="0.3">
      <c r="A252" s="93">
        <v>300</v>
      </c>
      <c r="B252" s="105">
        <v>8</v>
      </c>
      <c r="C252" s="105">
        <f t="shared" si="31"/>
        <v>8</v>
      </c>
      <c r="D252" s="104" t="s">
        <v>81</v>
      </c>
      <c r="E252" s="105" t="str">
        <f t="shared" si="30"/>
        <v>8 300 CS-SS304/FG-SS304</v>
      </c>
      <c r="F252" s="103">
        <v>215.9</v>
      </c>
      <c r="G252" s="103">
        <v>233.42</v>
      </c>
      <c r="H252" s="103">
        <v>263.7</v>
      </c>
      <c r="I252" s="103">
        <v>308.10000000000002</v>
      </c>
      <c r="J252" s="106">
        <v>0.24856</v>
      </c>
      <c r="K252" s="107">
        <v>18</v>
      </c>
      <c r="L252" s="107">
        <v>24</v>
      </c>
      <c r="M252" s="40">
        <v>1.38248E-2</v>
      </c>
      <c r="N252" s="40">
        <v>2.3828927999999996E-2</v>
      </c>
      <c r="O252" s="40">
        <v>6.1853261183999995E-2</v>
      </c>
      <c r="P252" s="40">
        <v>0.14215004024831998</v>
      </c>
      <c r="Q252" s="40">
        <v>1</v>
      </c>
      <c r="R252" s="40">
        <v>0.14215004024831998</v>
      </c>
      <c r="S252" s="40">
        <v>6.1853261183999995E-2</v>
      </c>
      <c r="T252" s="116">
        <v>49.752514086911994</v>
      </c>
      <c r="U252" s="109">
        <v>27.833967532799999</v>
      </c>
      <c r="V252" s="40">
        <v>0.59276616048000053</v>
      </c>
      <c r="W252" s="109">
        <v>76</v>
      </c>
      <c r="X252" s="40">
        <v>0.17720701130879982</v>
      </c>
      <c r="Y252" s="116">
        <v>72</v>
      </c>
      <c r="Z252" s="120">
        <v>225.58648161971198</v>
      </c>
      <c r="AA252" s="40"/>
      <c r="AB252" s="110" t="str">
        <f t="shared" si="23"/>
        <v>8"300</v>
      </c>
    </row>
    <row r="253" spans="1:28" ht="18.75" customHeight="1" x14ac:dyDescent="0.3">
      <c r="A253" s="93">
        <v>300</v>
      </c>
      <c r="B253" s="105">
        <v>10</v>
      </c>
      <c r="C253" s="105">
        <f t="shared" si="31"/>
        <v>10</v>
      </c>
      <c r="D253" s="104" t="s">
        <v>81</v>
      </c>
      <c r="E253" s="105" t="str">
        <f t="shared" si="30"/>
        <v>10 300 CS-SS304/FG-SS304</v>
      </c>
      <c r="F253" s="103">
        <v>268.22000000000003</v>
      </c>
      <c r="G253" s="103">
        <v>287.27</v>
      </c>
      <c r="H253" s="103">
        <v>317.5</v>
      </c>
      <c r="I253" s="105">
        <v>362</v>
      </c>
      <c r="J253" s="106">
        <v>0.30238500000000001</v>
      </c>
      <c r="K253" s="107">
        <v>18</v>
      </c>
      <c r="L253" s="107">
        <v>24</v>
      </c>
      <c r="M253" s="40">
        <v>1.38248E-2</v>
      </c>
      <c r="N253" s="40">
        <v>2.3828927999999996E-2</v>
      </c>
      <c r="O253" s="40">
        <v>7.5247418664000004E-2</v>
      </c>
      <c r="P253" s="40">
        <v>0.17293224943871999</v>
      </c>
      <c r="Q253" s="40">
        <v>1</v>
      </c>
      <c r="R253" s="40">
        <v>0.17293224943871999</v>
      </c>
      <c r="S253" s="40">
        <v>7.5247418664000004E-2</v>
      </c>
      <c r="T253" s="116">
        <v>60.526287303551996</v>
      </c>
      <c r="U253" s="109">
        <v>33.861338398800001</v>
      </c>
      <c r="V253" s="40">
        <v>0.69803518799999997</v>
      </c>
      <c r="W253" s="109">
        <v>85</v>
      </c>
      <c r="X253" s="40">
        <v>0.23713408834199942</v>
      </c>
      <c r="Y253" s="116">
        <v>87</v>
      </c>
      <c r="Z253" s="120">
        <v>266.38762570235201</v>
      </c>
      <c r="AA253" s="40"/>
      <c r="AB253" s="110" t="str">
        <f t="shared" si="23"/>
        <v>10"300</v>
      </c>
    </row>
    <row r="254" spans="1:28" ht="18.75" customHeight="1" x14ac:dyDescent="0.3">
      <c r="A254" s="93">
        <v>300</v>
      </c>
      <c r="B254" s="105">
        <v>12</v>
      </c>
      <c r="C254" s="105">
        <f t="shared" si="31"/>
        <v>12</v>
      </c>
      <c r="D254" s="104" t="s">
        <v>81</v>
      </c>
      <c r="E254" s="105" t="str">
        <f t="shared" si="30"/>
        <v>12 300 CS-SS304/FG-SS304</v>
      </c>
      <c r="F254" s="103">
        <v>317.5</v>
      </c>
      <c r="G254" s="103">
        <v>339.85</v>
      </c>
      <c r="H254" s="103">
        <v>374.7</v>
      </c>
      <c r="I254" s="103">
        <v>422.4</v>
      </c>
      <c r="J254" s="106">
        <v>0.35727499999999995</v>
      </c>
      <c r="K254" s="107">
        <v>21</v>
      </c>
      <c r="L254" s="107">
        <v>27</v>
      </c>
      <c r="M254" s="40">
        <v>1.38248E-2</v>
      </c>
      <c r="N254" s="40">
        <v>2.3828927999999996E-2</v>
      </c>
      <c r="O254" s="40">
        <v>0.10372436381999998</v>
      </c>
      <c r="P254" s="40">
        <v>0.22986396678239993</v>
      </c>
      <c r="Q254" s="40">
        <v>1</v>
      </c>
      <c r="R254" s="40">
        <v>0.22986396678239993</v>
      </c>
      <c r="S254" s="40">
        <v>0.10372436381999998</v>
      </c>
      <c r="T254" s="116">
        <v>80.45238837383998</v>
      </c>
      <c r="U254" s="109">
        <v>46.675963718999995</v>
      </c>
      <c r="V254" s="40">
        <v>0.87307393535999966</v>
      </c>
      <c r="W254" s="109">
        <v>103</v>
      </c>
      <c r="X254" s="40">
        <v>0.32913459747000035</v>
      </c>
      <c r="Y254" s="116">
        <v>108</v>
      </c>
      <c r="Z254" s="120">
        <v>338.12835209283998</v>
      </c>
      <c r="AA254" s="40"/>
      <c r="AB254" s="110" t="str">
        <f t="shared" si="23"/>
        <v>12"300</v>
      </c>
    </row>
    <row r="255" spans="1:28" ht="18.75" customHeight="1" x14ac:dyDescent="0.3">
      <c r="A255" s="93">
        <v>300</v>
      </c>
      <c r="B255" s="105">
        <v>14</v>
      </c>
      <c r="C255" s="105">
        <f t="shared" si="31"/>
        <v>14</v>
      </c>
      <c r="D255" s="104" t="s">
        <v>81</v>
      </c>
      <c r="E255" s="105" t="str">
        <f t="shared" si="30"/>
        <v>14 300 CS-SS304/FG-SS304</v>
      </c>
      <c r="F255" s="103">
        <v>349.25</v>
      </c>
      <c r="G255" s="103">
        <v>371.6</v>
      </c>
      <c r="H255" s="103">
        <v>406.4</v>
      </c>
      <c r="I255" s="103">
        <v>485.9</v>
      </c>
      <c r="J255" s="106">
        <v>0.38900000000000001</v>
      </c>
      <c r="K255" s="107">
        <v>21</v>
      </c>
      <c r="L255" s="107">
        <v>27</v>
      </c>
      <c r="M255" s="40">
        <v>1.38248E-2</v>
      </c>
      <c r="N255" s="40">
        <v>2.3828927999999996E-2</v>
      </c>
      <c r="O255" s="40">
        <v>0.11293479120000001</v>
      </c>
      <c r="P255" s="40">
        <v>0.25027523078399994</v>
      </c>
      <c r="Q255" s="40">
        <v>1</v>
      </c>
      <c r="R255" s="40">
        <v>0.25027523078399994</v>
      </c>
      <c r="S255" s="40">
        <v>0.11293479120000001</v>
      </c>
      <c r="T255" s="116">
        <v>87.596330774399974</v>
      </c>
      <c r="U255" s="109">
        <v>50.820656040000003</v>
      </c>
      <c r="V255" s="40">
        <v>1.6738739946000003</v>
      </c>
      <c r="W255" s="109">
        <v>178</v>
      </c>
      <c r="X255" s="40">
        <v>0.35988352632000031</v>
      </c>
      <c r="Y255" s="116">
        <v>116</v>
      </c>
      <c r="Z255" s="120">
        <v>432.41698681439999</v>
      </c>
      <c r="AA255" s="40"/>
      <c r="AB255" s="110" t="str">
        <f t="shared" si="23"/>
        <v>14"300</v>
      </c>
    </row>
    <row r="256" spans="1:28" ht="18.75" customHeight="1" x14ac:dyDescent="0.3">
      <c r="A256" s="93">
        <v>300</v>
      </c>
      <c r="B256" s="105">
        <v>16</v>
      </c>
      <c r="C256" s="105">
        <f t="shared" si="31"/>
        <v>16</v>
      </c>
      <c r="D256" s="104" t="s">
        <v>81</v>
      </c>
      <c r="E256" s="105" t="str">
        <f t="shared" si="30"/>
        <v>16 300 CS-SS304/FG-SS304</v>
      </c>
      <c r="F256" s="103">
        <v>400.05</v>
      </c>
      <c r="G256" s="103">
        <v>422.4</v>
      </c>
      <c r="H256" s="103">
        <v>463.6</v>
      </c>
      <c r="I256" s="103">
        <v>539.79999999999995</v>
      </c>
      <c r="J256" s="106">
        <v>0.443</v>
      </c>
      <c r="K256" s="107">
        <v>25</v>
      </c>
      <c r="L256" s="107">
        <v>31</v>
      </c>
      <c r="M256" s="40">
        <v>1.38248E-2</v>
      </c>
      <c r="N256" s="40">
        <v>2.3828927999999996E-2</v>
      </c>
      <c r="O256" s="40">
        <v>0.15310965999999998</v>
      </c>
      <c r="P256" s="40">
        <v>0.32724266822399994</v>
      </c>
      <c r="Q256" s="40">
        <v>1</v>
      </c>
      <c r="R256" s="40">
        <v>0.32724266822399994</v>
      </c>
      <c r="S256" s="40">
        <v>0.15310965999999998</v>
      </c>
      <c r="T256" s="116">
        <v>114.53493387839998</v>
      </c>
      <c r="U256" s="109">
        <v>68.899346999999992</v>
      </c>
      <c r="V256" s="40">
        <v>1.7823647563199985</v>
      </c>
      <c r="W256" s="109">
        <v>190</v>
      </c>
      <c r="X256" s="40">
        <v>0.40908181247999942</v>
      </c>
      <c r="Y256" s="116">
        <v>129</v>
      </c>
      <c r="Z256" s="120">
        <v>502.43428087839993</v>
      </c>
      <c r="AA256" s="40"/>
      <c r="AB256" s="110" t="str">
        <f t="shared" si="23"/>
        <v>16"300</v>
      </c>
    </row>
    <row r="257" spans="1:28" ht="18.75" customHeight="1" x14ac:dyDescent="0.3">
      <c r="A257" s="93">
        <v>300</v>
      </c>
      <c r="B257" s="105">
        <v>18</v>
      </c>
      <c r="C257" s="105">
        <f t="shared" si="31"/>
        <v>18</v>
      </c>
      <c r="D257" s="104" t="s">
        <v>81</v>
      </c>
      <c r="E257" s="105" t="str">
        <f t="shared" si="30"/>
        <v>18 300 CS-SS304/FG-SS304</v>
      </c>
      <c r="F257" s="103">
        <v>449.33</v>
      </c>
      <c r="G257" s="103">
        <v>474.72</v>
      </c>
      <c r="H257" s="103">
        <v>527.1</v>
      </c>
      <c r="I257" s="103">
        <v>596.9</v>
      </c>
      <c r="J257" s="106">
        <v>0.50091000000000008</v>
      </c>
      <c r="K257" s="107">
        <v>31</v>
      </c>
      <c r="L257" s="107">
        <v>37</v>
      </c>
      <c r="M257" s="40">
        <v>1.38248E-2</v>
      </c>
      <c r="N257" s="40">
        <v>2.3828927999999996E-2</v>
      </c>
      <c r="O257" s="40">
        <v>0.21467439760800006</v>
      </c>
      <c r="P257" s="40">
        <v>0.44163748800576003</v>
      </c>
      <c r="Q257" s="40">
        <v>1</v>
      </c>
      <c r="R257" s="40">
        <v>0.44163748800576003</v>
      </c>
      <c r="S257" s="40">
        <v>0.21467439760800006</v>
      </c>
      <c r="T257" s="116">
        <v>154.57312080201601</v>
      </c>
      <c r="U257" s="109">
        <v>96.603478923600022</v>
      </c>
      <c r="V257" s="40">
        <v>1.8053679818399988</v>
      </c>
      <c r="W257" s="109">
        <v>192</v>
      </c>
      <c r="X257" s="40">
        <v>0.52228669714560094</v>
      </c>
      <c r="Y257" s="116">
        <v>156</v>
      </c>
      <c r="Z257" s="120">
        <v>599.17659972561603</v>
      </c>
      <c r="AA257" s="40"/>
      <c r="AB257" s="110" t="str">
        <f t="shared" si="23"/>
        <v>18"300</v>
      </c>
    </row>
    <row r="258" spans="1:28" ht="18.75" customHeight="1" x14ac:dyDescent="0.3">
      <c r="A258" s="93">
        <v>300</v>
      </c>
      <c r="B258" s="105">
        <v>20</v>
      </c>
      <c r="C258" s="105">
        <f t="shared" si="31"/>
        <v>20</v>
      </c>
      <c r="D258" s="104" t="s">
        <v>81</v>
      </c>
      <c r="E258" s="105" t="str">
        <f t="shared" si="30"/>
        <v>20 300 CS-SS304/FG-SS304</v>
      </c>
      <c r="F258" s="103">
        <v>500.13</v>
      </c>
      <c r="G258" s="103">
        <v>525.52</v>
      </c>
      <c r="H258" s="103">
        <v>577.9</v>
      </c>
      <c r="I258" s="103">
        <v>654.1</v>
      </c>
      <c r="J258" s="106">
        <v>0.55171000000000003</v>
      </c>
      <c r="K258" s="107">
        <v>31</v>
      </c>
      <c r="L258" s="107">
        <v>37</v>
      </c>
      <c r="M258" s="40">
        <v>1.38248E-2</v>
      </c>
      <c r="N258" s="40">
        <v>2.3828927999999996E-2</v>
      </c>
      <c r="O258" s="40">
        <v>0.23644569264800003</v>
      </c>
      <c r="P258" s="40">
        <v>0.48642634107455995</v>
      </c>
      <c r="Q258" s="40">
        <v>1</v>
      </c>
      <c r="R258" s="40">
        <v>0.48642634107455995</v>
      </c>
      <c r="S258" s="40">
        <v>0.23644569264800003</v>
      </c>
      <c r="T258" s="116">
        <v>170.24921937609599</v>
      </c>
      <c r="U258" s="109">
        <v>106.40056169160002</v>
      </c>
      <c r="V258" s="40">
        <v>2.1597717434400012</v>
      </c>
      <c r="W258" s="109">
        <v>226</v>
      </c>
      <c r="X258" s="40">
        <v>0.57817683072959958</v>
      </c>
      <c r="Y258" s="116">
        <v>170</v>
      </c>
      <c r="Z258" s="120">
        <v>672.64978106769604</v>
      </c>
      <c r="AA258" s="40"/>
      <c r="AB258" s="110" t="str">
        <f t="shared" si="23"/>
        <v>20"300</v>
      </c>
    </row>
    <row r="259" spans="1:28" ht="18.75" customHeight="1" x14ac:dyDescent="0.3">
      <c r="A259" s="93">
        <v>300</v>
      </c>
      <c r="B259" s="105">
        <v>24</v>
      </c>
      <c r="C259" s="105">
        <f t="shared" si="31"/>
        <v>24</v>
      </c>
      <c r="D259" s="104" t="s">
        <v>81</v>
      </c>
      <c r="E259" s="105" t="str">
        <f t="shared" ref="E259:E290" si="32">CONCATENATE(C259," ",A259," ",D259)</f>
        <v>24 300 CS-SS304/FG-SS304</v>
      </c>
      <c r="F259" s="103">
        <v>603.25</v>
      </c>
      <c r="G259" s="103">
        <v>628.65</v>
      </c>
      <c r="H259" s="103">
        <v>685.8</v>
      </c>
      <c r="I259" s="103">
        <v>774.7</v>
      </c>
      <c r="J259" s="106">
        <v>0.65722499999999995</v>
      </c>
      <c r="K259" s="107">
        <v>34</v>
      </c>
      <c r="L259" s="107">
        <v>40</v>
      </c>
      <c r="M259" s="40">
        <v>1.38248E-2</v>
      </c>
      <c r="N259" s="40">
        <v>2.3828927999999996E-2</v>
      </c>
      <c r="O259" s="40">
        <v>0.30892414211999997</v>
      </c>
      <c r="P259" s="40">
        <v>0.62643868819199988</v>
      </c>
      <c r="Q259" s="40">
        <v>1</v>
      </c>
      <c r="R259" s="40">
        <v>0.62643868819199988</v>
      </c>
      <c r="S259" s="40">
        <v>0.30892414211999997</v>
      </c>
      <c r="T259" s="116">
        <v>219.25354086719994</v>
      </c>
      <c r="U259" s="109">
        <v>139.015863954</v>
      </c>
      <c r="V259" s="40">
        <v>2.9843108055600034</v>
      </c>
      <c r="W259" s="109">
        <v>306</v>
      </c>
      <c r="X259" s="40">
        <v>0.69191280971999936</v>
      </c>
      <c r="Y259" s="116">
        <v>199</v>
      </c>
      <c r="Z259" s="120">
        <v>863.26940482119994</v>
      </c>
      <c r="AA259" s="40"/>
      <c r="AB259" s="110" t="str">
        <f t="shared" ref="AB259:AB322" si="33">CONCATENATE(B259,"""",A259)</f>
        <v>24"300</v>
      </c>
    </row>
    <row r="260" spans="1:28" ht="18.75" customHeight="1" x14ac:dyDescent="0.3">
      <c r="A260" s="93"/>
      <c r="B260" s="93"/>
      <c r="C260" s="93"/>
      <c r="D260" s="94"/>
      <c r="E260" s="105" t="str">
        <f t="shared" si="32"/>
        <v xml:space="preserve">  </v>
      </c>
      <c r="F260" s="112"/>
      <c r="G260" s="112"/>
      <c r="H260" s="112"/>
      <c r="I260" s="112"/>
      <c r="J260" s="112"/>
      <c r="K260" s="93"/>
      <c r="L260" s="93"/>
      <c r="M260" s="113"/>
      <c r="N260" s="113"/>
      <c r="O260" s="113"/>
      <c r="P260" s="113"/>
      <c r="Q260" s="113"/>
      <c r="R260" s="113"/>
      <c r="S260" s="113"/>
      <c r="T260" s="113"/>
      <c r="U260" s="113"/>
      <c r="V260" s="113"/>
      <c r="W260" s="113"/>
      <c r="X260" s="113"/>
      <c r="Y260" s="113"/>
      <c r="Z260" s="165"/>
      <c r="AA260" s="113"/>
      <c r="AB260" s="110" t="str">
        <f t="shared" si="33"/>
        <v>"</v>
      </c>
    </row>
    <row r="261" spans="1:28" ht="18.75" customHeight="1" x14ac:dyDescent="0.3">
      <c r="A261" s="93"/>
      <c r="B261" s="93"/>
      <c r="C261" s="93"/>
      <c r="D261" s="94"/>
      <c r="E261" s="105" t="str">
        <f t="shared" si="32"/>
        <v xml:space="preserve">  </v>
      </c>
      <c r="F261" s="112"/>
      <c r="G261" s="112"/>
      <c r="H261" s="112"/>
      <c r="I261" s="112"/>
      <c r="J261" s="112"/>
      <c r="K261" s="93"/>
      <c r="L261" s="93"/>
      <c r="M261" s="113"/>
      <c r="N261" s="113"/>
      <c r="O261" s="113"/>
      <c r="P261" s="113"/>
      <c r="Q261" s="113"/>
      <c r="R261" s="113"/>
      <c r="S261" s="113"/>
      <c r="T261" s="113"/>
      <c r="U261" s="113"/>
      <c r="V261" s="113"/>
      <c r="W261" s="113"/>
      <c r="X261" s="113"/>
      <c r="Y261" s="113" t="s">
        <v>76</v>
      </c>
      <c r="Z261" s="165"/>
      <c r="AA261" s="113"/>
      <c r="AB261" s="110" t="str">
        <f t="shared" si="33"/>
        <v>"</v>
      </c>
    </row>
    <row r="262" spans="1:28" ht="18.75" customHeight="1" x14ac:dyDescent="0.3">
      <c r="A262" s="93">
        <v>300</v>
      </c>
      <c r="B262" s="103">
        <v>0.5</v>
      </c>
      <c r="C262" s="103">
        <v>0.5</v>
      </c>
      <c r="D262" s="104" t="s">
        <v>82</v>
      </c>
      <c r="E262" s="105" t="str">
        <f t="shared" si="32"/>
        <v>0.5 300 CS-SS304/FG</v>
      </c>
      <c r="F262" s="103">
        <v>14.22</v>
      </c>
      <c r="G262" s="103">
        <v>19.05</v>
      </c>
      <c r="H262" s="103">
        <v>31.8</v>
      </c>
      <c r="I262" s="103">
        <v>54.1</v>
      </c>
      <c r="J262" s="106">
        <v>2.5425E-2</v>
      </c>
      <c r="K262" s="107">
        <v>8</v>
      </c>
      <c r="L262" s="107">
        <v>14</v>
      </c>
      <c r="M262" s="40">
        <v>1.38248E-2</v>
      </c>
      <c r="N262" s="40">
        <v>2.3828927999999996E-2</v>
      </c>
      <c r="O262" s="40">
        <v>2.8119643200000002E-3</v>
      </c>
      <c r="P262" s="40">
        <v>8.4819069215999986E-3</v>
      </c>
      <c r="Q262" s="40">
        <v>1</v>
      </c>
      <c r="R262" s="40">
        <v>8.4819069215999986E-3</v>
      </c>
      <c r="S262" s="40">
        <v>2.8119643200000002E-3</v>
      </c>
      <c r="T262" s="116">
        <v>2.9686674225599994</v>
      </c>
      <c r="U262" s="109">
        <v>1.2653839440000001</v>
      </c>
      <c r="V262" s="40">
        <v>5.2277024759999999E-2</v>
      </c>
      <c r="W262" s="109">
        <v>12</v>
      </c>
      <c r="X262" s="40">
        <v>3.9870423179999993E-3</v>
      </c>
      <c r="Y262" s="116"/>
      <c r="Z262" s="120">
        <v>16.234051366559999</v>
      </c>
      <c r="AA262" s="40"/>
      <c r="AB262" s="110" t="str">
        <f t="shared" si="33"/>
        <v>0.5"300</v>
      </c>
    </row>
    <row r="263" spans="1:28" ht="18.75" customHeight="1" x14ac:dyDescent="0.3">
      <c r="A263" s="93">
        <v>300</v>
      </c>
      <c r="B263" s="103">
        <v>0.75</v>
      </c>
      <c r="C263" s="103">
        <v>0.75</v>
      </c>
      <c r="D263" s="104" t="s">
        <v>82</v>
      </c>
      <c r="E263" s="105" t="str">
        <f t="shared" si="32"/>
        <v>0.75 300 CS-SS304/FG</v>
      </c>
      <c r="F263" s="103">
        <v>20.57</v>
      </c>
      <c r="G263" s="103">
        <v>25.4</v>
      </c>
      <c r="H263" s="103">
        <v>39.6</v>
      </c>
      <c r="I263" s="103">
        <v>66.8</v>
      </c>
      <c r="J263" s="106">
        <v>3.2500000000000001E-2</v>
      </c>
      <c r="K263" s="107">
        <v>9</v>
      </c>
      <c r="L263" s="107">
        <v>15</v>
      </c>
      <c r="M263" s="40">
        <v>1.38248E-2</v>
      </c>
      <c r="N263" s="40">
        <v>2.3828927999999996E-2</v>
      </c>
      <c r="O263" s="40">
        <v>4.0437540000000001E-3</v>
      </c>
      <c r="P263" s="40">
        <v>1.1616602399999999E-2</v>
      </c>
      <c r="Q263" s="40">
        <v>1</v>
      </c>
      <c r="R263" s="40">
        <v>1.1616602399999999E-2</v>
      </c>
      <c r="S263" s="40">
        <v>4.0437540000000001E-3</v>
      </c>
      <c r="T263" s="116">
        <v>4.0658108399999993</v>
      </c>
      <c r="U263" s="109">
        <v>1.8196893000000001</v>
      </c>
      <c r="V263" s="40">
        <v>7.8732510719999982E-2</v>
      </c>
      <c r="W263" s="109">
        <v>14</v>
      </c>
      <c r="X263" s="40">
        <v>5.316056423999997E-3</v>
      </c>
      <c r="Y263" s="116"/>
      <c r="Z263" s="120">
        <v>19.885500139999998</v>
      </c>
      <c r="AA263" s="40"/>
      <c r="AB263" s="110" t="str">
        <f t="shared" si="33"/>
        <v>0.75"300</v>
      </c>
    </row>
    <row r="264" spans="1:28" ht="18.75" customHeight="1" x14ac:dyDescent="0.3">
      <c r="A264" s="93">
        <v>300</v>
      </c>
      <c r="B264" s="105">
        <v>1</v>
      </c>
      <c r="C264" s="105">
        <f>B264</f>
        <v>1</v>
      </c>
      <c r="D264" s="104" t="s">
        <v>82</v>
      </c>
      <c r="E264" s="105" t="str">
        <f t="shared" si="32"/>
        <v>1 300 CS-SS304/FG</v>
      </c>
      <c r="F264" s="103">
        <v>26.92</v>
      </c>
      <c r="G264" s="103">
        <v>31.75</v>
      </c>
      <c r="H264" s="103">
        <v>47.8</v>
      </c>
      <c r="I264" s="103">
        <v>73.2</v>
      </c>
      <c r="J264" s="106">
        <v>3.9774999999999998E-2</v>
      </c>
      <c r="K264" s="107">
        <v>10</v>
      </c>
      <c r="L264" s="107">
        <v>16</v>
      </c>
      <c r="M264" s="40">
        <v>1.38248E-2</v>
      </c>
      <c r="N264" s="40">
        <v>2.3828927999999996E-2</v>
      </c>
      <c r="O264" s="40">
        <v>5.4988141999999995E-3</v>
      </c>
      <c r="P264" s="40">
        <v>1.5164729779199996E-2</v>
      </c>
      <c r="Q264" s="40">
        <v>1</v>
      </c>
      <c r="R264" s="40">
        <v>1.5164729779199996E-2</v>
      </c>
      <c r="S264" s="40">
        <v>5.4988141999999995E-3</v>
      </c>
      <c r="T264" s="116">
        <v>5.307655422719999</v>
      </c>
      <c r="U264" s="109">
        <v>2.4744663899999999</v>
      </c>
      <c r="V264" s="40">
        <v>8.0566320960000021E-2</v>
      </c>
      <c r="W264" s="113">
        <v>11</v>
      </c>
      <c r="X264" s="40">
        <v>6.6450705299999973E-3</v>
      </c>
      <c r="Y264" s="116"/>
      <c r="Z264" s="120">
        <v>18.78212181272</v>
      </c>
      <c r="AA264" s="40"/>
      <c r="AB264" s="110" t="str">
        <f t="shared" si="33"/>
        <v>1"300</v>
      </c>
    </row>
    <row r="265" spans="1:28" ht="18.75" customHeight="1" x14ac:dyDescent="0.3">
      <c r="A265" s="93">
        <v>300</v>
      </c>
      <c r="B265" s="105" t="s">
        <v>73</v>
      </c>
      <c r="C265" s="103">
        <v>1.25</v>
      </c>
      <c r="D265" s="104" t="s">
        <v>82</v>
      </c>
      <c r="E265" s="105" t="str">
        <f t="shared" si="32"/>
        <v>1.25 300 CS-SS304/FG</v>
      </c>
      <c r="F265" s="103">
        <v>38.1</v>
      </c>
      <c r="G265" s="103">
        <v>47.75</v>
      </c>
      <c r="H265" s="103">
        <v>60.5</v>
      </c>
      <c r="I265" s="103">
        <v>82.6</v>
      </c>
      <c r="J265" s="106">
        <v>5.4125E-2</v>
      </c>
      <c r="K265" s="107">
        <v>8</v>
      </c>
      <c r="L265" s="107">
        <v>14</v>
      </c>
      <c r="M265" s="40">
        <v>1.38248E-2</v>
      </c>
      <c r="N265" s="40">
        <v>2.3828927999999996E-2</v>
      </c>
      <c r="O265" s="40">
        <v>5.9861383999999995E-3</v>
      </c>
      <c r="P265" s="40">
        <v>1.8056370191999998E-2</v>
      </c>
      <c r="Q265" s="40">
        <v>1</v>
      </c>
      <c r="R265" s="40">
        <v>1.8056370191999998E-2</v>
      </c>
      <c r="S265" s="40">
        <v>5.9861383999999995E-3</v>
      </c>
      <c r="T265" s="116">
        <v>6.3197295671999996</v>
      </c>
      <c r="U265" s="109">
        <v>2.6937622799999996</v>
      </c>
      <c r="V265" s="40">
        <v>7.9100832719999972E-2</v>
      </c>
      <c r="W265" s="109">
        <v>25</v>
      </c>
      <c r="X265" s="40">
        <v>1.9966843949999997E-2</v>
      </c>
      <c r="Y265" s="116"/>
      <c r="Z265" s="120">
        <v>34.013491847200001</v>
      </c>
      <c r="AA265" s="40"/>
      <c r="AB265" s="110" t="str">
        <f t="shared" si="33"/>
        <v>1  1/4"300</v>
      </c>
    </row>
    <row r="266" spans="1:28" ht="18.75" customHeight="1" x14ac:dyDescent="0.3">
      <c r="A266" s="93">
        <v>300</v>
      </c>
      <c r="B266" s="105" t="s">
        <v>74</v>
      </c>
      <c r="C266" s="103">
        <v>1.5</v>
      </c>
      <c r="D266" s="104" t="s">
        <v>82</v>
      </c>
      <c r="E266" s="105" t="str">
        <f t="shared" si="32"/>
        <v>1.5 300 CS-SS304/FG</v>
      </c>
      <c r="F266" s="103">
        <v>44.45</v>
      </c>
      <c r="G266" s="103">
        <v>54.1</v>
      </c>
      <c r="H266" s="103">
        <v>69.900000000000006</v>
      </c>
      <c r="I266" s="103">
        <v>95.3</v>
      </c>
      <c r="J266" s="106">
        <v>6.2E-2</v>
      </c>
      <c r="K266" s="107">
        <v>9</v>
      </c>
      <c r="L266" s="107">
        <v>15</v>
      </c>
      <c r="M266" s="40">
        <v>1.38248E-2</v>
      </c>
      <c r="N266" s="40">
        <v>2.3828927999999996E-2</v>
      </c>
      <c r="O266" s="40">
        <v>7.714238400000001E-3</v>
      </c>
      <c r="P266" s="40">
        <v>2.2160903039999996E-2</v>
      </c>
      <c r="Q266" s="40">
        <v>1</v>
      </c>
      <c r="R266" s="40">
        <v>2.2160903039999996E-2</v>
      </c>
      <c r="S266" s="40">
        <v>7.714238400000001E-3</v>
      </c>
      <c r="T266" s="116">
        <v>7.7563160639999982</v>
      </c>
      <c r="U266" s="109">
        <v>3.4714072800000007</v>
      </c>
      <c r="V266" s="40">
        <v>0.10489030583999996</v>
      </c>
      <c r="W266" s="109">
        <v>17</v>
      </c>
      <c r="X266" s="40">
        <v>2.2622120579999995E-2</v>
      </c>
      <c r="Y266" s="116"/>
      <c r="Z266" s="120">
        <v>28.227723343999997</v>
      </c>
      <c r="AA266" s="40"/>
      <c r="AB266" s="110" t="str">
        <f t="shared" si="33"/>
        <v>1  1/2"300</v>
      </c>
    </row>
    <row r="267" spans="1:28" ht="18.75" customHeight="1" x14ac:dyDescent="0.3">
      <c r="A267" s="93">
        <v>300</v>
      </c>
      <c r="B267" s="105">
        <v>2</v>
      </c>
      <c r="C267" s="105">
        <f>B267</f>
        <v>2</v>
      </c>
      <c r="D267" s="104" t="s">
        <v>82</v>
      </c>
      <c r="E267" s="105" t="str">
        <f t="shared" si="32"/>
        <v>2 300 CS-SS304/FG</v>
      </c>
      <c r="F267" s="103">
        <v>55.62</v>
      </c>
      <c r="G267" s="103">
        <v>69.849999999999994</v>
      </c>
      <c r="H267" s="103">
        <v>85.9</v>
      </c>
      <c r="I267" s="103">
        <v>111.3</v>
      </c>
      <c r="J267" s="106">
        <v>7.7875E-2</v>
      </c>
      <c r="K267" s="107">
        <v>10</v>
      </c>
      <c r="L267" s="107">
        <v>16</v>
      </c>
      <c r="M267" s="40">
        <v>1.38248E-2</v>
      </c>
      <c r="N267" s="40">
        <v>2.3828927999999996E-2</v>
      </c>
      <c r="O267" s="40">
        <v>1.0766063000000001E-2</v>
      </c>
      <c r="P267" s="40">
        <v>2.9690844287999996E-2</v>
      </c>
      <c r="Q267" s="40">
        <v>1</v>
      </c>
      <c r="R267" s="40">
        <v>2.9690844287999996E-2</v>
      </c>
      <c r="S267" s="40">
        <v>1.0766063000000001E-2</v>
      </c>
      <c r="T267" s="116">
        <v>10.391795500799999</v>
      </c>
      <c r="U267" s="109">
        <v>4.8447283500000005</v>
      </c>
      <c r="V267" s="40">
        <v>0.12250043063999995</v>
      </c>
      <c r="W267" s="109">
        <v>17</v>
      </c>
      <c r="X267" s="40">
        <v>4.3070513045999993E-2</v>
      </c>
      <c r="Y267" s="116"/>
      <c r="Z267" s="120">
        <v>32.236523850799998</v>
      </c>
      <c r="AA267" s="40"/>
      <c r="AB267" s="110" t="str">
        <f t="shared" si="33"/>
        <v>2"300</v>
      </c>
    </row>
    <row r="268" spans="1:28" ht="18.75" customHeight="1" x14ac:dyDescent="0.3">
      <c r="A268" s="93">
        <v>300</v>
      </c>
      <c r="B268" s="105" t="s">
        <v>75</v>
      </c>
      <c r="C268" s="103">
        <v>2.5</v>
      </c>
      <c r="D268" s="104" t="s">
        <v>82</v>
      </c>
      <c r="E268" s="105" t="str">
        <f t="shared" si="32"/>
        <v>2.5 300 CS-SS304/FG</v>
      </c>
      <c r="F268" s="103">
        <v>66.540000000000006</v>
      </c>
      <c r="G268" s="103">
        <v>82.55</v>
      </c>
      <c r="H268" s="103">
        <v>98.6</v>
      </c>
      <c r="I268" s="103">
        <v>130.30000000000001</v>
      </c>
      <c r="J268" s="106">
        <v>9.0574999999999989E-2</v>
      </c>
      <c r="K268" s="107">
        <v>10</v>
      </c>
      <c r="L268" s="107">
        <v>16</v>
      </c>
      <c r="M268" s="40">
        <v>1.38248E-2</v>
      </c>
      <c r="N268" s="40">
        <v>2.3828927999999996E-2</v>
      </c>
      <c r="O268" s="40">
        <v>1.2521812599999998E-2</v>
      </c>
      <c r="P268" s="40">
        <v>3.4532882457599987E-2</v>
      </c>
      <c r="Q268" s="40">
        <v>1</v>
      </c>
      <c r="R268" s="40">
        <v>3.4532882457599987E-2</v>
      </c>
      <c r="S268" s="40">
        <v>1.2521812599999998E-2</v>
      </c>
      <c r="T268" s="116">
        <v>12.086508860159995</v>
      </c>
      <c r="U268" s="109">
        <v>5.6348156699999992</v>
      </c>
      <c r="V268" s="40">
        <v>0.17898325932000012</v>
      </c>
      <c r="W268" s="109">
        <v>40</v>
      </c>
      <c r="X268" s="40">
        <v>5.7268676165999961E-2</v>
      </c>
      <c r="Y268" s="116"/>
      <c r="Z268" s="120">
        <v>57.721324530159997</v>
      </c>
      <c r="AA268" s="40"/>
      <c r="AB268" s="110" t="str">
        <f t="shared" si="33"/>
        <v>2  1/2"300</v>
      </c>
    </row>
    <row r="269" spans="1:28" ht="18.75" customHeight="1" x14ac:dyDescent="0.3">
      <c r="A269" s="93">
        <v>300</v>
      </c>
      <c r="B269" s="105">
        <v>3</v>
      </c>
      <c r="C269" s="105">
        <f t="shared" ref="C269:C280" si="34">B269</f>
        <v>3</v>
      </c>
      <c r="D269" s="104" t="s">
        <v>82</v>
      </c>
      <c r="E269" s="105" t="str">
        <f t="shared" si="32"/>
        <v>3 300 CS-SS304/FG</v>
      </c>
      <c r="F269" s="105">
        <v>81</v>
      </c>
      <c r="G269" s="103">
        <v>101.6</v>
      </c>
      <c r="H269" s="103">
        <v>120.7</v>
      </c>
      <c r="I269" s="103">
        <v>149.4</v>
      </c>
      <c r="J269" s="106">
        <v>0.11115</v>
      </c>
      <c r="K269" s="107">
        <v>11</v>
      </c>
      <c r="L269" s="107">
        <v>17</v>
      </c>
      <c r="M269" s="40">
        <v>1.38248E-2</v>
      </c>
      <c r="N269" s="40">
        <v>2.3828927999999996E-2</v>
      </c>
      <c r="O269" s="40">
        <v>1.690289172E-2</v>
      </c>
      <c r="P269" s="40">
        <v>4.502595090239999E-2</v>
      </c>
      <c r="Q269" s="40">
        <v>1</v>
      </c>
      <c r="R269" s="40">
        <v>4.502595090239999E-2</v>
      </c>
      <c r="S269" s="40">
        <v>1.690289172E-2</v>
      </c>
      <c r="T269" s="116">
        <v>15.759082815839996</v>
      </c>
      <c r="U269" s="109">
        <v>7.6063012739999998</v>
      </c>
      <c r="V269" s="40">
        <v>0.18579808296</v>
      </c>
      <c r="W269" s="109">
        <v>25</v>
      </c>
      <c r="X269" s="40">
        <v>9.0692142719999938E-2</v>
      </c>
      <c r="Y269" s="116"/>
      <c r="Z269" s="120">
        <v>48.365384089839999</v>
      </c>
      <c r="AA269" s="40"/>
      <c r="AB269" s="110" t="str">
        <f t="shared" si="33"/>
        <v>3"300</v>
      </c>
    </row>
    <row r="270" spans="1:28" ht="18.75" customHeight="1" x14ac:dyDescent="0.3">
      <c r="A270" s="93">
        <v>300</v>
      </c>
      <c r="B270" s="105">
        <v>4</v>
      </c>
      <c r="C270" s="105">
        <f t="shared" si="34"/>
        <v>4</v>
      </c>
      <c r="D270" s="104" t="s">
        <v>82</v>
      </c>
      <c r="E270" s="105" t="str">
        <f t="shared" si="32"/>
        <v>4 300 CS-SS304/FG</v>
      </c>
      <c r="F270" s="103">
        <v>106.42</v>
      </c>
      <c r="G270" s="105">
        <v>127</v>
      </c>
      <c r="H270" s="103">
        <v>149.4</v>
      </c>
      <c r="I270" s="103">
        <v>181.1</v>
      </c>
      <c r="J270" s="106">
        <v>0.13819999999999999</v>
      </c>
      <c r="K270" s="107">
        <v>13</v>
      </c>
      <c r="L270" s="107">
        <v>19</v>
      </c>
      <c r="M270" s="40">
        <v>1.38248E-2</v>
      </c>
      <c r="N270" s="40">
        <v>2.3828927999999996E-2</v>
      </c>
      <c r="O270" s="40">
        <v>2.4837635679999998E-2</v>
      </c>
      <c r="P270" s="40">
        <v>6.2569999142399982E-2</v>
      </c>
      <c r="Q270" s="40">
        <v>1</v>
      </c>
      <c r="R270" s="40">
        <v>6.2569999142399982E-2</v>
      </c>
      <c r="S270" s="40">
        <v>2.4837635679999998E-2</v>
      </c>
      <c r="T270" s="116">
        <v>21.899499699839993</v>
      </c>
      <c r="U270" s="109">
        <v>11.176936055999999</v>
      </c>
      <c r="V270" s="40">
        <v>0.24876337883999988</v>
      </c>
      <c r="W270" s="109">
        <v>34</v>
      </c>
      <c r="X270" s="40">
        <v>0.11325511511999999</v>
      </c>
      <c r="Y270" s="116"/>
      <c r="Z270" s="120">
        <v>67.076435755839995</v>
      </c>
      <c r="AA270" s="40"/>
      <c r="AB270" s="110" t="str">
        <f t="shared" si="33"/>
        <v>4"300</v>
      </c>
    </row>
    <row r="271" spans="1:28" ht="18.75" customHeight="1" x14ac:dyDescent="0.3">
      <c r="A271" s="93">
        <v>300</v>
      </c>
      <c r="B271" s="105">
        <v>5</v>
      </c>
      <c r="C271" s="105">
        <f t="shared" si="34"/>
        <v>5</v>
      </c>
      <c r="D271" s="104" t="s">
        <v>82</v>
      </c>
      <c r="E271" s="105" t="str">
        <f t="shared" si="32"/>
        <v>5 300 CS-SS304/FG</v>
      </c>
      <c r="F271" s="103">
        <v>131.82</v>
      </c>
      <c r="G271" s="103">
        <v>155.69999999999999</v>
      </c>
      <c r="H271" s="103">
        <v>177.8</v>
      </c>
      <c r="I271" s="103">
        <v>215.9</v>
      </c>
      <c r="J271" s="106">
        <v>0.16675000000000001</v>
      </c>
      <c r="K271" s="107">
        <v>13</v>
      </c>
      <c r="L271" s="107">
        <v>19</v>
      </c>
      <c r="M271" s="40">
        <v>1.38248E-2</v>
      </c>
      <c r="N271" s="40">
        <v>2.3828927999999996E-2</v>
      </c>
      <c r="O271" s="40">
        <v>2.9968710200000005E-2</v>
      </c>
      <c r="P271" s="40">
        <v>7.5496001135999982E-2</v>
      </c>
      <c r="Q271" s="40">
        <v>1</v>
      </c>
      <c r="R271" s="40">
        <v>7.5496001135999982E-2</v>
      </c>
      <c r="S271" s="40">
        <v>2.9968710200000005E-2</v>
      </c>
      <c r="T271" s="116">
        <v>26.423600397599994</v>
      </c>
      <c r="U271" s="109">
        <v>13.485919590000002</v>
      </c>
      <c r="V271" s="40">
        <v>0.35643993227999993</v>
      </c>
      <c r="W271" s="109">
        <v>55.910027189333327</v>
      </c>
      <c r="X271" s="40">
        <v>0.16111340251199993</v>
      </c>
      <c r="Y271" s="116"/>
      <c r="Z271" s="120">
        <v>95.819547176933327</v>
      </c>
      <c r="AA271" s="40"/>
      <c r="AB271" s="110" t="str">
        <f t="shared" si="33"/>
        <v>5"300</v>
      </c>
    </row>
    <row r="272" spans="1:28" ht="18.75" customHeight="1" x14ac:dyDescent="0.3">
      <c r="A272" s="93">
        <v>300</v>
      </c>
      <c r="B272" s="105">
        <v>6</v>
      </c>
      <c r="C272" s="105">
        <f t="shared" si="34"/>
        <v>6</v>
      </c>
      <c r="D272" s="104" t="s">
        <v>82</v>
      </c>
      <c r="E272" s="105" t="str">
        <f t="shared" si="32"/>
        <v>6 300 CS-SS304/FG</v>
      </c>
      <c r="F272" s="103">
        <v>157.22</v>
      </c>
      <c r="G272" s="103">
        <v>182.62</v>
      </c>
      <c r="H272" s="103">
        <v>209.6</v>
      </c>
      <c r="I272" s="105">
        <v>251</v>
      </c>
      <c r="J272" s="106">
        <v>0.19611000000000001</v>
      </c>
      <c r="K272" s="107">
        <v>16</v>
      </c>
      <c r="L272" s="107">
        <v>22</v>
      </c>
      <c r="M272" s="40">
        <v>1.38248E-2</v>
      </c>
      <c r="N272" s="40">
        <v>2.3828927999999996E-2</v>
      </c>
      <c r="O272" s="40">
        <v>4.3378904448000001E-2</v>
      </c>
      <c r="P272" s="40">
        <v>0.10280800354175998</v>
      </c>
      <c r="Q272" s="40">
        <v>1</v>
      </c>
      <c r="R272" s="40">
        <v>0.10280800354175998</v>
      </c>
      <c r="S272" s="40">
        <v>4.3378904448000001E-2</v>
      </c>
      <c r="T272" s="116">
        <v>35.982801239615995</v>
      </c>
      <c r="U272" s="109">
        <v>19.520507001600002</v>
      </c>
      <c r="V272" s="40">
        <v>0.45028014480000011</v>
      </c>
      <c r="W272" s="109">
        <v>62</v>
      </c>
      <c r="X272" s="40">
        <v>0.20099756193600002</v>
      </c>
      <c r="Y272" s="116"/>
      <c r="Z272" s="120">
        <v>117.503308241216</v>
      </c>
      <c r="AA272" s="40"/>
      <c r="AB272" s="110" t="str">
        <f t="shared" si="33"/>
        <v>6"300</v>
      </c>
    </row>
    <row r="273" spans="1:28" ht="18.75" customHeight="1" x14ac:dyDescent="0.3">
      <c r="A273" s="93">
        <v>300</v>
      </c>
      <c r="B273" s="105">
        <v>8</v>
      </c>
      <c r="C273" s="105">
        <f t="shared" si="34"/>
        <v>8</v>
      </c>
      <c r="D273" s="104" t="s">
        <v>82</v>
      </c>
      <c r="E273" s="105" t="str">
        <f t="shared" si="32"/>
        <v>8 300 CS-SS304/FG</v>
      </c>
      <c r="F273" s="103">
        <v>215.9</v>
      </c>
      <c r="G273" s="103">
        <v>233.42</v>
      </c>
      <c r="H273" s="103">
        <v>263.7</v>
      </c>
      <c r="I273" s="103">
        <v>308.10000000000002</v>
      </c>
      <c r="J273" s="106">
        <v>0.24856</v>
      </c>
      <c r="K273" s="107">
        <v>18</v>
      </c>
      <c r="L273" s="107">
        <v>24</v>
      </c>
      <c r="M273" s="40">
        <v>1.38248E-2</v>
      </c>
      <c r="N273" s="40">
        <v>2.3828927999999996E-2</v>
      </c>
      <c r="O273" s="40">
        <v>6.1853261183999995E-2</v>
      </c>
      <c r="P273" s="40">
        <v>0.14215004024831998</v>
      </c>
      <c r="Q273" s="40">
        <v>1</v>
      </c>
      <c r="R273" s="40">
        <v>0.14215004024831998</v>
      </c>
      <c r="S273" s="40">
        <v>6.1853261183999995E-2</v>
      </c>
      <c r="T273" s="116">
        <v>49.752514086911994</v>
      </c>
      <c r="U273" s="109">
        <v>27.833967532799999</v>
      </c>
      <c r="V273" s="40">
        <v>0.59276616048000053</v>
      </c>
      <c r="W273" s="109">
        <v>76</v>
      </c>
      <c r="X273" s="40">
        <v>0.17720701130879982</v>
      </c>
      <c r="Y273" s="116"/>
      <c r="Z273" s="120">
        <v>153.586481619712</v>
      </c>
      <c r="AA273" s="40"/>
      <c r="AB273" s="110" t="str">
        <f t="shared" si="33"/>
        <v>8"300</v>
      </c>
    </row>
    <row r="274" spans="1:28" ht="18.75" customHeight="1" x14ac:dyDescent="0.3">
      <c r="A274" s="93">
        <v>300</v>
      </c>
      <c r="B274" s="105">
        <v>10</v>
      </c>
      <c r="C274" s="105">
        <f t="shared" si="34"/>
        <v>10</v>
      </c>
      <c r="D274" s="104" t="s">
        <v>82</v>
      </c>
      <c r="E274" s="105" t="str">
        <f t="shared" si="32"/>
        <v>10 300 CS-SS304/FG</v>
      </c>
      <c r="F274" s="103">
        <v>268.22000000000003</v>
      </c>
      <c r="G274" s="103">
        <v>287.27</v>
      </c>
      <c r="H274" s="103">
        <v>317.5</v>
      </c>
      <c r="I274" s="105">
        <v>362</v>
      </c>
      <c r="J274" s="106">
        <v>0.30238500000000001</v>
      </c>
      <c r="K274" s="107">
        <v>18</v>
      </c>
      <c r="L274" s="107">
        <v>24</v>
      </c>
      <c r="M274" s="40">
        <v>1.38248E-2</v>
      </c>
      <c r="N274" s="40">
        <v>2.3828927999999996E-2</v>
      </c>
      <c r="O274" s="40">
        <v>7.5247418664000004E-2</v>
      </c>
      <c r="P274" s="40">
        <v>0.17293224943871999</v>
      </c>
      <c r="Q274" s="40">
        <v>1</v>
      </c>
      <c r="R274" s="40">
        <v>0.17293224943871999</v>
      </c>
      <c r="S274" s="40">
        <v>7.5247418664000004E-2</v>
      </c>
      <c r="T274" s="116">
        <v>60.526287303551996</v>
      </c>
      <c r="U274" s="109">
        <v>33.861338398800001</v>
      </c>
      <c r="V274" s="40">
        <v>0.69803518799999997</v>
      </c>
      <c r="W274" s="109">
        <v>85</v>
      </c>
      <c r="X274" s="40">
        <v>0.23713408834199942</v>
      </c>
      <c r="Y274" s="116"/>
      <c r="Z274" s="120">
        <v>179.38762570235201</v>
      </c>
      <c r="AA274" s="40"/>
      <c r="AB274" s="110" t="str">
        <f t="shared" si="33"/>
        <v>10"300</v>
      </c>
    </row>
    <row r="275" spans="1:28" ht="18.75" customHeight="1" x14ac:dyDescent="0.3">
      <c r="A275" s="93">
        <v>300</v>
      </c>
      <c r="B275" s="105">
        <v>12</v>
      </c>
      <c r="C275" s="105">
        <f t="shared" si="34"/>
        <v>12</v>
      </c>
      <c r="D275" s="104" t="s">
        <v>82</v>
      </c>
      <c r="E275" s="105" t="str">
        <f t="shared" si="32"/>
        <v>12 300 CS-SS304/FG</v>
      </c>
      <c r="F275" s="103">
        <v>317.5</v>
      </c>
      <c r="G275" s="103">
        <v>339.85</v>
      </c>
      <c r="H275" s="103">
        <v>374.7</v>
      </c>
      <c r="I275" s="103">
        <v>422.4</v>
      </c>
      <c r="J275" s="106">
        <v>0.35727499999999995</v>
      </c>
      <c r="K275" s="107">
        <v>21</v>
      </c>
      <c r="L275" s="107">
        <v>27</v>
      </c>
      <c r="M275" s="40">
        <v>1.38248E-2</v>
      </c>
      <c r="N275" s="40">
        <v>2.3828927999999996E-2</v>
      </c>
      <c r="O275" s="40">
        <v>0.10372436381999998</v>
      </c>
      <c r="P275" s="40">
        <v>0.22986396678239993</v>
      </c>
      <c r="Q275" s="40">
        <v>1</v>
      </c>
      <c r="R275" s="40">
        <v>0.22986396678239993</v>
      </c>
      <c r="S275" s="40">
        <v>0.10372436381999998</v>
      </c>
      <c r="T275" s="116">
        <v>80.45238837383998</v>
      </c>
      <c r="U275" s="109">
        <v>46.675963718999995</v>
      </c>
      <c r="V275" s="40">
        <v>0.87307393535999966</v>
      </c>
      <c r="W275" s="109">
        <v>103</v>
      </c>
      <c r="X275" s="40">
        <v>0.32913459747000035</v>
      </c>
      <c r="Y275" s="116"/>
      <c r="Z275" s="120">
        <v>230.12835209283998</v>
      </c>
      <c r="AA275" s="40"/>
      <c r="AB275" s="110" t="str">
        <f t="shared" si="33"/>
        <v>12"300</v>
      </c>
    </row>
    <row r="276" spans="1:28" ht="18.75" customHeight="1" x14ac:dyDescent="0.3">
      <c r="A276" s="93">
        <v>300</v>
      </c>
      <c r="B276" s="105">
        <v>14</v>
      </c>
      <c r="C276" s="105">
        <f t="shared" si="34"/>
        <v>14</v>
      </c>
      <c r="D276" s="104" t="s">
        <v>82</v>
      </c>
      <c r="E276" s="105" t="str">
        <f t="shared" si="32"/>
        <v>14 300 CS-SS304/FG</v>
      </c>
      <c r="F276" s="103">
        <v>349.25</v>
      </c>
      <c r="G276" s="103">
        <v>371.6</v>
      </c>
      <c r="H276" s="103">
        <v>406.4</v>
      </c>
      <c r="I276" s="103">
        <v>485.9</v>
      </c>
      <c r="J276" s="106">
        <v>0.38900000000000001</v>
      </c>
      <c r="K276" s="107">
        <v>21</v>
      </c>
      <c r="L276" s="107">
        <v>27</v>
      </c>
      <c r="M276" s="40">
        <v>1.38248E-2</v>
      </c>
      <c r="N276" s="40">
        <v>2.3828927999999996E-2</v>
      </c>
      <c r="O276" s="40">
        <v>0.11293479120000001</v>
      </c>
      <c r="P276" s="40">
        <v>0.25027523078399994</v>
      </c>
      <c r="Q276" s="40">
        <v>1</v>
      </c>
      <c r="R276" s="40">
        <v>0.25027523078399994</v>
      </c>
      <c r="S276" s="40">
        <v>0.11293479120000001</v>
      </c>
      <c r="T276" s="116">
        <v>87.596330774399974</v>
      </c>
      <c r="U276" s="109">
        <v>50.820656040000003</v>
      </c>
      <c r="V276" s="40">
        <v>1.6738739946000003</v>
      </c>
      <c r="W276" s="109">
        <v>178</v>
      </c>
      <c r="X276" s="40">
        <v>0.35988352632000031</v>
      </c>
      <c r="Y276" s="116"/>
      <c r="Z276" s="120">
        <v>316.41698681439999</v>
      </c>
      <c r="AA276" s="40"/>
      <c r="AB276" s="110" t="str">
        <f t="shared" si="33"/>
        <v>14"300</v>
      </c>
    </row>
    <row r="277" spans="1:28" ht="18.75" customHeight="1" x14ac:dyDescent="0.3">
      <c r="A277" s="93">
        <v>300</v>
      </c>
      <c r="B277" s="105">
        <v>16</v>
      </c>
      <c r="C277" s="105">
        <f t="shared" si="34"/>
        <v>16</v>
      </c>
      <c r="D277" s="104" t="s">
        <v>82</v>
      </c>
      <c r="E277" s="105" t="str">
        <f t="shared" si="32"/>
        <v>16 300 CS-SS304/FG</v>
      </c>
      <c r="F277" s="103">
        <v>400.05</v>
      </c>
      <c r="G277" s="103">
        <v>422.4</v>
      </c>
      <c r="H277" s="103">
        <v>463.6</v>
      </c>
      <c r="I277" s="103">
        <v>539.79999999999995</v>
      </c>
      <c r="J277" s="106">
        <v>0.443</v>
      </c>
      <c r="K277" s="107">
        <v>25</v>
      </c>
      <c r="L277" s="107">
        <v>31</v>
      </c>
      <c r="M277" s="40">
        <v>1.38248E-2</v>
      </c>
      <c r="N277" s="40">
        <v>2.3828927999999996E-2</v>
      </c>
      <c r="O277" s="40">
        <v>0.15310965999999998</v>
      </c>
      <c r="P277" s="40">
        <v>0.32724266822399994</v>
      </c>
      <c r="Q277" s="40">
        <v>1</v>
      </c>
      <c r="R277" s="40">
        <v>0.32724266822399994</v>
      </c>
      <c r="S277" s="40">
        <v>0.15310965999999998</v>
      </c>
      <c r="T277" s="116">
        <v>114.53493387839998</v>
      </c>
      <c r="U277" s="109">
        <v>68.899346999999992</v>
      </c>
      <c r="V277" s="40">
        <v>1.7823647563199985</v>
      </c>
      <c r="W277" s="109">
        <v>190</v>
      </c>
      <c r="X277" s="40">
        <v>0.40908181247999942</v>
      </c>
      <c r="Y277" s="116"/>
      <c r="Z277" s="120">
        <v>373.43428087839993</v>
      </c>
      <c r="AA277" s="40"/>
      <c r="AB277" s="110" t="str">
        <f t="shared" si="33"/>
        <v>16"300</v>
      </c>
    </row>
    <row r="278" spans="1:28" ht="18.75" customHeight="1" x14ac:dyDescent="0.3">
      <c r="A278" s="93">
        <v>300</v>
      </c>
      <c r="B278" s="105">
        <v>18</v>
      </c>
      <c r="C278" s="105">
        <f t="shared" si="34"/>
        <v>18</v>
      </c>
      <c r="D278" s="104" t="s">
        <v>82</v>
      </c>
      <c r="E278" s="105" t="str">
        <f t="shared" si="32"/>
        <v>18 300 CS-SS304/FG</v>
      </c>
      <c r="F278" s="103">
        <v>449.33</v>
      </c>
      <c r="G278" s="103">
        <v>474.72</v>
      </c>
      <c r="H278" s="103">
        <v>527.1</v>
      </c>
      <c r="I278" s="103">
        <v>596.9</v>
      </c>
      <c r="J278" s="106">
        <v>0.50091000000000008</v>
      </c>
      <c r="K278" s="107">
        <v>31</v>
      </c>
      <c r="L278" s="107">
        <v>37</v>
      </c>
      <c r="M278" s="40">
        <v>1.38248E-2</v>
      </c>
      <c r="N278" s="40">
        <v>2.3828927999999996E-2</v>
      </c>
      <c r="O278" s="40">
        <v>0.21467439760800006</v>
      </c>
      <c r="P278" s="40">
        <v>0.44163748800576003</v>
      </c>
      <c r="Q278" s="40">
        <v>1</v>
      </c>
      <c r="R278" s="40">
        <v>0.44163748800576003</v>
      </c>
      <c r="S278" s="40">
        <v>0.21467439760800006</v>
      </c>
      <c r="T278" s="116">
        <v>154.57312080201601</v>
      </c>
      <c r="U278" s="109">
        <v>96.603478923600022</v>
      </c>
      <c r="V278" s="40">
        <v>1.8053679818399988</v>
      </c>
      <c r="W278" s="109">
        <v>192</v>
      </c>
      <c r="X278" s="40">
        <v>0.52228669714560094</v>
      </c>
      <c r="Y278" s="116"/>
      <c r="Z278" s="120">
        <v>443.17659972561603</v>
      </c>
      <c r="AA278" s="40"/>
      <c r="AB278" s="110" t="str">
        <f t="shared" si="33"/>
        <v>18"300</v>
      </c>
    </row>
    <row r="279" spans="1:28" ht="18.75" customHeight="1" x14ac:dyDescent="0.3">
      <c r="A279" s="93">
        <v>300</v>
      </c>
      <c r="B279" s="105">
        <v>20</v>
      </c>
      <c r="C279" s="105">
        <f t="shared" si="34"/>
        <v>20</v>
      </c>
      <c r="D279" s="104" t="s">
        <v>82</v>
      </c>
      <c r="E279" s="105" t="str">
        <f t="shared" si="32"/>
        <v>20 300 CS-SS304/FG</v>
      </c>
      <c r="F279" s="103">
        <v>500.13</v>
      </c>
      <c r="G279" s="103">
        <v>525.52</v>
      </c>
      <c r="H279" s="103">
        <v>577.9</v>
      </c>
      <c r="I279" s="103">
        <v>654.1</v>
      </c>
      <c r="J279" s="106">
        <v>0.55171000000000003</v>
      </c>
      <c r="K279" s="107">
        <v>31</v>
      </c>
      <c r="L279" s="107">
        <v>37</v>
      </c>
      <c r="M279" s="40">
        <v>1.38248E-2</v>
      </c>
      <c r="N279" s="40">
        <v>2.3828927999999996E-2</v>
      </c>
      <c r="O279" s="40">
        <v>0.23644569264800003</v>
      </c>
      <c r="P279" s="40">
        <v>0.48642634107455995</v>
      </c>
      <c r="Q279" s="40">
        <v>1</v>
      </c>
      <c r="R279" s="40">
        <v>0.48642634107455995</v>
      </c>
      <c r="S279" s="40">
        <v>0.23644569264800003</v>
      </c>
      <c r="T279" s="116">
        <v>170.24921937609599</v>
      </c>
      <c r="U279" s="109">
        <v>106.40056169160002</v>
      </c>
      <c r="V279" s="40">
        <v>2.1597717434400012</v>
      </c>
      <c r="W279" s="109">
        <v>226</v>
      </c>
      <c r="X279" s="40">
        <v>0.57817683072959958</v>
      </c>
      <c r="Y279" s="116"/>
      <c r="Z279" s="120">
        <v>502.64978106769604</v>
      </c>
      <c r="AA279" s="40"/>
      <c r="AB279" s="110" t="str">
        <f t="shared" si="33"/>
        <v>20"300</v>
      </c>
    </row>
    <row r="280" spans="1:28" ht="18.75" customHeight="1" x14ac:dyDescent="0.3">
      <c r="A280" s="93">
        <v>300</v>
      </c>
      <c r="B280" s="105">
        <v>24</v>
      </c>
      <c r="C280" s="105">
        <f t="shared" si="34"/>
        <v>24</v>
      </c>
      <c r="D280" s="104" t="s">
        <v>82</v>
      </c>
      <c r="E280" s="105" t="str">
        <f t="shared" si="32"/>
        <v>24 300 CS-SS304/FG</v>
      </c>
      <c r="F280" s="103">
        <v>603.25</v>
      </c>
      <c r="G280" s="103">
        <v>628.65</v>
      </c>
      <c r="H280" s="103">
        <v>685.8</v>
      </c>
      <c r="I280" s="103">
        <v>774.7</v>
      </c>
      <c r="J280" s="106">
        <v>0.65722499999999995</v>
      </c>
      <c r="K280" s="107">
        <v>34</v>
      </c>
      <c r="L280" s="107">
        <v>40</v>
      </c>
      <c r="M280" s="40">
        <v>1.38248E-2</v>
      </c>
      <c r="N280" s="40">
        <v>2.3828927999999996E-2</v>
      </c>
      <c r="O280" s="40">
        <v>0.30892414211999997</v>
      </c>
      <c r="P280" s="40">
        <v>0.62643868819199988</v>
      </c>
      <c r="Q280" s="40">
        <v>1</v>
      </c>
      <c r="R280" s="40">
        <v>0.62643868819199988</v>
      </c>
      <c r="S280" s="40">
        <v>0.30892414211999997</v>
      </c>
      <c r="T280" s="116">
        <v>219.25354086719994</v>
      </c>
      <c r="U280" s="109">
        <v>139.015863954</v>
      </c>
      <c r="V280" s="40">
        <v>2.9843108055600034</v>
      </c>
      <c r="W280" s="109">
        <v>306</v>
      </c>
      <c r="X280" s="40">
        <v>0.69191280971999936</v>
      </c>
      <c r="Y280" s="116"/>
      <c r="Z280" s="120">
        <v>664.26940482119994</v>
      </c>
      <c r="AA280" s="40"/>
      <c r="AB280" s="110" t="str">
        <f t="shared" si="33"/>
        <v>24"300</v>
      </c>
    </row>
    <row r="281" spans="1:28" ht="18.75" customHeight="1" x14ac:dyDescent="0.3">
      <c r="A281" s="93"/>
      <c r="B281" s="93"/>
      <c r="C281" s="93"/>
      <c r="D281" s="94"/>
      <c r="E281" s="105" t="str">
        <f t="shared" si="32"/>
        <v xml:space="preserve">  </v>
      </c>
      <c r="F281" s="112"/>
      <c r="G281" s="112"/>
      <c r="H281" s="112"/>
      <c r="I281" s="112"/>
      <c r="J281" s="112"/>
      <c r="K281" s="93"/>
      <c r="L281" s="93"/>
      <c r="M281" s="113"/>
      <c r="N281" s="113"/>
      <c r="O281" s="113"/>
      <c r="P281" s="113"/>
      <c r="Q281" s="113"/>
      <c r="R281" s="113"/>
      <c r="S281" s="113"/>
      <c r="T281" s="113"/>
      <c r="U281" s="113"/>
      <c r="V281" s="113"/>
      <c r="W281" s="113"/>
      <c r="X281" s="113"/>
      <c r="Y281" s="113"/>
      <c r="Z281" s="165"/>
      <c r="AA281" s="113"/>
      <c r="AB281" s="110" t="str">
        <f t="shared" si="33"/>
        <v>"</v>
      </c>
    </row>
    <row r="282" spans="1:28" ht="18.75" customHeight="1" x14ac:dyDescent="0.3">
      <c r="A282" s="93"/>
      <c r="B282" s="93"/>
      <c r="C282" s="93"/>
      <c r="D282" s="94"/>
      <c r="E282" s="105" t="str">
        <f t="shared" si="32"/>
        <v xml:space="preserve">  </v>
      </c>
      <c r="F282" s="112"/>
      <c r="G282" s="112"/>
      <c r="H282" s="112"/>
      <c r="I282" s="112"/>
      <c r="J282" s="112"/>
      <c r="K282" s="93"/>
      <c r="L282" s="93"/>
      <c r="M282" s="113"/>
      <c r="N282" s="113"/>
      <c r="O282" s="113"/>
      <c r="P282" s="113"/>
      <c r="Q282" s="113"/>
      <c r="R282" s="113"/>
      <c r="S282" s="113"/>
      <c r="T282" s="113"/>
      <c r="U282" s="113"/>
      <c r="V282" s="113"/>
      <c r="W282" s="113"/>
      <c r="X282" s="113"/>
      <c r="Y282" s="113"/>
      <c r="Z282" s="165"/>
      <c r="AA282" s="113"/>
      <c r="AB282" s="110" t="str">
        <f t="shared" si="33"/>
        <v>"</v>
      </c>
    </row>
    <row r="283" spans="1:28" ht="18.75" customHeight="1" x14ac:dyDescent="0.3">
      <c r="A283" s="93">
        <v>300</v>
      </c>
      <c r="B283" s="105">
        <v>0.5</v>
      </c>
      <c r="C283" s="103">
        <v>0.5</v>
      </c>
      <c r="D283" s="104" t="s">
        <v>83</v>
      </c>
      <c r="E283" s="105" t="str">
        <f t="shared" si="32"/>
        <v>0.5 300 SS304-SS304/FG-SS304</v>
      </c>
      <c r="F283" s="111">
        <v>14.22</v>
      </c>
      <c r="G283" s="111">
        <v>19.05</v>
      </c>
      <c r="H283" s="114" t="s">
        <v>78</v>
      </c>
      <c r="I283" s="114" t="s">
        <v>87</v>
      </c>
      <c r="J283" s="40">
        <v>2.5425E-2</v>
      </c>
      <c r="K283" s="107">
        <v>8</v>
      </c>
      <c r="L283" s="107">
        <v>14</v>
      </c>
      <c r="M283" s="40">
        <v>1.38248E-2</v>
      </c>
      <c r="N283" s="40">
        <v>2.3828927999999996E-2</v>
      </c>
      <c r="O283" s="40">
        <v>2.8119643200000002E-3</v>
      </c>
      <c r="P283" s="40">
        <v>8.4819069215999986E-3</v>
      </c>
      <c r="Q283" s="40">
        <v>1</v>
      </c>
      <c r="R283" s="40">
        <v>8.4819069215999986E-3</v>
      </c>
      <c r="S283" s="40">
        <v>2.8119643200000002E-3</v>
      </c>
      <c r="T283" s="116">
        <v>2.9686674225599994</v>
      </c>
      <c r="U283" s="109">
        <v>1.2653839440000001</v>
      </c>
      <c r="V283" s="40">
        <v>5.2277024759999999E-2</v>
      </c>
      <c r="W283" s="116">
        <v>20</v>
      </c>
      <c r="X283" s="40">
        <v>3.9870423179999993E-3</v>
      </c>
      <c r="Y283" s="116">
        <v>1</v>
      </c>
      <c r="Z283" s="120">
        <v>25.234051366559999</v>
      </c>
      <c r="AA283" s="40"/>
      <c r="AB283" s="110" t="str">
        <f t="shared" si="33"/>
        <v>0.5"300</v>
      </c>
    </row>
    <row r="284" spans="1:28" ht="18.75" customHeight="1" x14ac:dyDescent="0.3">
      <c r="A284" s="93">
        <v>300</v>
      </c>
      <c r="B284" s="105">
        <v>0.75</v>
      </c>
      <c r="C284" s="103">
        <v>0.75</v>
      </c>
      <c r="D284" s="104" t="s">
        <v>83</v>
      </c>
      <c r="E284" s="105" t="str">
        <f t="shared" si="32"/>
        <v>0.75 300 SS304-SS304/FG-SS304</v>
      </c>
      <c r="F284" s="111">
        <v>20.57</v>
      </c>
      <c r="G284" s="111">
        <v>25.4</v>
      </c>
      <c r="H284" s="111">
        <v>39.6</v>
      </c>
      <c r="I284" s="111">
        <v>66.8</v>
      </c>
      <c r="J284" s="40">
        <v>3.2500000000000001E-2</v>
      </c>
      <c r="K284" s="107">
        <v>9</v>
      </c>
      <c r="L284" s="107">
        <v>15</v>
      </c>
      <c r="M284" s="40">
        <v>1.38248E-2</v>
      </c>
      <c r="N284" s="40">
        <v>2.3828927999999996E-2</v>
      </c>
      <c r="O284" s="40">
        <v>4.0437540000000001E-3</v>
      </c>
      <c r="P284" s="40">
        <v>1.1616602399999999E-2</v>
      </c>
      <c r="Q284" s="40">
        <v>1</v>
      </c>
      <c r="R284" s="40">
        <v>1.1616602399999999E-2</v>
      </c>
      <c r="S284" s="40">
        <v>4.0437540000000001E-3</v>
      </c>
      <c r="T284" s="116">
        <v>4.0658108399999993</v>
      </c>
      <c r="U284" s="109">
        <v>1.8196893000000001</v>
      </c>
      <c r="V284" s="40">
        <v>7.8732510719999982E-2</v>
      </c>
      <c r="W284" s="116">
        <v>28</v>
      </c>
      <c r="X284" s="40">
        <v>5.316056423999997E-3</v>
      </c>
      <c r="Y284" s="116">
        <v>2</v>
      </c>
      <c r="Z284" s="120">
        <v>35.885500139999998</v>
      </c>
      <c r="AA284" s="40"/>
      <c r="AB284" s="110" t="str">
        <f t="shared" si="33"/>
        <v>0.75"300</v>
      </c>
    </row>
    <row r="285" spans="1:28" ht="18.75" customHeight="1" x14ac:dyDescent="0.3">
      <c r="A285" s="93">
        <v>300</v>
      </c>
      <c r="B285" s="105">
        <v>1</v>
      </c>
      <c r="C285" s="105">
        <f>B285</f>
        <v>1</v>
      </c>
      <c r="D285" s="104" t="s">
        <v>83</v>
      </c>
      <c r="E285" s="105" t="str">
        <f t="shared" si="32"/>
        <v>1 300 SS304-SS304/FG-SS304</v>
      </c>
      <c r="F285" s="111">
        <v>26.92</v>
      </c>
      <c r="G285" s="111">
        <v>31.75</v>
      </c>
      <c r="H285" s="111">
        <v>47.8</v>
      </c>
      <c r="I285" s="111">
        <v>73.2</v>
      </c>
      <c r="J285" s="40">
        <v>3.9774999999999998E-2</v>
      </c>
      <c r="K285" s="107">
        <v>10</v>
      </c>
      <c r="L285" s="107">
        <v>16</v>
      </c>
      <c r="M285" s="40">
        <v>1.38248E-2</v>
      </c>
      <c r="N285" s="40">
        <v>2.3828927999999996E-2</v>
      </c>
      <c r="O285" s="40">
        <v>5.4988141999999995E-3</v>
      </c>
      <c r="P285" s="40">
        <v>1.5164729779199996E-2</v>
      </c>
      <c r="Q285" s="40">
        <v>1</v>
      </c>
      <c r="R285" s="40">
        <v>1.5164729779199996E-2</v>
      </c>
      <c r="S285" s="40">
        <v>5.4988141999999995E-3</v>
      </c>
      <c r="T285" s="116">
        <v>5.307655422719999</v>
      </c>
      <c r="U285" s="109">
        <v>2.4744663899999999</v>
      </c>
      <c r="V285" s="40">
        <v>8.0566320960000021E-2</v>
      </c>
      <c r="W285" s="116">
        <v>35</v>
      </c>
      <c r="X285" s="40">
        <v>6.6450705299999973E-3</v>
      </c>
      <c r="Y285" s="116">
        <v>2</v>
      </c>
      <c r="Z285" s="120">
        <v>44.78212181272</v>
      </c>
      <c r="AA285" s="40"/>
      <c r="AB285" s="110" t="str">
        <f t="shared" si="33"/>
        <v>1"300</v>
      </c>
    </row>
    <row r="286" spans="1:28" ht="18.75" customHeight="1" x14ac:dyDescent="0.3">
      <c r="A286" s="93">
        <v>300</v>
      </c>
      <c r="B286" s="105" t="s">
        <v>73</v>
      </c>
      <c r="C286" s="103">
        <v>1.25</v>
      </c>
      <c r="D286" s="104" t="s">
        <v>83</v>
      </c>
      <c r="E286" s="105" t="str">
        <f t="shared" si="32"/>
        <v>1.25 300 SS304-SS304/FG-SS304</v>
      </c>
      <c r="F286" s="111">
        <v>38.1</v>
      </c>
      <c r="G286" s="111">
        <v>47.75</v>
      </c>
      <c r="H286" s="111">
        <v>60.5</v>
      </c>
      <c r="I286" s="103">
        <v>82.6</v>
      </c>
      <c r="J286" s="40">
        <v>5.4125E-2</v>
      </c>
      <c r="K286" s="107">
        <v>8</v>
      </c>
      <c r="L286" s="107">
        <v>14</v>
      </c>
      <c r="M286" s="40">
        <v>1.38248E-2</v>
      </c>
      <c r="N286" s="40">
        <v>2.3828927999999996E-2</v>
      </c>
      <c r="O286" s="40">
        <v>5.9861383999999995E-3</v>
      </c>
      <c r="P286" s="40">
        <v>1.8056370191999998E-2</v>
      </c>
      <c r="Q286" s="40">
        <v>1</v>
      </c>
      <c r="R286" s="40">
        <v>1.8056370191999998E-2</v>
      </c>
      <c r="S286" s="40">
        <v>5.9861383999999995E-3</v>
      </c>
      <c r="T286" s="116">
        <v>6.3197295671999996</v>
      </c>
      <c r="U286" s="109">
        <v>2.6937622799999996</v>
      </c>
      <c r="V286" s="40">
        <v>7.9100832719999972E-2</v>
      </c>
      <c r="W286" s="116">
        <v>56</v>
      </c>
      <c r="X286" s="40">
        <v>1.9966843949999997E-2</v>
      </c>
      <c r="Y286" s="116">
        <v>20</v>
      </c>
      <c r="Z286" s="120">
        <v>85.013491847200001</v>
      </c>
      <c r="AA286" s="40"/>
      <c r="AB286" s="110" t="str">
        <f t="shared" si="33"/>
        <v>1  1/4"300</v>
      </c>
    </row>
    <row r="287" spans="1:28" ht="18.75" customHeight="1" x14ac:dyDescent="0.3">
      <c r="A287" s="93">
        <v>300</v>
      </c>
      <c r="B287" s="105" t="s">
        <v>74</v>
      </c>
      <c r="C287" s="111">
        <v>1.5</v>
      </c>
      <c r="D287" s="104" t="s">
        <v>83</v>
      </c>
      <c r="E287" s="105" t="str">
        <f t="shared" si="32"/>
        <v>1.5 300 SS304-SS304/FG-SS304</v>
      </c>
      <c r="F287" s="111">
        <v>44.45</v>
      </c>
      <c r="G287" s="111">
        <v>54.1</v>
      </c>
      <c r="H287" s="111">
        <v>69.900000000000006</v>
      </c>
      <c r="I287" s="103">
        <v>95.3</v>
      </c>
      <c r="J287" s="40">
        <v>6.2E-2</v>
      </c>
      <c r="K287" s="107">
        <v>9</v>
      </c>
      <c r="L287" s="107">
        <v>15</v>
      </c>
      <c r="M287" s="40">
        <v>1.38248E-2</v>
      </c>
      <c r="N287" s="40">
        <v>2.3828927999999996E-2</v>
      </c>
      <c r="O287" s="40">
        <v>7.714238400000001E-3</v>
      </c>
      <c r="P287" s="40">
        <v>2.2160903039999996E-2</v>
      </c>
      <c r="Q287" s="40">
        <v>1</v>
      </c>
      <c r="R287" s="40">
        <v>2.2160903039999996E-2</v>
      </c>
      <c r="S287" s="40">
        <v>7.714238400000001E-3</v>
      </c>
      <c r="T287" s="116">
        <v>7.7563160639999982</v>
      </c>
      <c r="U287" s="109">
        <v>3.4714072800000007</v>
      </c>
      <c r="V287" s="40">
        <v>0.10489030583999996</v>
      </c>
      <c r="W287" s="116">
        <v>56</v>
      </c>
      <c r="X287" s="40">
        <v>2.2622120579999995E-2</v>
      </c>
      <c r="Y287" s="116">
        <v>11</v>
      </c>
      <c r="Z287" s="120">
        <v>78.227723343999997</v>
      </c>
      <c r="AA287" s="40"/>
      <c r="AB287" s="110" t="str">
        <f t="shared" si="33"/>
        <v>1  1/2"300</v>
      </c>
    </row>
    <row r="288" spans="1:28" ht="18.75" customHeight="1" x14ac:dyDescent="0.3">
      <c r="A288" s="93">
        <v>300</v>
      </c>
      <c r="B288" s="105">
        <v>2</v>
      </c>
      <c r="C288" s="105">
        <f>B288</f>
        <v>2</v>
      </c>
      <c r="D288" s="104" t="s">
        <v>83</v>
      </c>
      <c r="E288" s="105" t="str">
        <f t="shared" si="32"/>
        <v>2 300 SS304-SS304/FG-SS304</v>
      </c>
      <c r="F288" s="111">
        <v>55.62</v>
      </c>
      <c r="G288" s="111">
        <v>69.849999999999994</v>
      </c>
      <c r="H288" s="111">
        <v>85.9</v>
      </c>
      <c r="I288" s="111">
        <v>111.3</v>
      </c>
      <c r="J288" s="40">
        <v>7.7875E-2</v>
      </c>
      <c r="K288" s="107">
        <v>10</v>
      </c>
      <c r="L288" s="107">
        <v>16</v>
      </c>
      <c r="M288" s="40">
        <v>1.38248E-2</v>
      </c>
      <c r="N288" s="40">
        <v>2.3828927999999996E-2</v>
      </c>
      <c r="O288" s="40">
        <v>1.0766063000000001E-2</v>
      </c>
      <c r="P288" s="40">
        <v>2.9690844287999996E-2</v>
      </c>
      <c r="Q288" s="40">
        <v>1</v>
      </c>
      <c r="R288" s="40">
        <v>2.9690844287999996E-2</v>
      </c>
      <c r="S288" s="40">
        <v>1.0766063000000001E-2</v>
      </c>
      <c r="T288" s="116">
        <v>10.391795500799999</v>
      </c>
      <c r="U288" s="109">
        <v>4.8447283500000005</v>
      </c>
      <c r="V288" s="40">
        <v>0.12250043063999995</v>
      </c>
      <c r="W288" s="116">
        <v>53</v>
      </c>
      <c r="X288" s="40">
        <v>4.3070513045999993E-2</v>
      </c>
      <c r="Y288" s="116">
        <v>8</v>
      </c>
      <c r="Z288" s="120">
        <v>76.236523850799998</v>
      </c>
      <c r="AA288" s="40"/>
      <c r="AB288" s="110" t="str">
        <f t="shared" si="33"/>
        <v>2"300</v>
      </c>
    </row>
    <row r="289" spans="1:28" ht="18.75" customHeight="1" x14ac:dyDescent="0.3">
      <c r="A289" s="93">
        <v>300</v>
      </c>
      <c r="B289" s="105" t="s">
        <v>75</v>
      </c>
      <c r="C289" s="111">
        <v>2.5</v>
      </c>
      <c r="D289" s="104" t="s">
        <v>83</v>
      </c>
      <c r="E289" s="105" t="str">
        <f t="shared" si="32"/>
        <v>2.5 300 SS304-SS304/FG-SS304</v>
      </c>
      <c r="F289" s="111">
        <v>66.540000000000006</v>
      </c>
      <c r="G289" s="111">
        <v>82.55</v>
      </c>
      <c r="H289" s="111">
        <v>98.6</v>
      </c>
      <c r="I289" s="111">
        <v>130.30000000000001</v>
      </c>
      <c r="J289" s="40">
        <v>9.0574999999999989E-2</v>
      </c>
      <c r="K289" s="107">
        <v>10</v>
      </c>
      <c r="L289" s="107">
        <v>16</v>
      </c>
      <c r="M289" s="40">
        <v>1.38248E-2</v>
      </c>
      <c r="N289" s="40">
        <v>2.3828927999999996E-2</v>
      </c>
      <c r="O289" s="40">
        <v>1.2521812599999998E-2</v>
      </c>
      <c r="P289" s="40">
        <v>3.4532882457599987E-2</v>
      </c>
      <c r="Q289" s="40">
        <v>1</v>
      </c>
      <c r="R289" s="40">
        <v>3.4532882457599987E-2</v>
      </c>
      <c r="S289" s="40">
        <v>1.2521812599999998E-2</v>
      </c>
      <c r="T289" s="116">
        <v>12.086508860159995</v>
      </c>
      <c r="U289" s="109">
        <v>5.6348156699999992</v>
      </c>
      <c r="V289" s="40">
        <v>0.17898325932000012</v>
      </c>
      <c r="W289" s="116">
        <v>65</v>
      </c>
      <c r="X289" s="40">
        <v>5.7268676165999961E-2</v>
      </c>
      <c r="Y289" s="116">
        <v>40</v>
      </c>
      <c r="Z289" s="120">
        <v>122.72132453015999</v>
      </c>
      <c r="AA289" s="40"/>
      <c r="AB289" s="110" t="str">
        <f t="shared" si="33"/>
        <v>2  1/2"300</v>
      </c>
    </row>
    <row r="290" spans="1:28" ht="18.75" customHeight="1" x14ac:dyDescent="0.3">
      <c r="A290" s="93">
        <v>300</v>
      </c>
      <c r="B290" s="105">
        <v>3</v>
      </c>
      <c r="C290" s="105">
        <f t="shared" ref="C290:C301" si="35">B290</f>
        <v>3</v>
      </c>
      <c r="D290" s="104" t="s">
        <v>83</v>
      </c>
      <c r="E290" s="105" t="str">
        <f t="shared" si="32"/>
        <v>3 300 SS304-SS304/FG-SS304</v>
      </c>
      <c r="F290" s="111">
        <v>81</v>
      </c>
      <c r="G290" s="111">
        <v>101.6</v>
      </c>
      <c r="H290" s="111">
        <v>120.7</v>
      </c>
      <c r="I290" s="111">
        <v>149.4</v>
      </c>
      <c r="J290" s="40">
        <v>0.11115</v>
      </c>
      <c r="K290" s="107">
        <v>11</v>
      </c>
      <c r="L290" s="107">
        <v>17</v>
      </c>
      <c r="M290" s="40">
        <v>1.38248E-2</v>
      </c>
      <c r="N290" s="40">
        <v>2.3828927999999996E-2</v>
      </c>
      <c r="O290" s="40">
        <v>1.690289172E-2</v>
      </c>
      <c r="P290" s="40">
        <v>4.502595090239999E-2</v>
      </c>
      <c r="Q290" s="40">
        <v>1</v>
      </c>
      <c r="R290" s="40">
        <v>4.502595090239999E-2</v>
      </c>
      <c r="S290" s="40">
        <v>1.690289172E-2</v>
      </c>
      <c r="T290" s="116">
        <v>15.759082815839996</v>
      </c>
      <c r="U290" s="109">
        <v>7.6063012739999998</v>
      </c>
      <c r="V290" s="40">
        <v>0.18579808296</v>
      </c>
      <c r="W290" s="116">
        <v>72</v>
      </c>
      <c r="X290" s="40">
        <v>9.0692142719999938E-2</v>
      </c>
      <c r="Y290" s="116">
        <v>32</v>
      </c>
      <c r="Z290" s="120">
        <v>127.36538408984001</v>
      </c>
      <c r="AA290" s="40"/>
      <c r="AB290" s="110" t="str">
        <f t="shared" si="33"/>
        <v>3"300</v>
      </c>
    </row>
    <row r="291" spans="1:28" ht="18.75" customHeight="1" x14ac:dyDescent="0.3">
      <c r="A291" s="93">
        <v>300</v>
      </c>
      <c r="B291" s="105">
        <v>4</v>
      </c>
      <c r="C291" s="105">
        <f t="shared" si="35"/>
        <v>4</v>
      </c>
      <c r="D291" s="104" t="s">
        <v>83</v>
      </c>
      <c r="E291" s="105" t="str">
        <f t="shared" ref="E291:E322" si="36">CONCATENATE(C291," ",A291," ",D291)</f>
        <v>4 300 SS304-SS304/FG-SS304</v>
      </c>
      <c r="F291" s="111">
        <v>106.42</v>
      </c>
      <c r="G291" s="111">
        <v>127</v>
      </c>
      <c r="H291" s="111">
        <v>149.4</v>
      </c>
      <c r="I291" s="111">
        <v>181.1</v>
      </c>
      <c r="J291" s="40">
        <v>0.13819999999999999</v>
      </c>
      <c r="K291" s="107">
        <v>13</v>
      </c>
      <c r="L291" s="107">
        <v>19</v>
      </c>
      <c r="M291" s="40">
        <v>1.38248E-2</v>
      </c>
      <c r="N291" s="40">
        <v>2.3828927999999996E-2</v>
      </c>
      <c r="O291" s="40">
        <v>2.4837635679999998E-2</v>
      </c>
      <c r="P291" s="40">
        <v>6.2569999142399982E-2</v>
      </c>
      <c r="Q291" s="40">
        <v>1</v>
      </c>
      <c r="R291" s="40">
        <v>6.2569999142399982E-2</v>
      </c>
      <c r="S291" s="40">
        <v>2.4837635679999998E-2</v>
      </c>
      <c r="T291" s="116">
        <v>21.899499699839993</v>
      </c>
      <c r="U291" s="109">
        <v>11.176936055999999</v>
      </c>
      <c r="V291" s="40">
        <v>0.24876337883999988</v>
      </c>
      <c r="W291" s="116">
        <v>104</v>
      </c>
      <c r="X291" s="40">
        <v>0.11325511511999999</v>
      </c>
      <c r="Y291" s="116">
        <v>40</v>
      </c>
      <c r="Z291" s="120">
        <v>177.07643575583998</v>
      </c>
      <c r="AA291" s="40"/>
      <c r="AB291" s="110" t="str">
        <f t="shared" si="33"/>
        <v>4"300</v>
      </c>
    </row>
    <row r="292" spans="1:28" ht="18.75" customHeight="1" x14ac:dyDescent="0.3">
      <c r="A292" s="93">
        <v>300</v>
      </c>
      <c r="B292" s="105">
        <v>5</v>
      </c>
      <c r="C292" s="105">
        <f t="shared" si="35"/>
        <v>5</v>
      </c>
      <c r="D292" s="104" t="s">
        <v>83</v>
      </c>
      <c r="E292" s="105" t="str">
        <f t="shared" si="36"/>
        <v>5 300 SS304-SS304/FG-SS304</v>
      </c>
      <c r="F292" s="111">
        <v>131.82</v>
      </c>
      <c r="G292" s="111">
        <v>155.69999999999999</v>
      </c>
      <c r="H292" s="111">
        <v>177.8</v>
      </c>
      <c r="I292" s="111">
        <v>215.9</v>
      </c>
      <c r="J292" s="40">
        <v>0.16675000000000001</v>
      </c>
      <c r="K292" s="107">
        <v>13</v>
      </c>
      <c r="L292" s="107">
        <v>19</v>
      </c>
      <c r="M292" s="40">
        <v>1.38248E-2</v>
      </c>
      <c r="N292" s="40">
        <v>2.3828927999999996E-2</v>
      </c>
      <c r="O292" s="40">
        <v>2.9968710200000005E-2</v>
      </c>
      <c r="P292" s="40">
        <v>7.5496001135999982E-2</v>
      </c>
      <c r="Q292" s="40">
        <v>1</v>
      </c>
      <c r="R292" s="40">
        <v>7.5496001135999982E-2</v>
      </c>
      <c r="S292" s="40">
        <v>2.9968710200000005E-2</v>
      </c>
      <c r="T292" s="116">
        <v>26.423600397599994</v>
      </c>
      <c r="U292" s="109">
        <v>13.485919590000002</v>
      </c>
      <c r="V292" s="40">
        <v>0.35643993227999993</v>
      </c>
      <c r="W292" s="116">
        <v>151.52493268266664</v>
      </c>
      <c r="X292" s="40">
        <v>0.16111340251199993</v>
      </c>
      <c r="Y292" s="116">
        <v>73.767728140320003</v>
      </c>
      <c r="Z292" s="120">
        <v>265.20218081058664</v>
      </c>
      <c r="AA292" s="40"/>
      <c r="AB292" s="110" t="str">
        <f t="shared" si="33"/>
        <v>5"300</v>
      </c>
    </row>
    <row r="293" spans="1:28" ht="18.75" customHeight="1" x14ac:dyDescent="0.3">
      <c r="A293" s="93">
        <v>300</v>
      </c>
      <c r="B293" s="105">
        <v>6</v>
      </c>
      <c r="C293" s="105">
        <f t="shared" si="35"/>
        <v>6</v>
      </c>
      <c r="D293" s="104" t="s">
        <v>83</v>
      </c>
      <c r="E293" s="105" t="str">
        <f t="shared" si="36"/>
        <v>6 300 SS304-SS304/FG-SS304</v>
      </c>
      <c r="F293" s="111">
        <v>157.22</v>
      </c>
      <c r="G293" s="111">
        <v>182.62</v>
      </c>
      <c r="H293" s="111">
        <v>209.6</v>
      </c>
      <c r="I293" s="111">
        <v>251</v>
      </c>
      <c r="J293" s="40">
        <v>0.19611000000000001</v>
      </c>
      <c r="K293" s="107">
        <v>16</v>
      </c>
      <c r="L293" s="107">
        <v>22</v>
      </c>
      <c r="M293" s="40">
        <v>1.38248E-2</v>
      </c>
      <c r="N293" s="40">
        <v>2.3828927999999996E-2</v>
      </c>
      <c r="O293" s="40">
        <v>4.3378904448000001E-2</v>
      </c>
      <c r="P293" s="40">
        <v>0.10280800354175998</v>
      </c>
      <c r="Q293" s="40">
        <v>1</v>
      </c>
      <c r="R293" s="40">
        <v>0.10280800354175998</v>
      </c>
      <c r="S293" s="40">
        <v>4.3378904448000001E-2</v>
      </c>
      <c r="T293" s="116">
        <v>35.982801239615995</v>
      </c>
      <c r="U293" s="109">
        <v>19.520507001600002</v>
      </c>
      <c r="V293" s="40">
        <v>0.45028014480000011</v>
      </c>
      <c r="W293" s="116">
        <v>181.06624647352746</v>
      </c>
      <c r="X293" s="40">
        <v>0.20099756193600002</v>
      </c>
      <c r="Y293" s="116">
        <v>88.992772151327983</v>
      </c>
      <c r="Z293" s="120">
        <v>325.56232686607137</v>
      </c>
      <c r="AA293" s="40"/>
      <c r="AB293" s="110" t="str">
        <f t="shared" si="33"/>
        <v>6"300</v>
      </c>
    </row>
    <row r="294" spans="1:28" ht="18.75" customHeight="1" x14ac:dyDescent="0.3">
      <c r="A294" s="93">
        <v>300</v>
      </c>
      <c r="B294" s="105">
        <v>8</v>
      </c>
      <c r="C294" s="105">
        <f t="shared" si="35"/>
        <v>8</v>
      </c>
      <c r="D294" s="104" t="s">
        <v>83</v>
      </c>
      <c r="E294" s="105" t="str">
        <f t="shared" si="36"/>
        <v>8 300 SS304-SS304/FG-SS304</v>
      </c>
      <c r="F294" s="111">
        <v>215.9</v>
      </c>
      <c r="G294" s="111">
        <v>233.42</v>
      </c>
      <c r="H294" s="111">
        <v>263.7</v>
      </c>
      <c r="I294" s="111">
        <v>308.10000000000002</v>
      </c>
      <c r="J294" s="40">
        <v>0.24856</v>
      </c>
      <c r="K294" s="107">
        <v>18</v>
      </c>
      <c r="L294" s="107">
        <v>24</v>
      </c>
      <c r="M294" s="40">
        <v>1.38248E-2</v>
      </c>
      <c r="N294" s="40">
        <v>2.3828927999999996E-2</v>
      </c>
      <c r="O294" s="40">
        <v>6.1853261183999995E-2</v>
      </c>
      <c r="P294" s="40">
        <v>0.14215004024831998</v>
      </c>
      <c r="Q294" s="40">
        <v>1</v>
      </c>
      <c r="R294" s="40">
        <v>0.14215004024831998</v>
      </c>
      <c r="S294" s="40">
        <v>6.1853261183999995E-2</v>
      </c>
      <c r="T294" s="116">
        <v>49.752514086911994</v>
      </c>
      <c r="U294" s="109">
        <v>27.833967532799999</v>
      </c>
      <c r="V294" s="40">
        <v>0.59276616048000053</v>
      </c>
      <c r="W294" s="116">
        <v>224.8128097464234</v>
      </c>
      <c r="X294" s="40">
        <v>0.17720701130879982</v>
      </c>
      <c r="Y294" s="116">
        <v>85.198037750111993</v>
      </c>
      <c r="Z294" s="120">
        <v>387.59732911624741</v>
      </c>
      <c r="AA294" s="40"/>
      <c r="AB294" s="110" t="str">
        <f t="shared" si="33"/>
        <v>8"300</v>
      </c>
    </row>
    <row r="295" spans="1:28" ht="18.75" customHeight="1" x14ac:dyDescent="0.3">
      <c r="A295" s="93">
        <v>300</v>
      </c>
      <c r="B295" s="105">
        <v>10</v>
      </c>
      <c r="C295" s="105">
        <f t="shared" si="35"/>
        <v>10</v>
      </c>
      <c r="D295" s="104" t="s">
        <v>83</v>
      </c>
      <c r="E295" s="105" t="str">
        <f t="shared" si="36"/>
        <v>10 300 SS304-SS304/FG-SS304</v>
      </c>
      <c r="F295" s="111">
        <v>268.22000000000003</v>
      </c>
      <c r="G295" s="111">
        <v>287.27</v>
      </c>
      <c r="H295" s="111">
        <v>317.5</v>
      </c>
      <c r="I295" s="111">
        <v>362</v>
      </c>
      <c r="J295" s="40">
        <v>0.30238500000000001</v>
      </c>
      <c r="K295" s="107">
        <v>18</v>
      </c>
      <c r="L295" s="107">
        <v>24</v>
      </c>
      <c r="M295" s="40">
        <v>1.38248E-2</v>
      </c>
      <c r="N295" s="40">
        <v>2.3828927999999996E-2</v>
      </c>
      <c r="O295" s="40">
        <v>7.5247418664000004E-2</v>
      </c>
      <c r="P295" s="40">
        <v>0.17293224943871999</v>
      </c>
      <c r="Q295" s="40">
        <v>1</v>
      </c>
      <c r="R295" s="40">
        <v>0.17293224943871999</v>
      </c>
      <c r="S295" s="40">
        <v>7.5247418664000004E-2</v>
      </c>
      <c r="T295" s="116">
        <v>60.526287303551996</v>
      </c>
      <c r="U295" s="109">
        <v>33.861338398800001</v>
      </c>
      <c r="V295" s="40">
        <v>0.69803518799999997</v>
      </c>
      <c r="W295" s="116">
        <v>261.37412532287993</v>
      </c>
      <c r="X295" s="40">
        <v>0.23713408834199942</v>
      </c>
      <c r="Y295" s="116">
        <v>104.36793201264001</v>
      </c>
      <c r="Z295" s="120">
        <v>460.12968303787193</v>
      </c>
      <c r="AA295" s="40"/>
      <c r="AB295" s="110" t="str">
        <f t="shared" si="33"/>
        <v>10"300</v>
      </c>
    </row>
    <row r="296" spans="1:28" ht="18.75" customHeight="1" x14ac:dyDescent="0.3">
      <c r="A296" s="93">
        <v>300</v>
      </c>
      <c r="B296" s="105">
        <v>12</v>
      </c>
      <c r="C296" s="105">
        <f t="shared" si="35"/>
        <v>12</v>
      </c>
      <c r="D296" s="104" t="s">
        <v>83</v>
      </c>
      <c r="E296" s="105" t="str">
        <f t="shared" si="36"/>
        <v>12 300 SS304-SS304/FG-SS304</v>
      </c>
      <c r="F296" s="111">
        <v>317.5</v>
      </c>
      <c r="G296" s="111">
        <v>339.85</v>
      </c>
      <c r="H296" s="111">
        <v>374.7</v>
      </c>
      <c r="I296" s="111">
        <v>422.4</v>
      </c>
      <c r="J296" s="40">
        <v>0.35727499999999995</v>
      </c>
      <c r="K296" s="107">
        <v>21</v>
      </c>
      <c r="L296" s="107">
        <v>27</v>
      </c>
      <c r="M296" s="40">
        <v>1.38248E-2</v>
      </c>
      <c r="N296" s="40">
        <v>2.3828927999999996E-2</v>
      </c>
      <c r="O296" s="40">
        <v>0.10372436381999998</v>
      </c>
      <c r="P296" s="40">
        <v>0.22986396678239993</v>
      </c>
      <c r="Q296" s="40">
        <v>1</v>
      </c>
      <c r="R296" s="40">
        <v>0.22986396678239993</v>
      </c>
      <c r="S296" s="40">
        <v>0.10372436381999998</v>
      </c>
      <c r="T296" s="116">
        <v>80.45238837383998</v>
      </c>
      <c r="U296" s="109">
        <v>46.675963718999995</v>
      </c>
      <c r="V296" s="40">
        <v>0.87307393535999966</v>
      </c>
      <c r="W296" s="116">
        <v>314.59967544107519</v>
      </c>
      <c r="X296" s="40">
        <v>0.32913459747000035</v>
      </c>
      <c r="Y296" s="116">
        <v>130.38685868136002</v>
      </c>
      <c r="Z296" s="120">
        <v>572.11488621527519</v>
      </c>
      <c r="AA296" s="40"/>
      <c r="AB296" s="110" t="str">
        <f t="shared" si="33"/>
        <v>12"300</v>
      </c>
    </row>
    <row r="297" spans="1:28" ht="18.75" customHeight="1" x14ac:dyDescent="0.3">
      <c r="A297" s="93">
        <v>300</v>
      </c>
      <c r="B297" s="105">
        <v>14</v>
      </c>
      <c r="C297" s="105">
        <f t="shared" si="35"/>
        <v>14</v>
      </c>
      <c r="D297" s="104" t="s">
        <v>83</v>
      </c>
      <c r="E297" s="105" t="str">
        <f t="shared" si="36"/>
        <v>14 300 SS304-SS304/FG-SS304</v>
      </c>
      <c r="F297" s="111">
        <v>349.25</v>
      </c>
      <c r="G297" s="111">
        <v>371.6</v>
      </c>
      <c r="H297" s="111">
        <v>406.4</v>
      </c>
      <c r="I297" s="111">
        <v>485.9</v>
      </c>
      <c r="J297" s="40">
        <v>0.38900000000000001</v>
      </c>
      <c r="K297" s="107">
        <v>21</v>
      </c>
      <c r="L297" s="107">
        <v>27</v>
      </c>
      <c r="M297" s="40">
        <v>1.38248E-2</v>
      </c>
      <c r="N297" s="40">
        <v>2.3828927999999996E-2</v>
      </c>
      <c r="O297" s="40">
        <v>0.11293479120000001</v>
      </c>
      <c r="P297" s="40">
        <v>0.25027523078399994</v>
      </c>
      <c r="Q297" s="40">
        <v>1</v>
      </c>
      <c r="R297" s="40">
        <v>0.25027523078399994</v>
      </c>
      <c r="S297" s="40">
        <v>0.11293479120000001</v>
      </c>
      <c r="T297" s="116">
        <v>87.596330774399974</v>
      </c>
      <c r="U297" s="109">
        <v>50.820656040000003</v>
      </c>
      <c r="V297" s="40">
        <v>1.6738739946000003</v>
      </c>
      <c r="W297" s="116">
        <v>574.07569048270966</v>
      </c>
      <c r="X297" s="40">
        <v>0.35988352632000031</v>
      </c>
      <c r="Y297" s="116">
        <v>140.14877774016003</v>
      </c>
      <c r="Z297" s="120">
        <v>852.64145503726968</v>
      </c>
      <c r="AA297" s="40"/>
      <c r="AB297" s="110" t="str">
        <f t="shared" si="33"/>
        <v>14"300</v>
      </c>
    </row>
    <row r="298" spans="1:28" ht="18.75" customHeight="1" x14ac:dyDescent="0.3">
      <c r="A298" s="93">
        <v>300</v>
      </c>
      <c r="B298" s="105">
        <v>16</v>
      </c>
      <c r="C298" s="105">
        <f t="shared" si="35"/>
        <v>16</v>
      </c>
      <c r="D298" s="104" t="s">
        <v>83</v>
      </c>
      <c r="E298" s="105" t="str">
        <f t="shared" si="36"/>
        <v>16 300 SS304-SS304/FG-SS304</v>
      </c>
      <c r="F298" s="111">
        <v>400.05</v>
      </c>
      <c r="G298" s="111">
        <v>422.4</v>
      </c>
      <c r="H298" s="111">
        <v>463.6</v>
      </c>
      <c r="I298" s="111">
        <v>539.79999999999995</v>
      </c>
      <c r="J298" s="40">
        <v>0.443</v>
      </c>
      <c r="K298" s="107">
        <v>25</v>
      </c>
      <c r="L298" s="107">
        <v>31</v>
      </c>
      <c r="M298" s="40">
        <v>1.38248E-2</v>
      </c>
      <c r="N298" s="40">
        <v>2.3828927999999996E-2</v>
      </c>
      <c r="O298" s="40">
        <v>0.15310965999999998</v>
      </c>
      <c r="P298" s="40">
        <v>0.32724266822399994</v>
      </c>
      <c r="Q298" s="40">
        <v>1</v>
      </c>
      <c r="R298" s="40">
        <v>0.32724266822399994</v>
      </c>
      <c r="S298" s="40">
        <v>0.15310965999999998</v>
      </c>
      <c r="T298" s="116">
        <v>114.53493387839998</v>
      </c>
      <c r="U298" s="109">
        <v>68.899346999999992</v>
      </c>
      <c r="V298" s="40">
        <v>1.7823647563199985</v>
      </c>
      <c r="W298" s="116">
        <v>607.34423529408889</v>
      </c>
      <c r="X298" s="40">
        <v>0.40908181247999942</v>
      </c>
      <c r="Y298" s="116">
        <v>155.76784823424001</v>
      </c>
      <c r="Z298" s="120">
        <v>946.54636440672891</v>
      </c>
      <c r="AA298" s="40"/>
      <c r="AB298" s="110" t="str">
        <f t="shared" si="33"/>
        <v>16"300</v>
      </c>
    </row>
    <row r="299" spans="1:28" ht="18.75" customHeight="1" x14ac:dyDescent="0.3">
      <c r="A299" s="93">
        <v>300</v>
      </c>
      <c r="B299" s="105">
        <v>18</v>
      </c>
      <c r="C299" s="105">
        <f t="shared" si="35"/>
        <v>18</v>
      </c>
      <c r="D299" s="104" t="s">
        <v>83</v>
      </c>
      <c r="E299" s="105" t="str">
        <f t="shared" si="36"/>
        <v>18 300 SS304-SS304/FG-SS304</v>
      </c>
      <c r="F299" s="111">
        <v>449.33</v>
      </c>
      <c r="G299" s="111">
        <v>474.72</v>
      </c>
      <c r="H299" s="111">
        <v>527.1</v>
      </c>
      <c r="I299" s="111">
        <v>596.9</v>
      </c>
      <c r="J299" s="40">
        <v>0.50091000000000008</v>
      </c>
      <c r="K299" s="107">
        <v>31</v>
      </c>
      <c r="L299" s="107">
        <v>37</v>
      </c>
      <c r="M299" s="40">
        <v>1.38248E-2</v>
      </c>
      <c r="N299" s="40">
        <v>2.3828927999999996E-2</v>
      </c>
      <c r="O299" s="40">
        <v>0.21467439760800006</v>
      </c>
      <c r="P299" s="40">
        <v>0.44163748800576003</v>
      </c>
      <c r="Q299" s="40">
        <v>1</v>
      </c>
      <c r="R299" s="40">
        <v>0.44163748800576003</v>
      </c>
      <c r="S299" s="40">
        <v>0.21467439760800006</v>
      </c>
      <c r="T299" s="116">
        <v>154.57312080201601</v>
      </c>
      <c r="U299" s="109">
        <v>96.603478923600022</v>
      </c>
      <c r="V299" s="40">
        <v>1.8053679818399988</v>
      </c>
      <c r="W299" s="116">
        <v>617.33647580520892</v>
      </c>
      <c r="X299" s="40">
        <v>0.52228669714560094</v>
      </c>
      <c r="Y299" s="116">
        <v>189.02466468556801</v>
      </c>
      <c r="Z299" s="120">
        <v>1057.5377402163931</v>
      </c>
      <c r="AA299" s="40"/>
      <c r="AB299" s="110" t="str">
        <f t="shared" si="33"/>
        <v>18"300</v>
      </c>
    </row>
    <row r="300" spans="1:28" ht="18.75" customHeight="1" x14ac:dyDescent="0.3">
      <c r="A300" s="93">
        <v>300</v>
      </c>
      <c r="B300" s="105">
        <v>20</v>
      </c>
      <c r="C300" s="105">
        <f t="shared" si="35"/>
        <v>20</v>
      </c>
      <c r="D300" s="104" t="s">
        <v>83</v>
      </c>
      <c r="E300" s="105" t="str">
        <f t="shared" si="36"/>
        <v>20 300 SS304-SS304/FG-SS304</v>
      </c>
      <c r="F300" s="111">
        <v>500.13</v>
      </c>
      <c r="G300" s="111">
        <v>525.52</v>
      </c>
      <c r="H300" s="111">
        <v>577.9</v>
      </c>
      <c r="I300" s="111">
        <v>654.1</v>
      </c>
      <c r="J300" s="40">
        <v>0.55171000000000003</v>
      </c>
      <c r="K300" s="107">
        <v>31</v>
      </c>
      <c r="L300" s="107">
        <v>37</v>
      </c>
      <c r="M300" s="40">
        <v>1.38248E-2</v>
      </c>
      <c r="N300" s="40">
        <v>2.3828927999999996E-2</v>
      </c>
      <c r="O300" s="40">
        <v>0.23644569264800003</v>
      </c>
      <c r="P300" s="40">
        <v>0.48642634107455995</v>
      </c>
      <c r="Q300" s="40">
        <v>1</v>
      </c>
      <c r="R300" s="40">
        <v>0.48642634107455995</v>
      </c>
      <c r="S300" s="40">
        <v>0.23644569264800003</v>
      </c>
      <c r="T300" s="116">
        <v>170.24921937609599</v>
      </c>
      <c r="U300" s="109">
        <v>106.40056169160002</v>
      </c>
      <c r="V300" s="40">
        <v>2.1597717434400012</v>
      </c>
      <c r="W300" s="116">
        <v>724.91583166224905</v>
      </c>
      <c r="X300" s="40">
        <v>0.57817683072959958</v>
      </c>
      <c r="Y300" s="116">
        <v>206.42151556108803</v>
      </c>
      <c r="Z300" s="120">
        <v>1207.9871282910331</v>
      </c>
      <c r="AA300" s="40"/>
      <c r="AB300" s="110" t="str">
        <f t="shared" si="33"/>
        <v>20"300</v>
      </c>
    </row>
    <row r="301" spans="1:28" ht="18.75" customHeight="1" x14ac:dyDescent="0.3">
      <c r="A301" s="93">
        <v>300</v>
      </c>
      <c r="B301" s="105">
        <v>24</v>
      </c>
      <c r="C301" s="105">
        <f t="shared" si="35"/>
        <v>24</v>
      </c>
      <c r="D301" s="104" t="s">
        <v>83</v>
      </c>
      <c r="E301" s="105" t="str">
        <f t="shared" si="36"/>
        <v>24 300 SS304-SS304/FG-SS304</v>
      </c>
      <c r="F301" s="111">
        <v>603.25</v>
      </c>
      <c r="G301" s="111">
        <v>628.65</v>
      </c>
      <c r="H301" s="111">
        <v>685.8</v>
      </c>
      <c r="I301" s="111">
        <v>774.7</v>
      </c>
      <c r="J301" s="40">
        <v>0.65722499999999995</v>
      </c>
      <c r="K301" s="107">
        <v>34</v>
      </c>
      <c r="L301" s="107">
        <v>40</v>
      </c>
      <c r="M301" s="40">
        <v>1.38248E-2</v>
      </c>
      <c r="N301" s="40">
        <v>2.3828927999999996E-2</v>
      </c>
      <c r="O301" s="40">
        <v>0.30892414211999997</v>
      </c>
      <c r="P301" s="40">
        <v>0.62643868819199988</v>
      </c>
      <c r="Q301" s="40">
        <v>1</v>
      </c>
      <c r="R301" s="40">
        <v>0.62643868819199988</v>
      </c>
      <c r="S301" s="40">
        <v>0.30892414211999997</v>
      </c>
      <c r="T301" s="116">
        <v>219.25354086719994</v>
      </c>
      <c r="U301" s="109">
        <v>139.015863954</v>
      </c>
      <c r="V301" s="40">
        <v>2.9843108055600034</v>
      </c>
      <c r="W301" s="116">
        <v>973.86799939384889</v>
      </c>
      <c r="X301" s="40">
        <v>0.69191280971999936</v>
      </c>
      <c r="Y301" s="116">
        <v>241.73917758456</v>
      </c>
      <c r="Z301" s="120">
        <v>1573.8765817996089</v>
      </c>
      <c r="AA301" s="40"/>
      <c r="AB301" s="110" t="str">
        <f t="shared" si="33"/>
        <v>24"300</v>
      </c>
    </row>
    <row r="302" spans="1:28" ht="18.75" customHeight="1" x14ac:dyDescent="0.3">
      <c r="A302" s="93"/>
      <c r="B302" s="93"/>
      <c r="C302" s="93"/>
      <c r="D302" s="94"/>
      <c r="E302" s="105" t="str">
        <f t="shared" si="36"/>
        <v xml:space="preserve">  </v>
      </c>
      <c r="F302" s="112"/>
      <c r="G302" s="112"/>
      <c r="H302" s="112"/>
      <c r="I302" s="112"/>
      <c r="J302" s="112"/>
      <c r="K302" s="93"/>
      <c r="L302" s="93"/>
      <c r="M302" s="113"/>
      <c r="N302" s="113"/>
      <c r="O302" s="113"/>
      <c r="P302" s="113"/>
      <c r="Q302" s="113"/>
      <c r="R302" s="113"/>
      <c r="S302" s="113"/>
      <c r="T302" s="116"/>
      <c r="U302" s="113"/>
      <c r="V302" s="113"/>
      <c r="W302" s="113"/>
      <c r="X302" s="113"/>
      <c r="Y302" s="113"/>
      <c r="Z302" s="165"/>
      <c r="AA302" s="113"/>
      <c r="AB302" s="110" t="str">
        <f t="shared" si="33"/>
        <v>"</v>
      </c>
    </row>
    <row r="303" spans="1:28" ht="18.75" customHeight="1" x14ac:dyDescent="0.3">
      <c r="A303" s="93"/>
      <c r="B303" s="93"/>
      <c r="C303" s="93"/>
      <c r="D303" s="94"/>
      <c r="E303" s="105" t="str">
        <f t="shared" si="36"/>
        <v xml:space="preserve">  </v>
      </c>
      <c r="F303" s="112"/>
      <c r="G303" s="112"/>
      <c r="H303" s="112"/>
      <c r="I303" s="112"/>
      <c r="J303" s="112"/>
      <c r="K303" s="93"/>
      <c r="L303" s="93"/>
      <c r="M303" s="113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  <c r="Y303" s="113"/>
      <c r="Z303" s="165"/>
      <c r="AA303" s="113"/>
      <c r="AB303" s="110" t="str">
        <f t="shared" si="33"/>
        <v>"</v>
      </c>
    </row>
    <row r="304" spans="1:28" ht="18.75" customHeight="1" x14ac:dyDescent="0.3">
      <c r="A304" s="93"/>
      <c r="B304" s="93"/>
      <c r="C304" s="93"/>
      <c r="D304" s="94"/>
      <c r="E304" s="105" t="str">
        <f t="shared" si="36"/>
        <v xml:space="preserve">  </v>
      </c>
      <c r="F304" s="112"/>
      <c r="G304" s="112"/>
      <c r="H304" s="112"/>
      <c r="I304" s="112"/>
      <c r="J304" s="112"/>
      <c r="K304" s="93"/>
      <c r="L304" s="93"/>
      <c r="M304" s="113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65"/>
      <c r="AA304" s="113"/>
      <c r="AB304" s="110" t="str">
        <f t="shared" si="33"/>
        <v>"</v>
      </c>
    </row>
    <row r="305" spans="1:28" ht="18.75" customHeight="1" x14ac:dyDescent="0.3">
      <c r="A305" s="93"/>
      <c r="B305" s="93"/>
      <c r="C305" s="93"/>
      <c r="D305" s="94"/>
      <c r="E305" s="105" t="str">
        <f t="shared" si="36"/>
        <v xml:space="preserve">  </v>
      </c>
      <c r="F305" s="112"/>
      <c r="G305" s="112"/>
      <c r="H305" s="112"/>
      <c r="I305" s="112"/>
      <c r="J305" s="112"/>
      <c r="K305" s="93"/>
      <c r="L305" s="93"/>
      <c r="M305" s="113"/>
      <c r="N305" s="113"/>
      <c r="O305" s="113"/>
      <c r="P305" s="113"/>
      <c r="Q305" s="113"/>
      <c r="R305" s="113"/>
      <c r="S305" s="113"/>
      <c r="T305" s="113"/>
      <c r="U305" s="113"/>
      <c r="V305" s="113"/>
      <c r="W305" s="113"/>
      <c r="X305" s="113"/>
      <c r="Y305" s="113"/>
      <c r="Z305" s="165"/>
      <c r="AA305" s="113"/>
      <c r="AB305" s="110" t="str">
        <f t="shared" si="33"/>
        <v>"</v>
      </c>
    </row>
    <row r="306" spans="1:28" ht="18.75" customHeight="1" x14ac:dyDescent="0.3">
      <c r="A306" s="93"/>
      <c r="B306" s="93"/>
      <c r="C306" s="93"/>
      <c r="D306" s="94"/>
      <c r="E306" s="105" t="str">
        <f t="shared" si="36"/>
        <v xml:space="preserve">  </v>
      </c>
      <c r="F306" s="112"/>
      <c r="G306" s="112"/>
      <c r="H306" s="112"/>
      <c r="I306" s="112"/>
      <c r="J306" s="112"/>
      <c r="K306" s="93"/>
      <c r="L306" s="93"/>
      <c r="M306" s="113"/>
      <c r="N306" s="113"/>
      <c r="O306" s="113"/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65"/>
      <c r="AA306" s="113"/>
      <c r="AB306" s="110" t="str">
        <f t="shared" si="33"/>
        <v>"</v>
      </c>
    </row>
    <row r="307" spans="1:28" ht="18.75" customHeight="1" x14ac:dyDescent="0.3">
      <c r="A307" s="93"/>
      <c r="B307" s="93"/>
      <c r="C307" s="93"/>
      <c r="D307" s="94"/>
      <c r="E307" s="105" t="str">
        <f t="shared" si="36"/>
        <v xml:space="preserve">  </v>
      </c>
      <c r="F307" s="112"/>
      <c r="G307" s="112"/>
      <c r="H307" s="112"/>
      <c r="I307" s="112"/>
      <c r="J307" s="112"/>
      <c r="K307" s="93"/>
      <c r="L307" s="93"/>
      <c r="M307" s="113"/>
      <c r="N307" s="113"/>
      <c r="O307" s="113"/>
      <c r="P307" s="113"/>
      <c r="Q307" s="113"/>
      <c r="R307" s="113"/>
      <c r="S307" s="113"/>
      <c r="T307" s="113"/>
      <c r="U307" s="113"/>
      <c r="V307" s="113"/>
      <c r="W307" s="113"/>
      <c r="X307" s="113"/>
      <c r="Y307" s="113"/>
      <c r="Z307" s="165"/>
      <c r="AA307" s="113"/>
      <c r="AB307" s="110" t="str">
        <f t="shared" si="33"/>
        <v>"</v>
      </c>
    </row>
    <row r="308" spans="1:28" ht="18.75" customHeight="1" x14ac:dyDescent="0.3">
      <c r="A308" s="93"/>
      <c r="B308" s="93"/>
      <c r="C308" s="93"/>
      <c r="D308" s="94"/>
      <c r="E308" s="105" t="str">
        <f t="shared" si="36"/>
        <v xml:space="preserve">  </v>
      </c>
      <c r="F308" s="112"/>
      <c r="G308" s="112"/>
      <c r="H308" s="112"/>
      <c r="I308" s="112"/>
      <c r="J308" s="112"/>
      <c r="K308" s="93"/>
      <c r="L308" s="93"/>
      <c r="M308" s="94" t="s">
        <v>84</v>
      </c>
      <c r="N308" s="113"/>
      <c r="O308" s="113"/>
      <c r="P308" s="113"/>
      <c r="Q308" s="113"/>
      <c r="R308" s="113"/>
      <c r="S308" s="113"/>
      <c r="T308" s="113"/>
      <c r="U308" s="94" t="s">
        <v>84</v>
      </c>
      <c r="V308" s="113"/>
      <c r="W308" s="113"/>
      <c r="X308" s="113"/>
      <c r="Y308" s="113"/>
      <c r="Z308" s="165"/>
      <c r="AA308" s="113"/>
      <c r="AB308" s="110" t="str">
        <f t="shared" si="33"/>
        <v>"</v>
      </c>
    </row>
    <row r="309" spans="1:28" ht="18.75" customHeight="1" x14ac:dyDescent="0.3">
      <c r="A309" s="93">
        <v>300</v>
      </c>
      <c r="B309" s="103">
        <v>0.5</v>
      </c>
      <c r="C309" s="103">
        <v>0.5</v>
      </c>
      <c r="D309" s="104" t="s">
        <v>85</v>
      </c>
      <c r="E309" s="105" t="str">
        <f t="shared" si="36"/>
        <v>0.5 300 CS-SS316/PTFE-SS316</v>
      </c>
      <c r="F309" s="103">
        <v>14.22</v>
      </c>
      <c r="G309" s="103">
        <v>19.05</v>
      </c>
      <c r="H309" s="103">
        <v>31.8</v>
      </c>
      <c r="I309" s="103">
        <v>54.1</v>
      </c>
      <c r="J309" s="106">
        <v>2.5425E-2</v>
      </c>
      <c r="K309" s="107">
        <v>8</v>
      </c>
      <c r="L309" s="107">
        <v>14</v>
      </c>
      <c r="M309" s="118">
        <v>3.041456E-2</v>
      </c>
      <c r="N309" s="40">
        <v>2.3828927999999996E-2</v>
      </c>
      <c r="O309" s="40">
        <v>6.1863215039999996E-3</v>
      </c>
      <c r="P309" s="40">
        <v>8.4819069215999986E-3</v>
      </c>
      <c r="Q309" s="40">
        <v>1</v>
      </c>
      <c r="R309" s="40">
        <v>8.4819069215999986E-3</v>
      </c>
      <c r="S309" s="40">
        <v>6.1863215039999996E-3</v>
      </c>
      <c r="T309" s="108">
        <v>4.0289057877599994</v>
      </c>
      <c r="U309" s="109">
        <v>6.1863215039999995</v>
      </c>
      <c r="V309" s="40">
        <v>5.2277024759999999E-2</v>
      </c>
      <c r="W309" s="109">
        <v>12</v>
      </c>
      <c r="X309" s="40">
        <v>3.9870423179999993E-3</v>
      </c>
      <c r="Y309" s="108">
        <v>2</v>
      </c>
      <c r="Z309" s="120">
        <v>24.215227291759998</v>
      </c>
      <c r="AA309" s="40"/>
      <c r="AB309" s="110" t="str">
        <f t="shared" si="33"/>
        <v>0.5"300</v>
      </c>
    </row>
    <row r="310" spans="1:28" ht="18.75" customHeight="1" x14ac:dyDescent="0.3">
      <c r="A310" s="93">
        <v>300</v>
      </c>
      <c r="B310" s="103">
        <v>0.75</v>
      </c>
      <c r="C310" s="103">
        <v>0.75</v>
      </c>
      <c r="D310" s="104" t="s">
        <v>85</v>
      </c>
      <c r="E310" s="105" t="str">
        <f t="shared" si="36"/>
        <v>0.75 300 CS-SS316/PTFE-SS316</v>
      </c>
      <c r="F310" s="103">
        <v>20.57</v>
      </c>
      <c r="G310" s="103">
        <v>25.4</v>
      </c>
      <c r="H310" s="103">
        <v>39.6</v>
      </c>
      <c r="I310" s="103">
        <v>66.8</v>
      </c>
      <c r="J310" s="106">
        <v>3.2500000000000001E-2</v>
      </c>
      <c r="K310" s="107">
        <v>9</v>
      </c>
      <c r="L310" s="107">
        <v>15</v>
      </c>
      <c r="M310" s="118">
        <v>3.041456E-2</v>
      </c>
      <c r="N310" s="40">
        <v>2.3828927999999996E-2</v>
      </c>
      <c r="O310" s="40">
        <v>8.8962587999999992E-3</v>
      </c>
      <c r="P310" s="40">
        <v>1.1616602399999999E-2</v>
      </c>
      <c r="Q310" s="40">
        <v>1</v>
      </c>
      <c r="R310" s="40">
        <v>1.1616602399999999E-2</v>
      </c>
      <c r="S310" s="40">
        <v>8.8962587999999992E-3</v>
      </c>
      <c r="T310" s="108">
        <v>5.517886139999999</v>
      </c>
      <c r="U310" s="109">
        <v>8.8962588</v>
      </c>
      <c r="V310" s="40">
        <v>7.8732510719999982E-2</v>
      </c>
      <c r="W310" s="109">
        <v>14</v>
      </c>
      <c r="X310" s="40">
        <v>5.316056423999997E-3</v>
      </c>
      <c r="Y310" s="108">
        <v>3</v>
      </c>
      <c r="Z310" s="120">
        <v>31.414144939999996</v>
      </c>
      <c r="AA310" s="40"/>
      <c r="AB310" s="110" t="str">
        <f t="shared" si="33"/>
        <v>0.75"300</v>
      </c>
    </row>
    <row r="311" spans="1:28" ht="18.75" customHeight="1" x14ac:dyDescent="0.3">
      <c r="A311" s="93">
        <v>300</v>
      </c>
      <c r="B311" s="105">
        <v>1</v>
      </c>
      <c r="C311" s="105">
        <f>B311</f>
        <v>1</v>
      </c>
      <c r="D311" s="104" t="s">
        <v>85</v>
      </c>
      <c r="E311" s="105" t="str">
        <f t="shared" si="36"/>
        <v>1 300 CS-SS316/PTFE-SS316</v>
      </c>
      <c r="F311" s="103">
        <v>26.92</v>
      </c>
      <c r="G311" s="103">
        <v>31.75</v>
      </c>
      <c r="H311" s="103">
        <v>47.8</v>
      </c>
      <c r="I311" s="103">
        <v>73.2</v>
      </c>
      <c r="J311" s="106">
        <v>3.9774999999999998E-2</v>
      </c>
      <c r="K311" s="107">
        <v>10</v>
      </c>
      <c r="L311" s="107">
        <v>16</v>
      </c>
      <c r="M311" s="118">
        <v>3.041456E-2</v>
      </c>
      <c r="N311" s="40">
        <v>2.3828927999999996E-2</v>
      </c>
      <c r="O311" s="40">
        <v>1.209739124E-2</v>
      </c>
      <c r="P311" s="40">
        <v>1.5164729779199996E-2</v>
      </c>
      <c r="Q311" s="40">
        <v>1</v>
      </c>
      <c r="R311" s="40">
        <v>1.5164729779199996E-2</v>
      </c>
      <c r="S311" s="40">
        <v>1.209739124E-2</v>
      </c>
      <c r="T311" s="108">
        <v>7.2032466451199983</v>
      </c>
      <c r="U311" s="109">
        <v>12.09739124</v>
      </c>
      <c r="V311" s="40">
        <v>8.0566320960000021E-2</v>
      </c>
      <c r="W311" s="113">
        <v>11</v>
      </c>
      <c r="X311" s="40">
        <v>6.6450705299999973E-3</v>
      </c>
      <c r="Y311" s="108">
        <v>3</v>
      </c>
      <c r="Z311" s="120">
        <v>47.300637885119997</v>
      </c>
      <c r="AA311" s="40"/>
      <c r="AB311" s="110" t="str">
        <f t="shared" si="33"/>
        <v>1"300</v>
      </c>
    </row>
    <row r="312" spans="1:28" ht="18.75" customHeight="1" x14ac:dyDescent="0.3">
      <c r="A312" s="93">
        <v>300</v>
      </c>
      <c r="B312" s="105" t="s">
        <v>73</v>
      </c>
      <c r="C312" s="103">
        <v>1.25</v>
      </c>
      <c r="D312" s="104" t="s">
        <v>85</v>
      </c>
      <c r="E312" s="105" t="str">
        <f t="shared" si="36"/>
        <v>1.25 300 CS-SS316/PTFE-SS316</v>
      </c>
      <c r="F312" s="103">
        <v>38.1</v>
      </c>
      <c r="G312" s="103">
        <v>47.75</v>
      </c>
      <c r="H312" s="103">
        <v>60.5</v>
      </c>
      <c r="I312" s="103">
        <v>82.6</v>
      </c>
      <c r="J312" s="106">
        <v>5.4125E-2</v>
      </c>
      <c r="K312" s="107">
        <v>8</v>
      </c>
      <c r="L312" s="107">
        <v>14</v>
      </c>
      <c r="M312" s="118">
        <v>3.041456E-2</v>
      </c>
      <c r="N312" s="40">
        <v>2.3828927999999996E-2</v>
      </c>
      <c r="O312" s="40">
        <v>1.316950448E-2</v>
      </c>
      <c r="P312" s="40">
        <v>1.8056370191999998E-2</v>
      </c>
      <c r="Q312" s="40">
        <v>1</v>
      </c>
      <c r="R312" s="40">
        <v>1.8056370191999998E-2</v>
      </c>
      <c r="S312" s="40">
        <v>1.316950448E-2</v>
      </c>
      <c r="T312" s="108">
        <v>8.5767758411999981</v>
      </c>
      <c r="U312" s="109">
        <v>13.169504480000001</v>
      </c>
      <c r="V312" s="40">
        <v>7.9100832719999972E-2</v>
      </c>
      <c r="W312" s="109">
        <v>25</v>
      </c>
      <c r="X312" s="40">
        <v>1.9966843949999997E-2</v>
      </c>
      <c r="Y312" s="108">
        <v>25</v>
      </c>
      <c r="Z312" s="120">
        <v>63.746280321199997</v>
      </c>
      <c r="AA312" s="40"/>
      <c r="AB312" s="110" t="str">
        <f t="shared" si="33"/>
        <v>1  1/4"300</v>
      </c>
    </row>
    <row r="313" spans="1:28" ht="18.75" customHeight="1" x14ac:dyDescent="0.3">
      <c r="A313" s="93">
        <v>300</v>
      </c>
      <c r="B313" s="105" t="s">
        <v>74</v>
      </c>
      <c r="C313" s="103">
        <v>1.5</v>
      </c>
      <c r="D313" s="104" t="s">
        <v>85</v>
      </c>
      <c r="E313" s="105" t="str">
        <f t="shared" si="36"/>
        <v>1.5 300 CS-SS316/PTFE-SS316</v>
      </c>
      <c r="F313" s="103">
        <v>44.45</v>
      </c>
      <c r="G313" s="103">
        <v>54.1</v>
      </c>
      <c r="H313" s="103">
        <v>69.900000000000006</v>
      </c>
      <c r="I313" s="103">
        <v>95.3</v>
      </c>
      <c r="J313" s="106">
        <v>6.2E-2</v>
      </c>
      <c r="K313" s="107">
        <v>9</v>
      </c>
      <c r="L313" s="107">
        <v>15</v>
      </c>
      <c r="M313" s="118">
        <v>3.041456E-2</v>
      </c>
      <c r="N313" s="40">
        <v>2.3828927999999996E-2</v>
      </c>
      <c r="O313" s="40">
        <v>1.6971324480000001E-2</v>
      </c>
      <c r="P313" s="40">
        <v>2.2160903039999996E-2</v>
      </c>
      <c r="Q313" s="40">
        <v>1</v>
      </c>
      <c r="R313" s="40">
        <v>2.2160903039999996E-2</v>
      </c>
      <c r="S313" s="40">
        <v>1.6971324480000001E-2</v>
      </c>
      <c r="T313" s="108">
        <v>10.526428943999997</v>
      </c>
      <c r="U313" s="109">
        <v>16.97132448</v>
      </c>
      <c r="V313" s="40">
        <v>0.10489030583999996</v>
      </c>
      <c r="W313" s="109">
        <v>17</v>
      </c>
      <c r="X313" s="40">
        <v>2.2622120579999995E-2</v>
      </c>
      <c r="Y313" s="108">
        <v>12</v>
      </c>
      <c r="Z313" s="120">
        <v>56.497753423999995</v>
      </c>
      <c r="AA313" s="40"/>
      <c r="AB313" s="110" t="str">
        <f t="shared" si="33"/>
        <v>1  1/2"300</v>
      </c>
    </row>
    <row r="314" spans="1:28" ht="18.75" customHeight="1" x14ac:dyDescent="0.3">
      <c r="A314" s="93">
        <v>300</v>
      </c>
      <c r="B314" s="105">
        <v>2</v>
      </c>
      <c r="C314" s="105">
        <f>B314</f>
        <v>2</v>
      </c>
      <c r="D314" s="104" t="s">
        <v>85</v>
      </c>
      <c r="E314" s="105" t="str">
        <f t="shared" si="36"/>
        <v>2 300 CS-SS316/PTFE-SS316</v>
      </c>
      <c r="F314" s="103">
        <v>55.62</v>
      </c>
      <c r="G314" s="103">
        <v>69.849999999999994</v>
      </c>
      <c r="H314" s="103">
        <v>85.9</v>
      </c>
      <c r="I314" s="103">
        <v>111.3</v>
      </c>
      <c r="J314" s="106">
        <v>7.7875E-2</v>
      </c>
      <c r="K314" s="107">
        <v>10</v>
      </c>
      <c r="L314" s="107">
        <v>16</v>
      </c>
      <c r="M314" s="118">
        <v>3.041456E-2</v>
      </c>
      <c r="N314" s="40">
        <v>2.3828927999999996E-2</v>
      </c>
      <c r="O314" s="40">
        <v>2.3685338600000001E-2</v>
      </c>
      <c r="P314" s="40">
        <v>2.9690844287999996E-2</v>
      </c>
      <c r="Q314" s="40">
        <v>1</v>
      </c>
      <c r="R314" s="40">
        <v>2.9690844287999996E-2</v>
      </c>
      <c r="S314" s="40">
        <v>2.3685338600000001E-2</v>
      </c>
      <c r="T314" s="108">
        <v>14.103151036799998</v>
      </c>
      <c r="U314" s="109">
        <v>23.685338600000001</v>
      </c>
      <c r="V314" s="40">
        <v>0.12250043063999995</v>
      </c>
      <c r="W314" s="109">
        <v>17</v>
      </c>
      <c r="X314" s="40">
        <v>4.3070513045999993E-2</v>
      </c>
      <c r="Y314" s="108">
        <v>22</v>
      </c>
      <c r="Z314" s="120">
        <v>99.788489636799994</v>
      </c>
      <c r="AA314" s="40"/>
      <c r="AB314" s="110" t="str">
        <f t="shared" si="33"/>
        <v>2"300</v>
      </c>
    </row>
    <row r="315" spans="1:28" ht="18.75" customHeight="1" x14ac:dyDescent="0.3">
      <c r="A315" s="93">
        <v>300</v>
      </c>
      <c r="B315" s="105" t="s">
        <v>75</v>
      </c>
      <c r="C315" s="103">
        <v>2.5</v>
      </c>
      <c r="D315" s="104" t="s">
        <v>85</v>
      </c>
      <c r="E315" s="105" t="str">
        <f t="shared" si="36"/>
        <v>2.5 300 CS-SS316/PTFE-SS316</v>
      </c>
      <c r="F315" s="103">
        <v>66.540000000000006</v>
      </c>
      <c r="G315" s="103">
        <v>82.55</v>
      </c>
      <c r="H315" s="103">
        <v>98.6</v>
      </c>
      <c r="I315" s="103">
        <v>130.30000000000001</v>
      </c>
      <c r="J315" s="106">
        <v>9.0574999999999989E-2</v>
      </c>
      <c r="K315" s="107">
        <v>10</v>
      </c>
      <c r="L315" s="107">
        <v>16</v>
      </c>
      <c r="M315" s="118">
        <v>3.041456E-2</v>
      </c>
      <c r="N315" s="40">
        <v>2.3828927999999996E-2</v>
      </c>
      <c r="O315" s="40">
        <v>2.7547987719999997E-2</v>
      </c>
      <c r="P315" s="40">
        <v>3.4532882457599987E-2</v>
      </c>
      <c r="Q315" s="40">
        <v>1</v>
      </c>
      <c r="R315" s="40">
        <v>3.4532882457599987E-2</v>
      </c>
      <c r="S315" s="40">
        <v>2.7547987719999997E-2</v>
      </c>
      <c r="T315" s="108">
        <v>16.403119167359993</v>
      </c>
      <c r="U315" s="109">
        <v>27.547987719999998</v>
      </c>
      <c r="V315" s="40">
        <v>0.17898325932000012</v>
      </c>
      <c r="W315" s="109">
        <v>40</v>
      </c>
      <c r="X315" s="40">
        <v>5.7268676165999961E-2</v>
      </c>
      <c r="Y315" s="108">
        <v>45</v>
      </c>
      <c r="Z315" s="120">
        <v>113.95110688735998</v>
      </c>
      <c r="AA315" s="40"/>
      <c r="AB315" s="110" t="str">
        <f t="shared" si="33"/>
        <v>2  1/2"300</v>
      </c>
    </row>
    <row r="316" spans="1:28" ht="18.75" customHeight="1" x14ac:dyDescent="0.3">
      <c r="A316" s="93">
        <v>300</v>
      </c>
      <c r="B316" s="105">
        <v>3</v>
      </c>
      <c r="C316" s="105">
        <f t="shared" ref="C316:C327" si="37">B316</f>
        <v>3</v>
      </c>
      <c r="D316" s="104" t="s">
        <v>85</v>
      </c>
      <c r="E316" s="105" t="str">
        <f t="shared" si="36"/>
        <v>3 300 CS-SS316/PTFE-SS316</v>
      </c>
      <c r="F316" s="105">
        <v>81</v>
      </c>
      <c r="G316" s="103">
        <v>101.6</v>
      </c>
      <c r="H316" s="103">
        <v>120.7</v>
      </c>
      <c r="I316" s="103">
        <v>149.4</v>
      </c>
      <c r="J316" s="106">
        <v>0.11115</v>
      </c>
      <c r="K316" s="107">
        <v>11</v>
      </c>
      <c r="L316" s="107">
        <v>17</v>
      </c>
      <c r="M316" s="118">
        <v>3.041456E-2</v>
      </c>
      <c r="N316" s="40">
        <v>2.3828927999999996E-2</v>
      </c>
      <c r="O316" s="40">
        <v>3.7186361783999998E-2</v>
      </c>
      <c r="P316" s="40">
        <v>4.502595090239999E-2</v>
      </c>
      <c r="Q316" s="40">
        <v>1</v>
      </c>
      <c r="R316" s="40">
        <v>4.502595090239999E-2</v>
      </c>
      <c r="S316" s="40">
        <v>3.7186361783999998E-2</v>
      </c>
      <c r="T316" s="108">
        <v>21.387326678639994</v>
      </c>
      <c r="U316" s="109">
        <v>37.186361783999999</v>
      </c>
      <c r="V316" s="40">
        <v>0.18579808296</v>
      </c>
      <c r="W316" s="109">
        <v>25</v>
      </c>
      <c r="X316" s="40">
        <v>9.0692142719999938E-2</v>
      </c>
      <c r="Y316" s="108">
        <v>47</v>
      </c>
      <c r="Z316" s="120">
        <v>139.57368846264001</v>
      </c>
      <c r="AA316" s="40"/>
      <c r="AB316" s="110" t="str">
        <f t="shared" si="33"/>
        <v>3"300</v>
      </c>
    </row>
    <row r="317" spans="1:28" ht="18.75" customHeight="1" x14ac:dyDescent="0.3">
      <c r="A317" s="93">
        <v>300</v>
      </c>
      <c r="B317" s="105">
        <v>4</v>
      </c>
      <c r="C317" s="105">
        <f t="shared" si="37"/>
        <v>4</v>
      </c>
      <c r="D317" s="104" t="s">
        <v>85</v>
      </c>
      <c r="E317" s="105" t="str">
        <f t="shared" si="36"/>
        <v>4 300 CS-SS316/PTFE-SS316</v>
      </c>
      <c r="F317" s="103">
        <v>106.42</v>
      </c>
      <c r="G317" s="105">
        <v>127</v>
      </c>
      <c r="H317" s="103">
        <v>149.4</v>
      </c>
      <c r="I317" s="103">
        <v>181.1</v>
      </c>
      <c r="J317" s="106">
        <v>0.13819999999999999</v>
      </c>
      <c r="K317" s="107">
        <v>13</v>
      </c>
      <c r="L317" s="107">
        <v>19</v>
      </c>
      <c r="M317" s="118">
        <v>3.041456E-2</v>
      </c>
      <c r="N317" s="40">
        <v>2.3828927999999996E-2</v>
      </c>
      <c r="O317" s="40">
        <v>5.464279849599999E-2</v>
      </c>
      <c r="P317" s="40">
        <v>6.2569999142399982E-2</v>
      </c>
      <c r="Q317" s="40">
        <v>1</v>
      </c>
      <c r="R317" s="40">
        <v>6.2569999142399982E-2</v>
      </c>
      <c r="S317" s="40">
        <v>5.464279849599999E-2</v>
      </c>
      <c r="T317" s="108">
        <v>29.72074959263999</v>
      </c>
      <c r="U317" s="109">
        <v>54.64279849599999</v>
      </c>
      <c r="V317" s="40">
        <v>0.24876337883999988</v>
      </c>
      <c r="W317" s="109">
        <v>34</v>
      </c>
      <c r="X317" s="40">
        <v>0.11325511511999999</v>
      </c>
      <c r="Y317" s="108">
        <v>58</v>
      </c>
      <c r="Z317" s="120">
        <v>198.27357527797329</v>
      </c>
      <c r="AA317" s="40"/>
      <c r="AB317" s="110" t="str">
        <f t="shared" si="33"/>
        <v>4"300</v>
      </c>
    </row>
    <row r="318" spans="1:28" ht="18.75" customHeight="1" x14ac:dyDescent="0.3">
      <c r="A318" s="93">
        <v>300</v>
      </c>
      <c r="B318" s="105">
        <v>5</v>
      </c>
      <c r="C318" s="105">
        <f t="shared" si="37"/>
        <v>5</v>
      </c>
      <c r="D318" s="104" t="s">
        <v>85</v>
      </c>
      <c r="E318" s="105" t="str">
        <f t="shared" si="36"/>
        <v>5 300 CS-SS316/PTFE-SS316</v>
      </c>
      <c r="F318" s="103">
        <v>131.82</v>
      </c>
      <c r="G318" s="103">
        <v>155.69999999999999</v>
      </c>
      <c r="H318" s="103">
        <v>177.8</v>
      </c>
      <c r="I318" s="103">
        <v>215.9</v>
      </c>
      <c r="J318" s="106">
        <v>0.16675000000000001</v>
      </c>
      <c r="K318" s="107">
        <v>13</v>
      </c>
      <c r="L318" s="107">
        <v>19</v>
      </c>
      <c r="M318" s="118">
        <v>3.041456E-2</v>
      </c>
      <c r="N318" s="40">
        <v>2.3828927999999996E-2</v>
      </c>
      <c r="O318" s="40">
        <v>6.593116244000001E-2</v>
      </c>
      <c r="P318" s="40">
        <v>7.5496001135999982E-2</v>
      </c>
      <c r="Q318" s="40">
        <v>1</v>
      </c>
      <c r="R318" s="40">
        <v>7.5496001135999982E-2</v>
      </c>
      <c r="S318" s="40">
        <v>6.593116244000001E-2</v>
      </c>
      <c r="T318" s="108">
        <v>35.860600539599993</v>
      </c>
      <c r="U318" s="109">
        <v>65.931162440000008</v>
      </c>
      <c r="V318" s="40">
        <v>0.35643993227999993</v>
      </c>
      <c r="W318" s="109">
        <v>55.910027189333327</v>
      </c>
      <c r="X318" s="40">
        <v>0.16111340251199993</v>
      </c>
      <c r="Y318" s="108">
        <v>106</v>
      </c>
      <c r="Z318" s="120">
        <v>263.70179016893331</v>
      </c>
      <c r="AA318" s="40"/>
      <c r="AB318" s="110" t="str">
        <f t="shared" si="33"/>
        <v>5"300</v>
      </c>
    </row>
    <row r="319" spans="1:28" ht="18.75" customHeight="1" x14ac:dyDescent="0.3">
      <c r="A319" s="93">
        <v>300</v>
      </c>
      <c r="B319" s="105">
        <v>6</v>
      </c>
      <c r="C319" s="105">
        <f t="shared" si="37"/>
        <v>6</v>
      </c>
      <c r="D319" s="104" t="s">
        <v>85</v>
      </c>
      <c r="E319" s="105" t="str">
        <f t="shared" si="36"/>
        <v>6 300 CS-SS316/PTFE-SS316</v>
      </c>
      <c r="F319" s="103">
        <v>157.22</v>
      </c>
      <c r="G319" s="103">
        <v>182.62</v>
      </c>
      <c r="H319" s="103">
        <v>209.6</v>
      </c>
      <c r="I319" s="105">
        <v>251</v>
      </c>
      <c r="J319" s="106">
        <v>0.19611000000000001</v>
      </c>
      <c r="K319" s="107">
        <v>16</v>
      </c>
      <c r="L319" s="107">
        <v>22</v>
      </c>
      <c r="M319" s="118">
        <v>3.041456E-2</v>
      </c>
      <c r="N319" s="40">
        <v>2.3828927999999996E-2</v>
      </c>
      <c r="O319" s="40">
        <v>9.5433589785600001E-2</v>
      </c>
      <c r="P319" s="40">
        <v>0.10280800354175998</v>
      </c>
      <c r="Q319" s="40">
        <v>1</v>
      </c>
      <c r="R319" s="40">
        <v>0.10280800354175998</v>
      </c>
      <c r="S319" s="40">
        <v>9.5433589785600001E-2</v>
      </c>
      <c r="T319" s="108">
        <v>48.833801682335988</v>
      </c>
      <c r="U319" s="109">
        <v>95.433589785600006</v>
      </c>
      <c r="V319" s="40">
        <v>0.45028014480000011</v>
      </c>
      <c r="W319" s="109">
        <v>62</v>
      </c>
      <c r="X319" s="40">
        <v>0.20099756193600002</v>
      </c>
      <c r="Y319" s="108">
        <v>102</v>
      </c>
      <c r="Z319" s="120">
        <v>308.26739146793602</v>
      </c>
      <c r="AA319" s="40"/>
      <c r="AB319" s="110" t="str">
        <f t="shared" si="33"/>
        <v>6"300</v>
      </c>
    </row>
    <row r="320" spans="1:28" ht="18.75" customHeight="1" x14ac:dyDescent="0.3">
      <c r="A320" s="93">
        <v>300</v>
      </c>
      <c r="B320" s="105">
        <v>8</v>
      </c>
      <c r="C320" s="105">
        <f t="shared" si="37"/>
        <v>8</v>
      </c>
      <c r="D320" s="104" t="s">
        <v>85</v>
      </c>
      <c r="E320" s="105" t="str">
        <f t="shared" si="36"/>
        <v>8 300 CS-SS316/PTFE-SS316</v>
      </c>
      <c r="F320" s="103">
        <v>215.9</v>
      </c>
      <c r="G320" s="103">
        <v>233.42</v>
      </c>
      <c r="H320" s="103">
        <v>263.7</v>
      </c>
      <c r="I320" s="103">
        <v>308.10000000000002</v>
      </c>
      <c r="J320" s="106">
        <v>0.24856</v>
      </c>
      <c r="K320" s="107">
        <v>18</v>
      </c>
      <c r="L320" s="107">
        <v>24</v>
      </c>
      <c r="M320" s="118">
        <v>3.041456E-2</v>
      </c>
      <c r="N320" s="40">
        <v>2.3828927999999996E-2</v>
      </c>
      <c r="O320" s="40">
        <v>0.13607717460479998</v>
      </c>
      <c r="P320" s="40">
        <v>0.14215004024831998</v>
      </c>
      <c r="Q320" s="40">
        <v>1</v>
      </c>
      <c r="R320" s="40">
        <v>0.14215004024831998</v>
      </c>
      <c r="S320" s="40">
        <v>0.13607717460479998</v>
      </c>
      <c r="T320" s="108">
        <v>67.521269117951988</v>
      </c>
      <c r="U320" s="109">
        <v>136.07717460479998</v>
      </c>
      <c r="V320" s="40">
        <v>0.59276616048000053</v>
      </c>
      <c r="W320" s="109">
        <v>76</v>
      </c>
      <c r="X320" s="40">
        <v>0.17720701130879982</v>
      </c>
      <c r="Y320" s="108">
        <v>97</v>
      </c>
      <c r="Z320" s="120">
        <v>376.59844372275199</v>
      </c>
      <c r="AA320" s="40"/>
      <c r="AB320" s="110" t="str">
        <f t="shared" si="33"/>
        <v>8"300</v>
      </c>
    </row>
    <row r="321" spans="1:28" ht="18.75" customHeight="1" x14ac:dyDescent="0.3">
      <c r="A321" s="93">
        <v>300</v>
      </c>
      <c r="B321" s="105">
        <v>10</v>
      </c>
      <c r="C321" s="105">
        <f t="shared" si="37"/>
        <v>10</v>
      </c>
      <c r="D321" s="104" t="s">
        <v>85</v>
      </c>
      <c r="E321" s="105" t="str">
        <f t="shared" si="36"/>
        <v>10 300 CS-SS316/PTFE-SS316</v>
      </c>
      <c r="F321" s="103">
        <v>268.22000000000003</v>
      </c>
      <c r="G321" s="103">
        <v>287.27</v>
      </c>
      <c r="H321" s="103">
        <v>317.5</v>
      </c>
      <c r="I321" s="105">
        <v>362</v>
      </c>
      <c r="J321" s="106">
        <v>0.30238500000000001</v>
      </c>
      <c r="K321" s="107">
        <v>18</v>
      </c>
      <c r="L321" s="107">
        <v>24</v>
      </c>
      <c r="M321" s="118">
        <v>3.041456E-2</v>
      </c>
      <c r="N321" s="40">
        <v>2.3828927999999996E-2</v>
      </c>
      <c r="O321" s="40">
        <v>0.16554432106080003</v>
      </c>
      <c r="P321" s="40">
        <v>0.17293224943871999</v>
      </c>
      <c r="Q321" s="40">
        <v>1</v>
      </c>
      <c r="R321" s="40">
        <v>0.17293224943871999</v>
      </c>
      <c r="S321" s="40">
        <v>0.16554432106080003</v>
      </c>
      <c r="T321" s="108">
        <v>82.142818483391991</v>
      </c>
      <c r="U321" s="109">
        <v>165.54432106080003</v>
      </c>
      <c r="V321" s="40">
        <v>0.69803518799999997</v>
      </c>
      <c r="W321" s="109">
        <v>85</v>
      </c>
      <c r="X321" s="40">
        <v>0.23713408834199942</v>
      </c>
      <c r="Y321" s="108">
        <v>120</v>
      </c>
      <c r="Z321" s="120">
        <v>452.68713954419201</v>
      </c>
      <c r="AA321" s="40"/>
      <c r="AB321" s="110" t="str">
        <f t="shared" si="33"/>
        <v>10"300</v>
      </c>
    </row>
    <row r="322" spans="1:28" ht="18.75" customHeight="1" x14ac:dyDescent="0.3">
      <c r="A322" s="93">
        <v>300</v>
      </c>
      <c r="B322" s="105">
        <v>12</v>
      </c>
      <c r="C322" s="105">
        <f t="shared" si="37"/>
        <v>12</v>
      </c>
      <c r="D322" s="104" t="s">
        <v>85</v>
      </c>
      <c r="E322" s="105" t="str">
        <f t="shared" si="36"/>
        <v>12 300 CS-SS316/PTFE-SS316</v>
      </c>
      <c r="F322" s="103">
        <v>317.5</v>
      </c>
      <c r="G322" s="103">
        <v>339.85</v>
      </c>
      <c r="H322" s="103">
        <v>374.7</v>
      </c>
      <c r="I322" s="103">
        <v>422.4</v>
      </c>
      <c r="J322" s="106">
        <v>0.35727499999999995</v>
      </c>
      <c r="K322" s="107">
        <v>21</v>
      </c>
      <c r="L322" s="107">
        <v>27</v>
      </c>
      <c r="M322" s="118">
        <v>3.041456E-2</v>
      </c>
      <c r="N322" s="40">
        <v>2.3828927999999996E-2</v>
      </c>
      <c r="O322" s="40">
        <v>0.22819360040399997</v>
      </c>
      <c r="P322" s="40">
        <v>0.22986396678239993</v>
      </c>
      <c r="Q322" s="40">
        <v>1</v>
      </c>
      <c r="R322" s="40">
        <v>0.22986396678239993</v>
      </c>
      <c r="S322" s="40">
        <v>0.22819360040399997</v>
      </c>
      <c r="T322" s="108">
        <v>109.18538422163996</v>
      </c>
      <c r="U322" s="109">
        <v>228.19360040399997</v>
      </c>
      <c r="V322" s="40">
        <v>0.87307393535999966</v>
      </c>
      <c r="W322" s="109">
        <v>103</v>
      </c>
      <c r="X322" s="40">
        <v>0.32913459747000035</v>
      </c>
      <c r="Y322" s="108">
        <v>151</v>
      </c>
      <c r="Z322" s="120">
        <v>591.37898462563999</v>
      </c>
      <c r="AA322" s="40"/>
      <c r="AB322" s="110" t="str">
        <f t="shared" si="33"/>
        <v>12"300</v>
      </c>
    </row>
    <row r="323" spans="1:28" ht="18.75" customHeight="1" x14ac:dyDescent="0.3">
      <c r="A323" s="93">
        <v>300</v>
      </c>
      <c r="B323" s="105">
        <v>14</v>
      </c>
      <c r="C323" s="105">
        <f t="shared" si="37"/>
        <v>14</v>
      </c>
      <c r="D323" s="104" t="s">
        <v>85</v>
      </c>
      <c r="E323" s="105" t="str">
        <f t="shared" ref="E323:E347" si="38">CONCATENATE(C323," ",A323," ",D323)</f>
        <v>14 300 CS-SS316/PTFE-SS316</v>
      </c>
      <c r="F323" s="103">
        <v>349.25</v>
      </c>
      <c r="G323" s="103">
        <v>371.6</v>
      </c>
      <c r="H323" s="103">
        <v>406.4</v>
      </c>
      <c r="I323" s="103">
        <v>485.9</v>
      </c>
      <c r="J323" s="106">
        <v>0.38900000000000001</v>
      </c>
      <c r="K323" s="107">
        <v>21</v>
      </c>
      <c r="L323" s="107">
        <v>27</v>
      </c>
      <c r="M323" s="118">
        <v>3.041456E-2</v>
      </c>
      <c r="N323" s="40">
        <v>2.3828927999999996E-2</v>
      </c>
      <c r="O323" s="40">
        <v>0.24845654064000003</v>
      </c>
      <c r="P323" s="40">
        <v>0.25027523078399994</v>
      </c>
      <c r="Q323" s="40">
        <v>1</v>
      </c>
      <c r="R323" s="40">
        <v>0.25027523078399994</v>
      </c>
      <c r="S323" s="40">
        <v>0.24845654064000003</v>
      </c>
      <c r="T323" s="108">
        <v>118.88073462239997</v>
      </c>
      <c r="U323" s="109">
        <v>248.45654064000004</v>
      </c>
      <c r="V323" s="40">
        <v>1.6738739946000003</v>
      </c>
      <c r="W323" s="109">
        <v>178</v>
      </c>
      <c r="X323" s="40">
        <v>0.35988352632000031</v>
      </c>
      <c r="Y323" s="108">
        <v>162</v>
      </c>
      <c r="Z323" s="120">
        <v>707.3372752624</v>
      </c>
      <c r="AA323" s="40"/>
      <c r="AB323" s="110" t="str">
        <f t="shared" ref="AB323:AB386" si="39">CONCATENATE(B323,"""",A323)</f>
        <v>14"300</v>
      </c>
    </row>
    <row r="324" spans="1:28" ht="18.75" customHeight="1" x14ac:dyDescent="0.3">
      <c r="A324" s="93">
        <v>300</v>
      </c>
      <c r="B324" s="105">
        <v>16</v>
      </c>
      <c r="C324" s="105">
        <f t="shared" si="37"/>
        <v>16</v>
      </c>
      <c r="D324" s="104" t="s">
        <v>85</v>
      </c>
      <c r="E324" s="105" t="str">
        <f t="shared" si="38"/>
        <v>16 300 CS-SS316/PTFE-SS316</v>
      </c>
      <c r="F324" s="103">
        <v>400.05</v>
      </c>
      <c r="G324" s="103">
        <v>422.4</v>
      </c>
      <c r="H324" s="103">
        <v>463.6</v>
      </c>
      <c r="I324" s="103">
        <v>539.79999999999995</v>
      </c>
      <c r="J324" s="106">
        <v>0.443</v>
      </c>
      <c r="K324" s="107">
        <v>25</v>
      </c>
      <c r="L324" s="107">
        <v>31</v>
      </c>
      <c r="M324" s="118">
        <v>3.041456E-2</v>
      </c>
      <c r="N324" s="40">
        <v>2.3828927999999996E-2</v>
      </c>
      <c r="O324" s="40">
        <v>0.33684125199999998</v>
      </c>
      <c r="P324" s="40">
        <v>0.32724266822399994</v>
      </c>
      <c r="Q324" s="40">
        <v>1</v>
      </c>
      <c r="R324" s="40">
        <v>0.32724266822399994</v>
      </c>
      <c r="S324" s="40">
        <v>0.33684125199999998</v>
      </c>
      <c r="T324" s="108">
        <v>155.44026740639998</v>
      </c>
      <c r="U324" s="109">
        <v>336.841252</v>
      </c>
      <c r="V324" s="40">
        <v>1.7823647563199985</v>
      </c>
      <c r="W324" s="109">
        <v>190</v>
      </c>
      <c r="X324" s="40">
        <v>0.40908181247999942</v>
      </c>
      <c r="Y324" s="108">
        <v>181</v>
      </c>
      <c r="Z324" s="120">
        <v>863.28151940639987</v>
      </c>
      <c r="AA324" s="40"/>
      <c r="AB324" s="110" t="str">
        <f t="shared" si="39"/>
        <v>16"300</v>
      </c>
    </row>
    <row r="325" spans="1:28" ht="18.75" customHeight="1" x14ac:dyDescent="0.3">
      <c r="A325" s="93">
        <v>300</v>
      </c>
      <c r="B325" s="105">
        <v>18</v>
      </c>
      <c r="C325" s="105">
        <f t="shared" si="37"/>
        <v>18</v>
      </c>
      <c r="D325" s="104" t="s">
        <v>85</v>
      </c>
      <c r="E325" s="105" t="str">
        <f t="shared" si="38"/>
        <v>18 300 CS-SS316/PTFE-SS316</v>
      </c>
      <c r="F325" s="103">
        <v>449.33</v>
      </c>
      <c r="G325" s="103">
        <v>474.72</v>
      </c>
      <c r="H325" s="103">
        <v>527.1</v>
      </c>
      <c r="I325" s="103">
        <v>596.9</v>
      </c>
      <c r="J325" s="106">
        <v>0.50091000000000008</v>
      </c>
      <c r="K325" s="107">
        <v>31</v>
      </c>
      <c r="L325" s="107">
        <v>37</v>
      </c>
      <c r="M325" s="118">
        <v>3.041456E-2</v>
      </c>
      <c r="N325" s="40">
        <v>2.3828927999999996E-2</v>
      </c>
      <c r="O325" s="40">
        <v>0.47228367473760008</v>
      </c>
      <c r="P325" s="40">
        <v>0.44163748800576003</v>
      </c>
      <c r="Q325" s="40">
        <v>1</v>
      </c>
      <c r="R325" s="40">
        <v>0.44163748800576003</v>
      </c>
      <c r="S325" s="40">
        <v>0.47228367473760008</v>
      </c>
      <c r="T325" s="108">
        <v>209.77780680273602</v>
      </c>
      <c r="U325" s="109">
        <v>472.28367473760005</v>
      </c>
      <c r="V325" s="40">
        <v>1.8053679818399988</v>
      </c>
      <c r="W325" s="109">
        <v>192</v>
      </c>
      <c r="X325" s="40">
        <v>0.52228669714560094</v>
      </c>
      <c r="Y325" s="108">
        <v>220</v>
      </c>
      <c r="Z325" s="120">
        <v>1094.061481540336</v>
      </c>
      <c r="AA325" s="40"/>
      <c r="AB325" s="110" t="str">
        <f t="shared" si="39"/>
        <v>18"300</v>
      </c>
    </row>
    <row r="326" spans="1:28" ht="18.75" customHeight="1" x14ac:dyDescent="0.3">
      <c r="A326" s="93">
        <v>300</v>
      </c>
      <c r="B326" s="105">
        <v>20</v>
      </c>
      <c r="C326" s="105">
        <f t="shared" si="37"/>
        <v>20</v>
      </c>
      <c r="D326" s="104" t="s">
        <v>85</v>
      </c>
      <c r="E326" s="105" t="str">
        <f t="shared" si="38"/>
        <v>20 300 CS-SS316/PTFE-SS316</v>
      </c>
      <c r="F326" s="103">
        <v>500.13</v>
      </c>
      <c r="G326" s="103">
        <v>525.52</v>
      </c>
      <c r="H326" s="103">
        <v>577.9</v>
      </c>
      <c r="I326" s="103">
        <v>654.1</v>
      </c>
      <c r="J326" s="106">
        <v>0.55171000000000003</v>
      </c>
      <c r="K326" s="107">
        <v>31</v>
      </c>
      <c r="L326" s="107">
        <v>37</v>
      </c>
      <c r="M326" s="118">
        <v>3.041456E-2</v>
      </c>
      <c r="N326" s="40">
        <v>2.3828927999999996E-2</v>
      </c>
      <c r="O326" s="40">
        <v>0.52018052382560009</v>
      </c>
      <c r="P326" s="40">
        <v>0.48642634107455995</v>
      </c>
      <c r="Q326" s="40">
        <v>1</v>
      </c>
      <c r="R326" s="40">
        <v>0.48642634107455995</v>
      </c>
      <c r="S326" s="40">
        <v>0.52018052382560009</v>
      </c>
      <c r="T326" s="108">
        <v>231.05251201041597</v>
      </c>
      <c r="U326" s="109">
        <v>520.18052382560006</v>
      </c>
      <c r="V326" s="40">
        <v>2.1597717434400012</v>
      </c>
      <c r="W326" s="109">
        <v>226</v>
      </c>
      <c r="X326" s="40">
        <v>0.57817683072959958</v>
      </c>
      <c r="Y326" s="108">
        <v>241</v>
      </c>
      <c r="Z326" s="120">
        <v>1218.2330358360159</v>
      </c>
      <c r="AA326" s="40"/>
      <c r="AB326" s="110" t="str">
        <f t="shared" si="39"/>
        <v>20"300</v>
      </c>
    </row>
    <row r="327" spans="1:28" ht="18.75" customHeight="1" x14ac:dyDescent="0.3">
      <c r="A327" s="93">
        <v>300</v>
      </c>
      <c r="B327" s="105">
        <v>24</v>
      </c>
      <c r="C327" s="105">
        <f t="shared" si="37"/>
        <v>24</v>
      </c>
      <c r="D327" s="104" t="s">
        <v>85</v>
      </c>
      <c r="E327" s="105" t="str">
        <f t="shared" si="38"/>
        <v>24 300 CS-SS316/PTFE-SS316</v>
      </c>
      <c r="F327" s="103">
        <v>603.25</v>
      </c>
      <c r="G327" s="103">
        <v>628.65</v>
      </c>
      <c r="H327" s="103">
        <v>685.8</v>
      </c>
      <c r="I327" s="103">
        <v>774.7</v>
      </c>
      <c r="J327" s="106">
        <v>0.65722499999999995</v>
      </c>
      <c r="K327" s="107">
        <v>34</v>
      </c>
      <c r="L327" s="107">
        <v>40</v>
      </c>
      <c r="M327" s="118">
        <v>3.041456E-2</v>
      </c>
      <c r="N327" s="40">
        <v>2.3828927999999996E-2</v>
      </c>
      <c r="O327" s="40">
        <v>0.67963311266399995</v>
      </c>
      <c r="P327" s="40">
        <v>0.62643868819199988</v>
      </c>
      <c r="Q327" s="40">
        <v>1</v>
      </c>
      <c r="R327" s="40">
        <v>0.62643868819199988</v>
      </c>
      <c r="S327" s="40">
        <v>0.67963311266399995</v>
      </c>
      <c r="T327" s="108">
        <v>297.55837689119994</v>
      </c>
      <c r="U327" s="109">
        <v>679.6331126639999</v>
      </c>
      <c r="V327" s="40">
        <v>2.9843108055600034</v>
      </c>
      <c r="W327" s="109">
        <v>306</v>
      </c>
      <c r="X327" s="40">
        <v>0.69191280971999936</v>
      </c>
      <c r="Y327" s="108">
        <v>283</v>
      </c>
      <c r="Z327" s="120">
        <v>1566.1914895551997</v>
      </c>
      <c r="AA327" s="40"/>
      <c r="AB327" s="110" t="str">
        <f t="shared" si="39"/>
        <v>24"300</v>
      </c>
    </row>
    <row r="328" spans="1:28" ht="18.75" customHeight="1" x14ac:dyDescent="0.3">
      <c r="A328" s="93"/>
      <c r="B328" s="93"/>
      <c r="C328" s="93"/>
      <c r="D328" s="94"/>
      <c r="E328" s="105" t="str">
        <f t="shared" si="38"/>
        <v xml:space="preserve">  </v>
      </c>
      <c r="F328" s="112"/>
      <c r="G328" s="112"/>
      <c r="H328" s="112"/>
      <c r="I328" s="112"/>
      <c r="J328" s="112"/>
      <c r="K328" s="93"/>
      <c r="L328" s="93"/>
      <c r="M328" s="113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  <c r="Y328" s="113"/>
      <c r="Z328" s="165"/>
      <c r="AA328" s="113"/>
      <c r="AB328" s="110" t="str">
        <f t="shared" si="39"/>
        <v>"</v>
      </c>
    </row>
    <row r="329" spans="1:28" ht="18.75" customHeight="1" x14ac:dyDescent="0.3">
      <c r="A329" s="93"/>
      <c r="B329" s="93"/>
      <c r="C329" s="93"/>
      <c r="D329" s="94"/>
      <c r="E329" s="105" t="str">
        <f t="shared" si="38"/>
        <v xml:space="preserve">  </v>
      </c>
      <c r="F329" s="112"/>
      <c r="G329" s="112"/>
      <c r="H329" s="112"/>
      <c r="I329" s="112"/>
      <c r="J329" s="112"/>
      <c r="K329" s="93"/>
      <c r="L329" s="93"/>
      <c r="M329" s="113"/>
      <c r="N329" s="113"/>
      <c r="O329" s="113"/>
      <c r="P329" s="113"/>
      <c r="Q329" s="113"/>
      <c r="R329" s="113"/>
      <c r="S329" s="113"/>
      <c r="T329" s="113"/>
      <c r="U329" s="113"/>
      <c r="V329" s="113"/>
      <c r="W329" s="113"/>
      <c r="X329" s="113"/>
      <c r="Y329" s="113"/>
      <c r="Z329" s="165"/>
      <c r="AA329" s="113"/>
      <c r="AB329" s="110" t="str">
        <f t="shared" si="39"/>
        <v>"</v>
      </c>
    </row>
    <row r="330" spans="1:28" ht="18.75" customHeight="1" x14ac:dyDescent="0.3">
      <c r="A330" s="105">
        <v>600</v>
      </c>
      <c r="B330" s="103">
        <v>0.5</v>
      </c>
      <c r="C330" s="103">
        <v>0.5</v>
      </c>
      <c r="D330" s="104" t="s">
        <v>72</v>
      </c>
      <c r="E330" s="105" t="str">
        <f t="shared" si="38"/>
        <v>0.5 600 CS-SS316/FG-SS316</v>
      </c>
      <c r="F330" s="103">
        <v>14.22</v>
      </c>
      <c r="G330" s="103">
        <v>19.05</v>
      </c>
      <c r="H330" s="103">
        <v>31.8</v>
      </c>
      <c r="I330" s="103">
        <v>54.1</v>
      </c>
      <c r="J330" s="106">
        <v>2.5425E-2</v>
      </c>
      <c r="K330" s="107">
        <v>8</v>
      </c>
      <c r="L330" s="107">
        <v>14</v>
      </c>
      <c r="M330" s="40">
        <v>1.38248E-2</v>
      </c>
      <c r="N330" s="40">
        <v>2.3828927999999996E-2</v>
      </c>
      <c r="O330" s="40">
        <v>2.8119643200000002E-3</v>
      </c>
      <c r="P330" s="40">
        <v>8.4819069215999986E-3</v>
      </c>
      <c r="Q330" s="40">
        <v>1</v>
      </c>
      <c r="R330" s="40">
        <v>8.4819069215999986E-3</v>
      </c>
      <c r="S330" s="40">
        <v>2.8119643200000002E-3</v>
      </c>
      <c r="T330" s="108">
        <v>4.0289057877599994</v>
      </c>
      <c r="U330" s="109">
        <v>1.2653839440000001</v>
      </c>
      <c r="V330" s="40">
        <v>5.2277024759999999E-2</v>
      </c>
      <c r="W330" s="109">
        <v>12</v>
      </c>
      <c r="X330" s="40">
        <v>3.9870423179999993E-3</v>
      </c>
      <c r="Y330" s="108">
        <v>2</v>
      </c>
      <c r="Z330" s="120">
        <v>19.294289731759999</v>
      </c>
      <c r="AA330" s="40"/>
      <c r="AB330" s="110" t="str">
        <f t="shared" si="39"/>
        <v>0.5"600</v>
      </c>
    </row>
    <row r="331" spans="1:28" ht="18.75" customHeight="1" x14ac:dyDescent="0.3">
      <c r="A331" s="105">
        <v>600</v>
      </c>
      <c r="B331" s="103">
        <v>0.75</v>
      </c>
      <c r="C331" s="103">
        <v>0.75</v>
      </c>
      <c r="D331" s="104" t="s">
        <v>72</v>
      </c>
      <c r="E331" s="105" t="str">
        <f t="shared" si="38"/>
        <v>0.75 600 CS-SS316/FG-SS316</v>
      </c>
      <c r="F331" s="103">
        <v>20.57</v>
      </c>
      <c r="G331" s="103">
        <v>25.4</v>
      </c>
      <c r="H331" s="103">
        <v>39.6</v>
      </c>
      <c r="I331" s="103">
        <v>66.8</v>
      </c>
      <c r="J331" s="106">
        <v>3.2500000000000001E-2</v>
      </c>
      <c r="K331" s="107">
        <v>9</v>
      </c>
      <c r="L331" s="107">
        <v>15</v>
      </c>
      <c r="M331" s="40">
        <v>1.38248E-2</v>
      </c>
      <c r="N331" s="40">
        <v>2.3828927999999996E-2</v>
      </c>
      <c r="O331" s="40">
        <v>4.0437540000000001E-3</v>
      </c>
      <c r="P331" s="40">
        <v>1.1616602399999999E-2</v>
      </c>
      <c r="Q331" s="40">
        <v>1</v>
      </c>
      <c r="R331" s="40">
        <v>1.1616602399999999E-2</v>
      </c>
      <c r="S331" s="40">
        <v>4.0437540000000001E-3</v>
      </c>
      <c r="T331" s="108">
        <v>5.517886139999999</v>
      </c>
      <c r="U331" s="109">
        <v>1.8196893000000001</v>
      </c>
      <c r="V331" s="40">
        <v>7.8732510719999982E-2</v>
      </c>
      <c r="W331" s="109">
        <v>14</v>
      </c>
      <c r="X331" s="40">
        <v>5.316056423999997E-3</v>
      </c>
      <c r="Y331" s="108">
        <v>3</v>
      </c>
      <c r="Z331" s="120">
        <v>24.337575439999998</v>
      </c>
      <c r="AA331" s="40"/>
      <c r="AB331" s="110" t="str">
        <f t="shared" si="39"/>
        <v>0.75"600</v>
      </c>
    </row>
    <row r="332" spans="1:28" ht="18.75" customHeight="1" x14ac:dyDescent="0.3">
      <c r="A332" s="105">
        <v>600</v>
      </c>
      <c r="B332" s="105">
        <v>1</v>
      </c>
      <c r="C332" s="105">
        <f>B332</f>
        <v>1</v>
      </c>
      <c r="D332" s="104" t="s">
        <v>72</v>
      </c>
      <c r="E332" s="105" t="str">
        <f t="shared" si="38"/>
        <v>1 600 CS-SS316/FG-SS316</v>
      </c>
      <c r="F332" s="103">
        <v>26.92</v>
      </c>
      <c r="G332" s="103">
        <v>31.75</v>
      </c>
      <c r="H332" s="103">
        <v>47.8</v>
      </c>
      <c r="I332" s="103">
        <v>73.2</v>
      </c>
      <c r="J332" s="106">
        <v>3.9774999999999998E-2</v>
      </c>
      <c r="K332" s="107">
        <v>10</v>
      </c>
      <c r="L332" s="107">
        <v>16</v>
      </c>
      <c r="M332" s="40">
        <v>1.38248E-2</v>
      </c>
      <c r="N332" s="40">
        <v>2.3828927999999996E-2</v>
      </c>
      <c r="O332" s="40">
        <v>5.4988141999999995E-3</v>
      </c>
      <c r="P332" s="40">
        <v>1.5164729779199996E-2</v>
      </c>
      <c r="Q332" s="40">
        <v>1</v>
      </c>
      <c r="R332" s="40">
        <v>1.5164729779199996E-2</v>
      </c>
      <c r="S332" s="40">
        <v>5.4988141999999995E-3</v>
      </c>
      <c r="T332" s="108">
        <v>7.2032466451199983</v>
      </c>
      <c r="U332" s="109">
        <v>2.4744663899999999</v>
      </c>
      <c r="V332" s="40">
        <v>8.0566320960000021E-2</v>
      </c>
      <c r="W332" s="113">
        <v>11</v>
      </c>
      <c r="X332" s="40">
        <v>6.6450705299999973E-3</v>
      </c>
      <c r="Y332" s="108">
        <v>3</v>
      </c>
      <c r="Z332" s="120">
        <v>23.67771303512</v>
      </c>
      <c r="AA332" s="40"/>
      <c r="AB332" s="110" t="str">
        <f t="shared" si="39"/>
        <v>1"600</v>
      </c>
    </row>
    <row r="333" spans="1:28" ht="18.75" customHeight="1" x14ac:dyDescent="0.3">
      <c r="A333" s="105">
        <v>600</v>
      </c>
      <c r="B333" s="105" t="s">
        <v>73</v>
      </c>
      <c r="C333" s="103">
        <v>1.25</v>
      </c>
      <c r="D333" s="104" t="s">
        <v>72</v>
      </c>
      <c r="E333" s="105" t="str">
        <f t="shared" si="38"/>
        <v>1.25 600 CS-SS316/FG-SS316</v>
      </c>
      <c r="F333" s="103">
        <v>38.1</v>
      </c>
      <c r="G333" s="103">
        <v>47.75</v>
      </c>
      <c r="H333" s="103">
        <v>60.5</v>
      </c>
      <c r="I333" s="103">
        <v>82.6</v>
      </c>
      <c r="J333" s="106">
        <v>5.4125E-2</v>
      </c>
      <c r="K333" s="107">
        <v>8</v>
      </c>
      <c r="L333" s="107">
        <v>14</v>
      </c>
      <c r="M333" s="40">
        <v>1.38248E-2</v>
      </c>
      <c r="N333" s="40">
        <v>2.3828927999999996E-2</v>
      </c>
      <c r="O333" s="40">
        <v>5.9861383999999995E-3</v>
      </c>
      <c r="P333" s="40">
        <v>1.8056370191999998E-2</v>
      </c>
      <c r="Q333" s="40">
        <v>1</v>
      </c>
      <c r="R333" s="40">
        <v>1.8056370191999998E-2</v>
      </c>
      <c r="S333" s="40">
        <v>5.9861383999999995E-3</v>
      </c>
      <c r="T333" s="108">
        <v>8.5767758411999981</v>
      </c>
      <c r="U333" s="109">
        <v>2.6937622799999996</v>
      </c>
      <c r="V333" s="40">
        <v>7.9100832719999972E-2</v>
      </c>
      <c r="W333" s="109">
        <v>25</v>
      </c>
      <c r="X333" s="40">
        <v>1.9966843949999997E-2</v>
      </c>
      <c r="Y333" s="108">
        <v>25</v>
      </c>
      <c r="Z333" s="120">
        <v>61.270538121199998</v>
      </c>
      <c r="AA333" s="40"/>
      <c r="AB333" s="110" t="str">
        <f t="shared" si="39"/>
        <v>1  1/4"600</v>
      </c>
    </row>
    <row r="334" spans="1:28" ht="18.75" customHeight="1" x14ac:dyDescent="0.3">
      <c r="A334" s="105">
        <v>600</v>
      </c>
      <c r="B334" s="105" t="s">
        <v>74</v>
      </c>
      <c r="C334" s="103">
        <v>1.5</v>
      </c>
      <c r="D334" s="104" t="s">
        <v>72</v>
      </c>
      <c r="E334" s="105" t="str">
        <f t="shared" si="38"/>
        <v>1.5 600 CS-SS316/FG-SS316</v>
      </c>
      <c r="F334" s="103">
        <v>44.45</v>
      </c>
      <c r="G334" s="103">
        <v>54.1</v>
      </c>
      <c r="H334" s="103">
        <v>69.900000000000006</v>
      </c>
      <c r="I334" s="103">
        <v>95.3</v>
      </c>
      <c r="J334" s="106">
        <v>6.2E-2</v>
      </c>
      <c r="K334" s="107">
        <v>9</v>
      </c>
      <c r="L334" s="107">
        <v>15</v>
      </c>
      <c r="M334" s="40">
        <v>1.38248E-2</v>
      </c>
      <c r="N334" s="40">
        <v>2.3828927999999996E-2</v>
      </c>
      <c r="O334" s="40">
        <v>7.714238400000001E-3</v>
      </c>
      <c r="P334" s="40">
        <v>2.2160903039999996E-2</v>
      </c>
      <c r="Q334" s="40">
        <v>1</v>
      </c>
      <c r="R334" s="40">
        <v>2.2160903039999996E-2</v>
      </c>
      <c r="S334" s="40">
        <v>7.714238400000001E-3</v>
      </c>
      <c r="T334" s="108">
        <v>10.526428943999997</v>
      </c>
      <c r="U334" s="109">
        <v>3.4714072800000007</v>
      </c>
      <c r="V334" s="40">
        <v>0.10489030583999996</v>
      </c>
      <c r="W334" s="109">
        <v>17</v>
      </c>
      <c r="X334" s="40">
        <v>2.2622120579999995E-2</v>
      </c>
      <c r="Y334" s="108">
        <v>12</v>
      </c>
      <c r="Z334" s="120">
        <v>42.997836223999997</v>
      </c>
      <c r="AA334" s="40"/>
      <c r="AB334" s="110" t="str">
        <f t="shared" si="39"/>
        <v>1  1/2"600</v>
      </c>
    </row>
    <row r="335" spans="1:28" ht="18.75" customHeight="1" x14ac:dyDescent="0.3">
      <c r="A335" s="105">
        <v>600</v>
      </c>
      <c r="B335" s="105">
        <v>2</v>
      </c>
      <c r="C335" s="105">
        <f>B335</f>
        <v>2</v>
      </c>
      <c r="D335" s="104" t="s">
        <v>72</v>
      </c>
      <c r="E335" s="105" t="str">
        <f t="shared" si="38"/>
        <v>2 600 CS-SS316/FG-SS316</v>
      </c>
      <c r="F335" s="103">
        <v>55.62</v>
      </c>
      <c r="G335" s="103">
        <v>69.849999999999994</v>
      </c>
      <c r="H335" s="103">
        <v>85.9</v>
      </c>
      <c r="I335" s="103">
        <v>111.3</v>
      </c>
      <c r="J335" s="106">
        <v>7.7875E-2</v>
      </c>
      <c r="K335" s="107">
        <v>10</v>
      </c>
      <c r="L335" s="107">
        <v>16</v>
      </c>
      <c r="M335" s="40">
        <v>1.38248E-2</v>
      </c>
      <c r="N335" s="40">
        <v>2.3828927999999996E-2</v>
      </c>
      <c r="O335" s="40">
        <v>1.0766063000000001E-2</v>
      </c>
      <c r="P335" s="40">
        <v>2.9690844287999996E-2</v>
      </c>
      <c r="Q335" s="40">
        <v>1</v>
      </c>
      <c r="R335" s="40">
        <v>2.9690844287999996E-2</v>
      </c>
      <c r="S335" s="40">
        <v>1.0766063000000001E-2</v>
      </c>
      <c r="T335" s="108">
        <v>14.103151036799998</v>
      </c>
      <c r="U335" s="109">
        <v>4.8447283500000005</v>
      </c>
      <c r="V335" s="40">
        <v>0.12250043063999995</v>
      </c>
      <c r="W335" s="109">
        <v>17</v>
      </c>
      <c r="X335" s="40">
        <v>4.3070513045999993E-2</v>
      </c>
      <c r="Y335" s="108">
        <v>22</v>
      </c>
      <c r="Z335" s="120">
        <v>57.947879386799997</v>
      </c>
      <c r="AA335" s="40"/>
      <c r="AB335" s="110" t="str">
        <f t="shared" si="39"/>
        <v>2"600</v>
      </c>
    </row>
    <row r="336" spans="1:28" ht="18.75" customHeight="1" x14ac:dyDescent="0.3">
      <c r="A336" s="105">
        <v>600</v>
      </c>
      <c r="B336" s="105" t="s">
        <v>75</v>
      </c>
      <c r="C336" s="103">
        <v>2.5</v>
      </c>
      <c r="D336" s="104" t="s">
        <v>72</v>
      </c>
      <c r="E336" s="105" t="str">
        <f t="shared" si="38"/>
        <v>2.5 600 CS-SS316/FG-SS316</v>
      </c>
      <c r="F336" s="103">
        <v>66.540000000000006</v>
      </c>
      <c r="G336" s="103">
        <v>82.55</v>
      </c>
      <c r="H336" s="103">
        <v>98.6</v>
      </c>
      <c r="I336" s="103">
        <v>130.30000000000001</v>
      </c>
      <c r="J336" s="106">
        <v>9.0574999999999989E-2</v>
      </c>
      <c r="K336" s="107">
        <v>10</v>
      </c>
      <c r="L336" s="107">
        <v>16</v>
      </c>
      <c r="M336" s="40">
        <v>1.38248E-2</v>
      </c>
      <c r="N336" s="40">
        <v>2.3828927999999996E-2</v>
      </c>
      <c r="O336" s="40">
        <v>1.2521812599999998E-2</v>
      </c>
      <c r="P336" s="40">
        <v>3.4532882457599987E-2</v>
      </c>
      <c r="Q336" s="40">
        <v>1</v>
      </c>
      <c r="R336" s="40">
        <v>3.4532882457599987E-2</v>
      </c>
      <c r="S336" s="40">
        <v>1.2521812599999998E-2</v>
      </c>
      <c r="T336" s="108">
        <v>16.403119167359993</v>
      </c>
      <c r="U336" s="109">
        <v>5.6348156699999992</v>
      </c>
      <c r="V336" s="40">
        <v>0.17898325932000012</v>
      </c>
      <c r="W336" s="109">
        <v>40</v>
      </c>
      <c r="X336" s="40">
        <v>5.7268676165999961E-2</v>
      </c>
      <c r="Y336" s="108">
        <v>45</v>
      </c>
      <c r="Z336" s="120">
        <v>107.03793483735998</v>
      </c>
      <c r="AA336" s="40"/>
      <c r="AB336" s="110" t="str">
        <f t="shared" si="39"/>
        <v>2  1/2"600</v>
      </c>
    </row>
    <row r="337" spans="1:28" ht="18.75" customHeight="1" x14ac:dyDescent="0.3">
      <c r="A337" s="105">
        <v>600</v>
      </c>
      <c r="B337" s="105">
        <v>3</v>
      </c>
      <c r="C337" s="105">
        <f t="shared" ref="C337:C349" si="40">B337</f>
        <v>3</v>
      </c>
      <c r="D337" s="104" t="s">
        <v>72</v>
      </c>
      <c r="E337" s="105" t="str">
        <f t="shared" si="38"/>
        <v>3 600 CS-SS316/FG-SS316</v>
      </c>
      <c r="F337" s="121">
        <v>81</v>
      </c>
      <c r="G337" s="103">
        <v>101.6</v>
      </c>
      <c r="H337" s="103">
        <v>120.7</v>
      </c>
      <c r="I337" s="103">
        <v>149.4</v>
      </c>
      <c r="J337" s="106">
        <v>0.11115</v>
      </c>
      <c r="K337" s="107">
        <v>11</v>
      </c>
      <c r="L337" s="107">
        <v>17</v>
      </c>
      <c r="M337" s="40">
        <v>1.38248E-2</v>
      </c>
      <c r="N337" s="40">
        <v>2.3828927999999996E-2</v>
      </c>
      <c r="O337" s="40">
        <v>1.690289172E-2</v>
      </c>
      <c r="P337" s="40">
        <v>4.502595090239999E-2</v>
      </c>
      <c r="Q337" s="40">
        <v>1</v>
      </c>
      <c r="R337" s="40">
        <v>4.502595090239999E-2</v>
      </c>
      <c r="S337" s="40">
        <v>1.690289172E-2</v>
      </c>
      <c r="T337" s="108">
        <v>21.387326678639994</v>
      </c>
      <c r="U337" s="109">
        <v>7.6063012739999998</v>
      </c>
      <c r="V337" s="40">
        <v>0.18579808296</v>
      </c>
      <c r="W337" s="109">
        <v>25</v>
      </c>
      <c r="X337" s="40">
        <v>9.0692142719999938E-2</v>
      </c>
      <c r="Y337" s="108">
        <v>47</v>
      </c>
      <c r="Z337" s="120">
        <v>100.99362795264</v>
      </c>
      <c r="AA337" s="40"/>
      <c r="AB337" s="110" t="str">
        <f t="shared" si="39"/>
        <v>3"600</v>
      </c>
    </row>
    <row r="338" spans="1:28" ht="18.75" customHeight="1" x14ac:dyDescent="0.3">
      <c r="A338" s="105">
        <v>600</v>
      </c>
      <c r="B338" s="105">
        <v>4</v>
      </c>
      <c r="C338" s="105">
        <f t="shared" si="40"/>
        <v>4</v>
      </c>
      <c r="D338" s="104" t="s">
        <v>72</v>
      </c>
      <c r="E338" s="105" t="str">
        <f t="shared" si="38"/>
        <v>4 600 CS-SS316/FG-SS316</v>
      </c>
      <c r="F338" s="103">
        <v>102.62</v>
      </c>
      <c r="G338" s="103">
        <v>120.65</v>
      </c>
      <c r="H338" s="103">
        <v>149.4</v>
      </c>
      <c r="I338" s="103">
        <v>193.8</v>
      </c>
      <c r="J338" s="106">
        <v>0.13502500000000001</v>
      </c>
      <c r="K338" s="107">
        <v>17</v>
      </c>
      <c r="L338" s="107">
        <v>23</v>
      </c>
      <c r="M338" s="40">
        <v>1.38248E-2</v>
      </c>
      <c r="N338" s="40">
        <v>2.3828927999999996E-2</v>
      </c>
      <c r="O338" s="40">
        <v>3.173379154E-2</v>
      </c>
      <c r="P338" s="40">
        <v>7.4002523073599988E-2</v>
      </c>
      <c r="Q338" s="40">
        <v>1</v>
      </c>
      <c r="R338" s="40">
        <v>7.4002523073599988E-2</v>
      </c>
      <c r="S338" s="40">
        <v>3.173379154E-2</v>
      </c>
      <c r="T338" s="108">
        <v>35.151198459959993</v>
      </c>
      <c r="U338" s="109">
        <v>14.280206193</v>
      </c>
      <c r="V338" s="40">
        <v>0.37285972704000003</v>
      </c>
      <c r="W338" s="109">
        <v>55</v>
      </c>
      <c r="X338" s="40">
        <v>9.4260944574000013E-2</v>
      </c>
      <c r="Y338" s="108">
        <v>81.5</v>
      </c>
      <c r="Z338" s="120">
        <v>185.93140465296</v>
      </c>
      <c r="AA338" s="40"/>
      <c r="AB338" s="110" t="str">
        <f t="shared" si="39"/>
        <v>4"600</v>
      </c>
    </row>
    <row r="339" spans="1:28" ht="18.75" customHeight="1" x14ac:dyDescent="0.3">
      <c r="A339" s="105">
        <v>600</v>
      </c>
      <c r="B339" s="105">
        <v>5</v>
      </c>
      <c r="C339" s="105">
        <f t="shared" si="40"/>
        <v>5</v>
      </c>
      <c r="D339" s="104" t="s">
        <v>72</v>
      </c>
      <c r="E339" s="105" t="str">
        <f t="shared" si="38"/>
        <v>5 600 CS-SS316/FG-SS316</v>
      </c>
      <c r="F339" s="103">
        <v>128.27000000000001</v>
      </c>
      <c r="G339" s="103">
        <v>147.57</v>
      </c>
      <c r="H339" s="103">
        <v>177.8</v>
      </c>
      <c r="I339" s="103">
        <v>241.3</v>
      </c>
      <c r="J339" s="106">
        <v>0.162685</v>
      </c>
      <c r="K339" s="107">
        <v>18</v>
      </c>
      <c r="L339" s="107">
        <v>24</v>
      </c>
      <c r="M339" s="40">
        <v>1.38248E-2</v>
      </c>
      <c r="N339" s="40">
        <v>2.3828927999999996E-2</v>
      </c>
      <c r="O339" s="40">
        <v>4.0483576584000001E-2</v>
      </c>
      <c r="P339" s="40">
        <v>9.3038619640319981E-2</v>
      </c>
      <c r="Q339" s="40">
        <v>1</v>
      </c>
      <c r="R339" s="40">
        <v>9.3038619640319981E-2</v>
      </c>
      <c r="S339" s="40">
        <v>4.0483576584000001E-2</v>
      </c>
      <c r="T339" s="108">
        <v>44.193344329151991</v>
      </c>
      <c r="U339" s="109">
        <v>18.217609462800002</v>
      </c>
      <c r="V339" s="40">
        <v>0.66395673659999999</v>
      </c>
      <c r="W339" s="109">
        <v>89.760427248213318</v>
      </c>
      <c r="X339" s="40">
        <v>0.12341391253199989</v>
      </c>
      <c r="Y339" s="108">
        <v>88.202345486239992</v>
      </c>
      <c r="Z339" s="120">
        <v>240.37372652640531</v>
      </c>
      <c r="AA339" s="40"/>
      <c r="AB339" s="110" t="str">
        <f t="shared" si="39"/>
        <v>5"600</v>
      </c>
    </row>
    <row r="340" spans="1:28" ht="18.75" customHeight="1" x14ac:dyDescent="0.3">
      <c r="A340" s="105">
        <v>600</v>
      </c>
      <c r="B340" s="105">
        <v>6</v>
      </c>
      <c r="C340" s="105">
        <f t="shared" si="40"/>
        <v>6</v>
      </c>
      <c r="D340" s="104" t="s">
        <v>72</v>
      </c>
      <c r="E340" s="105" t="str">
        <f t="shared" si="38"/>
        <v>6 600 CS-SS316/FG-SS316</v>
      </c>
      <c r="F340" s="103">
        <v>154.94</v>
      </c>
      <c r="G340" s="103">
        <v>174.75</v>
      </c>
      <c r="H340" s="103">
        <v>209.6</v>
      </c>
      <c r="I340" s="103">
        <v>266.7</v>
      </c>
      <c r="J340" s="106">
        <v>0.19217500000000001</v>
      </c>
      <c r="K340" s="107">
        <v>21</v>
      </c>
      <c r="L340" s="107">
        <v>27</v>
      </c>
      <c r="M340" s="40">
        <v>1.38248E-2</v>
      </c>
      <c r="N340" s="40">
        <v>2.3828927999999996E-2</v>
      </c>
      <c r="O340" s="40">
        <v>5.5792399740000005E-2</v>
      </c>
      <c r="P340" s="40">
        <v>0.12364175443679999</v>
      </c>
      <c r="Q340" s="40">
        <v>1</v>
      </c>
      <c r="R340" s="40">
        <v>0.12364175443679999</v>
      </c>
      <c r="S340" s="40">
        <v>5.5792399740000005E-2</v>
      </c>
      <c r="T340" s="108">
        <v>58.729833357479997</v>
      </c>
      <c r="U340" s="109">
        <v>25.106579883000002</v>
      </c>
      <c r="V340" s="40">
        <v>0.65988439523999998</v>
      </c>
      <c r="W340" s="109">
        <v>81</v>
      </c>
      <c r="X340" s="40">
        <v>0.15000660926999998</v>
      </c>
      <c r="Y340" s="108">
        <v>88</v>
      </c>
      <c r="Z340" s="120">
        <v>252.83641324048</v>
      </c>
      <c r="AA340" s="40"/>
      <c r="AB340" s="110" t="str">
        <f t="shared" si="39"/>
        <v>6"600</v>
      </c>
    </row>
    <row r="341" spans="1:28" ht="18.75" customHeight="1" x14ac:dyDescent="0.3">
      <c r="A341" s="105">
        <v>600</v>
      </c>
      <c r="B341" s="105">
        <v>8</v>
      </c>
      <c r="C341" s="105">
        <f t="shared" si="40"/>
        <v>8</v>
      </c>
      <c r="D341" s="104" t="s">
        <v>72</v>
      </c>
      <c r="E341" s="105" t="str">
        <f t="shared" si="38"/>
        <v>8 600 CS-SS316/FG-SS316</v>
      </c>
      <c r="F341" s="103">
        <v>205.74</v>
      </c>
      <c r="G341" s="103">
        <v>225.55</v>
      </c>
      <c r="H341" s="103">
        <v>263.7</v>
      </c>
      <c r="I341" s="103">
        <v>320.8</v>
      </c>
      <c r="J341" s="106">
        <v>0.24462500000000001</v>
      </c>
      <c r="K341" s="107">
        <v>23</v>
      </c>
      <c r="L341" s="107">
        <v>29</v>
      </c>
      <c r="M341" s="40">
        <v>1.38248E-2</v>
      </c>
      <c r="N341" s="40">
        <v>2.3828927999999996E-2</v>
      </c>
      <c r="O341" s="40">
        <v>7.7783509100000009E-2</v>
      </c>
      <c r="P341" s="40">
        <v>0.16904539384799996</v>
      </c>
      <c r="Q341" s="40">
        <v>1</v>
      </c>
      <c r="R341" s="40">
        <v>0.16904539384799996</v>
      </c>
      <c r="S341" s="40">
        <v>7.7783509100000009E-2</v>
      </c>
      <c r="T341" s="108">
        <v>80.296562077799976</v>
      </c>
      <c r="U341" s="109">
        <v>35.002579095000002</v>
      </c>
      <c r="V341" s="40">
        <v>0.79374170976000047</v>
      </c>
      <c r="W341" s="109">
        <v>93</v>
      </c>
      <c r="X341" s="40">
        <v>0.19361368080600003</v>
      </c>
      <c r="Y341" s="108">
        <v>105</v>
      </c>
      <c r="Z341" s="120">
        <v>313.29914117279998</v>
      </c>
      <c r="AA341" s="40"/>
      <c r="AB341" s="110" t="str">
        <f t="shared" si="39"/>
        <v>8"600</v>
      </c>
    </row>
    <row r="342" spans="1:28" ht="18.75" customHeight="1" x14ac:dyDescent="0.3">
      <c r="A342" s="105">
        <v>600</v>
      </c>
      <c r="B342" s="105">
        <v>10</v>
      </c>
      <c r="C342" s="105">
        <f t="shared" si="40"/>
        <v>10</v>
      </c>
      <c r="D342" s="104" t="s">
        <v>72</v>
      </c>
      <c r="E342" s="105" t="str">
        <f t="shared" si="38"/>
        <v>10 600 CS-SS316/FG-SS316</v>
      </c>
      <c r="F342" s="103">
        <v>255.27</v>
      </c>
      <c r="G342" s="103">
        <v>274.57</v>
      </c>
      <c r="H342" s="103">
        <v>317.5</v>
      </c>
      <c r="I342" s="103">
        <v>400.1</v>
      </c>
      <c r="J342" s="106">
        <v>0.29603499999999999</v>
      </c>
      <c r="K342" s="107">
        <v>26</v>
      </c>
      <c r="L342" s="107">
        <v>32</v>
      </c>
      <c r="M342" s="40">
        <v>1.38248E-2</v>
      </c>
      <c r="N342" s="40">
        <v>2.3828927999999996E-2</v>
      </c>
      <c r="O342" s="40">
        <v>0.10640824136799999</v>
      </c>
      <c r="P342" s="40">
        <v>0.22573429441535994</v>
      </c>
      <c r="Q342" s="40">
        <v>1</v>
      </c>
      <c r="R342" s="40">
        <v>0.22573429441535994</v>
      </c>
      <c r="S342" s="40">
        <v>0.10640824136799999</v>
      </c>
      <c r="T342" s="108">
        <v>107.22378984729598</v>
      </c>
      <c r="U342" s="109">
        <v>47.8837086156</v>
      </c>
      <c r="V342" s="40">
        <v>1.4320472023200004</v>
      </c>
      <c r="W342" s="109">
        <v>154</v>
      </c>
      <c r="X342" s="40">
        <v>0.2296249777319998</v>
      </c>
      <c r="Y342" s="108">
        <v>121</v>
      </c>
      <c r="Z342" s="120">
        <v>430.10749846289593</v>
      </c>
      <c r="AA342" s="40"/>
      <c r="AB342" s="110" t="str">
        <f t="shared" si="39"/>
        <v>10"600</v>
      </c>
    </row>
    <row r="343" spans="1:28" ht="18.75" customHeight="1" x14ac:dyDescent="0.3">
      <c r="A343" s="105">
        <v>600</v>
      </c>
      <c r="B343" s="105">
        <v>12</v>
      </c>
      <c r="C343" s="105">
        <f t="shared" si="40"/>
        <v>12</v>
      </c>
      <c r="D343" s="104" t="s">
        <v>72</v>
      </c>
      <c r="E343" s="105" t="str">
        <f t="shared" si="38"/>
        <v>12 600 CS-SS316/FG-SS316</v>
      </c>
      <c r="F343" s="103">
        <v>307.33999999999997</v>
      </c>
      <c r="G343" s="103">
        <v>327.14999999999998</v>
      </c>
      <c r="H343" s="103">
        <v>374.7</v>
      </c>
      <c r="I343" s="103">
        <v>457.2</v>
      </c>
      <c r="J343" s="106">
        <v>0.35092499999999993</v>
      </c>
      <c r="K343" s="107">
        <v>29</v>
      </c>
      <c r="L343" s="107">
        <v>35</v>
      </c>
      <c r="M343" s="40">
        <v>1.38248E-2</v>
      </c>
      <c r="N343" s="40">
        <v>2.3828927999999996E-2</v>
      </c>
      <c r="O343" s="40">
        <v>0.14069257025999996</v>
      </c>
      <c r="P343" s="40">
        <v>0.2926758295439999</v>
      </c>
      <c r="Q343" s="40">
        <v>1</v>
      </c>
      <c r="R343" s="40">
        <v>0.2926758295439999</v>
      </c>
      <c r="S343" s="40">
        <v>0.14069257025999996</v>
      </c>
      <c r="T343" s="108">
        <v>139.02101903339997</v>
      </c>
      <c r="U343" s="109">
        <v>63.311656616999983</v>
      </c>
      <c r="V343" s="40">
        <v>1.6344397080000002</v>
      </c>
      <c r="W343" s="109">
        <v>173</v>
      </c>
      <c r="X343" s="40">
        <v>0.28082782387800004</v>
      </c>
      <c r="Y343" s="108">
        <v>138</v>
      </c>
      <c r="Z343" s="120">
        <v>513.33267565040001</v>
      </c>
      <c r="AA343" s="40"/>
      <c r="AB343" s="110" t="str">
        <f t="shared" si="39"/>
        <v>12"600</v>
      </c>
    </row>
    <row r="344" spans="1:28" ht="18.75" customHeight="1" x14ac:dyDescent="0.3">
      <c r="A344" s="105">
        <v>600</v>
      </c>
      <c r="B344" s="105">
        <v>14</v>
      </c>
      <c r="C344" s="105">
        <f t="shared" si="40"/>
        <v>14</v>
      </c>
      <c r="D344" s="104" t="s">
        <v>72</v>
      </c>
      <c r="E344" s="105" t="str">
        <f t="shared" si="38"/>
        <v>14 600 CS-SS316/FG-SS316</v>
      </c>
      <c r="F344" s="103">
        <v>342.9</v>
      </c>
      <c r="G344" s="103">
        <v>361.95</v>
      </c>
      <c r="H344" s="103">
        <v>406.4</v>
      </c>
      <c r="I344" s="103">
        <v>492.3</v>
      </c>
      <c r="J344" s="106">
        <v>0.38417499999999993</v>
      </c>
      <c r="K344" s="107">
        <v>27</v>
      </c>
      <c r="L344" s="107">
        <v>33</v>
      </c>
      <c r="M344" s="40">
        <v>1.38248E-2</v>
      </c>
      <c r="N344" s="40">
        <v>2.3828927999999996E-2</v>
      </c>
      <c r="O344" s="40">
        <v>0.14340084857999999</v>
      </c>
      <c r="P344" s="40">
        <v>0.30209778767519985</v>
      </c>
      <c r="Q344" s="40">
        <v>1</v>
      </c>
      <c r="R344" s="40">
        <v>0.30209778767519985</v>
      </c>
      <c r="S344" s="40">
        <v>0.14340084857999999</v>
      </c>
      <c r="T344" s="108">
        <v>143.49644914571994</v>
      </c>
      <c r="U344" s="109">
        <v>64.530381860999995</v>
      </c>
      <c r="V344" s="40">
        <v>1.8324483152400008</v>
      </c>
      <c r="W344" s="109">
        <v>190</v>
      </c>
      <c r="X344" s="40">
        <v>0.29878053147000011</v>
      </c>
      <c r="Y344" s="108">
        <v>150</v>
      </c>
      <c r="Z344" s="120">
        <v>548.02683100671993</v>
      </c>
      <c r="AA344" s="40"/>
      <c r="AB344" s="110" t="str">
        <f t="shared" si="39"/>
        <v>14"600</v>
      </c>
    </row>
    <row r="345" spans="1:28" ht="18.75" customHeight="1" x14ac:dyDescent="0.3">
      <c r="A345" s="105">
        <v>600</v>
      </c>
      <c r="B345" s="105">
        <v>16</v>
      </c>
      <c r="C345" s="105">
        <f t="shared" si="40"/>
        <v>16</v>
      </c>
      <c r="D345" s="104" t="s">
        <v>72</v>
      </c>
      <c r="E345" s="105" t="str">
        <f t="shared" si="38"/>
        <v>16 600 CS-SS316/FG-SS316</v>
      </c>
      <c r="F345" s="103">
        <v>389.89</v>
      </c>
      <c r="G345" s="103">
        <v>412.75</v>
      </c>
      <c r="H345" s="103">
        <v>463.6</v>
      </c>
      <c r="I345" s="103">
        <v>565.20000000000005</v>
      </c>
      <c r="J345" s="106">
        <v>0.43817500000000004</v>
      </c>
      <c r="K345" s="107">
        <v>31</v>
      </c>
      <c r="L345" s="107">
        <v>37</v>
      </c>
      <c r="M345" s="40">
        <v>1.38248E-2</v>
      </c>
      <c r="N345" s="40">
        <v>2.3828927999999996E-2</v>
      </c>
      <c r="O345" s="40">
        <v>0.18778813394000002</v>
      </c>
      <c r="P345" s="40">
        <v>0.38632589947679996</v>
      </c>
      <c r="Q345" s="40">
        <v>1</v>
      </c>
      <c r="R345" s="40">
        <v>0.38632589947679996</v>
      </c>
      <c r="S345" s="40">
        <v>0.18778813394000002</v>
      </c>
      <c r="T345" s="108">
        <v>183.50480225147999</v>
      </c>
      <c r="U345" s="109">
        <v>84.504660273000013</v>
      </c>
      <c r="V345" s="40">
        <v>2.4883106342400008</v>
      </c>
      <c r="W345" s="109">
        <v>252</v>
      </c>
      <c r="X345" s="40">
        <v>0.40885756938000029</v>
      </c>
      <c r="Y345" s="108">
        <v>183</v>
      </c>
      <c r="Z345" s="120">
        <v>703.00946252448</v>
      </c>
      <c r="AA345" s="40"/>
      <c r="AB345" s="110" t="str">
        <f t="shared" si="39"/>
        <v>16"600</v>
      </c>
    </row>
    <row r="346" spans="1:28" ht="18.75" customHeight="1" x14ac:dyDescent="0.3">
      <c r="A346" s="105">
        <v>600</v>
      </c>
      <c r="B346" s="105">
        <v>18</v>
      </c>
      <c r="C346" s="105">
        <f t="shared" si="40"/>
        <v>18</v>
      </c>
      <c r="D346" s="104" t="s">
        <v>72</v>
      </c>
      <c r="E346" s="105" t="str">
        <f t="shared" si="38"/>
        <v>18 600 CS-SS316/FG-SS316</v>
      </c>
      <c r="F346" s="103">
        <v>438.15</v>
      </c>
      <c r="G346" s="103">
        <v>469.9</v>
      </c>
      <c r="H346" s="103">
        <v>527.1</v>
      </c>
      <c r="I346" s="103">
        <v>612.9</v>
      </c>
      <c r="J346" s="106">
        <v>0.4985</v>
      </c>
      <c r="K346" s="107">
        <v>34</v>
      </c>
      <c r="L346" s="107">
        <v>40</v>
      </c>
      <c r="M346" s="40">
        <v>1.38248E-2</v>
      </c>
      <c r="N346" s="40">
        <v>2.3828927999999996E-2</v>
      </c>
      <c r="O346" s="40">
        <v>0.23431653520000001</v>
      </c>
      <c r="P346" s="40">
        <v>0.47514882431999994</v>
      </c>
      <c r="Q346" s="40">
        <v>1</v>
      </c>
      <c r="R346" s="40">
        <v>0.47514882431999994</v>
      </c>
      <c r="S346" s="40">
        <v>0.23431653520000001</v>
      </c>
      <c r="T346" s="108">
        <v>225.69569155199997</v>
      </c>
      <c r="U346" s="109">
        <v>105.44244084</v>
      </c>
      <c r="V346" s="40">
        <v>2.2786920842399989</v>
      </c>
      <c r="W346" s="109">
        <v>233</v>
      </c>
      <c r="X346" s="40">
        <v>0.64648419089999998</v>
      </c>
      <c r="Y346" s="108">
        <v>273</v>
      </c>
      <c r="Z346" s="120">
        <v>837.13813239199999</v>
      </c>
      <c r="AA346" s="40"/>
      <c r="AB346" s="110" t="str">
        <f t="shared" si="39"/>
        <v>18"600</v>
      </c>
    </row>
    <row r="347" spans="1:28" ht="18.75" customHeight="1" x14ac:dyDescent="0.3">
      <c r="A347" s="105">
        <v>600</v>
      </c>
      <c r="B347" s="105">
        <v>20</v>
      </c>
      <c r="C347" s="105">
        <f t="shared" si="40"/>
        <v>20</v>
      </c>
      <c r="D347" s="104" t="s">
        <v>72</v>
      </c>
      <c r="E347" s="105" t="str">
        <f t="shared" si="38"/>
        <v>20 600 CS-SS316/FG-SS316</v>
      </c>
      <c r="F347" s="103">
        <v>488.95</v>
      </c>
      <c r="G347" s="103">
        <v>520.70000000000005</v>
      </c>
      <c r="H347" s="103">
        <v>577.9</v>
      </c>
      <c r="I347" s="103">
        <v>682.8</v>
      </c>
      <c r="J347" s="106">
        <v>0.5492999999999999</v>
      </c>
      <c r="K347" s="107">
        <v>34</v>
      </c>
      <c r="L347" s="107">
        <v>40</v>
      </c>
      <c r="M347" s="40">
        <v>1.38248E-2</v>
      </c>
      <c r="N347" s="40">
        <v>2.3828927999999996E-2</v>
      </c>
      <c r="O347" s="40">
        <v>0.25819472975999996</v>
      </c>
      <c r="P347" s="40">
        <v>0.52356920601599977</v>
      </c>
      <c r="Q347" s="40">
        <v>1</v>
      </c>
      <c r="R347" s="40">
        <v>0.52356920601599977</v>
      </c>
      <c r="S347" s="40">
        <v>0.25819472975999996</v>
      </c>
      <c r="T347" s="108">
        <v>248.69537285759989</v>
      </c>
      <c r="U347" s="109">
        <v>116.18762839199998</v>
      </c>
      <c r="V347" s="40">
        <v>3.1036856990399992</v>
      </c>
      <c r="W347" s="109">
        <v>313</v>
      </c>
      <c r="X347" s="40">
        <v>0.71637437370000123</v>
      </c>
      <c r="Y347" s="108">
        <v>298</v>
      </c>
      <c r="Z347" s="120">
        <v>975.88300124959983</v>
      </c>
      <c r="AA347" s="40"/>
      <c r="AB347" s="110" t="str">
        <f t="shared" si="39"/>
        <v>20"600</v>
      </c>
    </row>
    <row r="348" spans="1:28" ht="18.75" customHeight="1" x14ac:dyDescent="0.3">
      <c r="A348" s="105">
        <v>600</v>
      </c>
      <c r="B348" s="105">
        <v>22</v>
      </c>
      <c r="C348" s="105">
        <f t="shared" si="40"/>
        <v>22</v>
      </c>
      <c r="D348" s="104"/>
      <c r="E348" s="105"/>
      <c r="F348" s="111">
        <v>546.20000000000005</v>
      </c>
      <c r="G348" s="111"/>
      <c r="H348" s="111"/>
      <c r="I348" s="111"/>
      <c r="J348" s="40"/>
      <c r="K348" s="107"/>
      <c r="L348" s="107"/>
      <c r="M348" s="40"/>
      <c r="N348" s="40"/>
      <c r="O348" s="40"/>
      <c r="P348" s="40"/>
      <c r="Q348" s="40"/>
      <c r="R348" s="40"/>
      <c r="S348" s="40"/>
      <c r="T348" s="108"/>
      <c r="U348" s="109"/>
      <c r="V348" s="40"/>
      <c r="W348" s="109"/>
      <c r="X348" s="40"/>
      <c r="Y348" s="108"/>
      <c r="Z348" s="120"/>
      <c r="AA348" s="40"/>
      <c r="AB348" s="110" t="str">
        <f t="shared" si="39"/>
        <v>22"600</v>
      </c>
    </row>
    <row r="349" spans="1:28" ht="18.75" customHeight="1" x14ac:dyDescent="0.3">
      <c r="A349" s="105">
        <v>600</v>
      </c>
      <c r="B349" s="105">
        <v>24</v>
      </c>
      <c r="C349" s="105">
        <f t="shared" si="40"/>
        <v>24</v>
      </c>
      <c r="D349" s="104" t="s">
        <v>72</v>
      </c>
      <c r="E349" s="105" t="str">
        <f t="shared" ref="E349:E380" si="41">CONCATENATE(C349," ",A349," ",D349)</f>
        <v>24 600 CS-SS316/FG-SS316</v>
      </c>
      <c r="F349" s="103">
        <v>590.54999999999995</v>
      </c>
      <c r="G349" s="103">
        <v>628.65</v>
      </c>
      <c r="H349" s="103">
        <v>685.8</v>
      </c>
      <c r="I349" s="103">
        <v>790.7</v>
      </c>
      <c r="J349" s="106">
        <v>0.65722499999999995</v>
      </c>
      <c r="K349" s="107">
        <v>34</v>
      </c>
      <c r="L349" s="107">
        <v>40</v>
      </c>
      <c r="M349" s="40">
        <v>1.38248E-2</v>
      </c>
      <c r="N349" s="40">
        <v>2.3828927999999996E-2</v>
      </c>
      <c r="O349" s="40">
        <v>0.30892414211999997</v>
      </c>
      <c r="P349" s="40">
        <v>0.62643868819199988</v>
      </c>
      <c r="Q349" s="40">
        <v>1</v>
      </c>
      <c r="R349" s="40">
        <v>0.62643868819199988</v>
      </c>
      <c r="S349" s="40">
        <v>0.30892414211999997</v>
      </c>
      <c r="T349" s="108">
        <v>297.55837689119994</v>
      </c>
      <c r="U349" s="109">
        <v>139.015863954</v>
      </c>
      <c r="V349" s="40">
        <v>3.5941480407600035</v>
      </c>
      <c r="W349" s="109">
        <v>358</v>
      </c>
      <c r="X349" s="40">
        <v>1.0378692145800006</v>
      </c>
      <c r="Y349" s="108">
        <v>410</v>
      </c>
      <c r="Z349" s="120">
        <v>1204.5742408451999</v>
      </c>
      <c r="AA349" s="40"/>
      <c r="AB349" s="110" t="str">
        <f t="shared" si="39"/>
        <v>24"600</v>
      </c>
    </row>
    <row r="350" spans="1:28" ht="18.75" customHeight="1" x14ac:dyDescent="0.3">
      <c r="A350" s="93"/>
      <c r="B350" s="93"/>
      <c r="C350" s="93"/>
      <c r="D350" s="94"/>
      <c r="E350" s="105" t="str">
        <f t="shared" si="41"/>
        <v xml:space="preserve">  </v>
      </c>
      <c r="F350" s="112"/>
      <c r="G350" s="112"/>
      <c r="H350" s="112"/>
      <c r="I350" s="112"/>
      <c r="J350" s="112"/>
      <c r="K350" s="93"/>
      <c r="L350" s="93"/>
      <c r="M350" s="113"/>
      <c r="N350" s="113"/>
      <c r="O350" s="113"/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65"/>
      <c r="AA350" s="113"/>
      <c r="AB350" s="110" t="str">
        <f t="shared" si="39"/>
        <v>"</v>
      </c>
    </row>
    <row r="351" spans="1:28" ht="18.75" customHeight="1" x14ac:dyDescent="0.3">
      <c r="A351" s="93"/>
      <c r="B351" s="93"/>
      <c r="C351" s="93"/>
      <c r="D351" s="94"/>
      <c r="E351" s="105" t="str">
        <f t="shared" si="41"/>
        <v xml:space="preserve">  </v>
      </c>
      <c r="F351" s="112"/>
      <c r="G351" s="112"/>
      <c r="H351" s="112"/>
      <c r="I351" s="112"/>
      <c r="J351" s="112"/>
      <c r="K351" s="93"/>
      <c r="L351" s="93"/>
      <c r="M351" s="113"/>
      <c r="N351" s="113"/>
      <c r="O351" s="113"/>
      <c r="P351" s="113"/>
      <c r="Q351" s="113"/>
      <c r="R351" s="113"/>
      <c r="S351" s="113"/>
      <c r="T351" s="113"/>
      <c r="U351" s="113"/>
      <c r="V351" s="113"/>
      <c r="W351" s="113"/>
      <c r="X351" s="113"/>
      <c r="Y351" s="113" t="s">
        <v>76</v>
      </c>
      <c r="Z351" s="165"/>
      <c r="AA351" s="113"/>
      <c r="AB351" s="110" t="str">
        <f t="shared" si="39"/>
        <v>"</v>
      </c>
    </row>
    <row r="352" spans="1:28" ht="18.75" customHeight="1" x14ac:dyDescent="0.3">
      <c r="A352" s="105">
        <v>600</v>
      </c>
      <c r="B352" s="103">
        <v>0.5</v>
      </c>
      <c r="C352" s="103">
        <v>0.5</v>
      </c>
      <c r="D352" s="104" t="s">
        <v>77</v>
      </c>
      <c r="E352" s="105" t="str">
        <f t="shared" si="41"/>
        <v>0.5 600 CS-SS316/FG</v>
      </c>
      <c r="F352" s="103">
        <v>14.22</v>
      </c>
      <c r="G352" s="103">
        <v>19.05</v>
      </c>
      <c r="H352" s="103">
        <v>31.8</v>
      </c>
      <c r="I352" s="103">
        <v>54.1</v>
      </c>
      <c r="J352" s="106">
        <v>2.5425E-2</v>
      </c>
      <c r="K352" s="107">
        <v>8</v>
      </c>
      <c r="L352" s="107">
        <v>14</v>
      </c>
      <c r="M352" s="40">
        <v>1.38248E-2</v>
      </c>
      <c r="N352" s="40">
        <v>2.3828927999999996E-2</v>
      </c>
      <c r="O352" s="40">
        <v>2.8119643200000002E-3</v>
      </c>
      <c r="P352" s="40">
        <v>8.4819069215999986E-3</v>
      </c>
      <c r="Q352" s="40">
        <v>1</v>
      </c>
      <c r="R352" s="40">
        <v>8.4819069215999986E-3</v>
      </c>
      <c r="S352" s="40">
        <v>2.8119643200000002E-3</v>
      </c>
      <c r="T352" s="108">
        <v>4.0289057877599994</v>
      </c>
      <c r="U352" s="109">
        <v>1.2653839440000001</v>
      </c>
      <c r="V352" s="40">
        <v>5.2277024759999999E-2</v>
      </c>
      <c r="W352" s="109">
        <v>12</v>
      </c>
      <c r="X352" s="40">
        <v>3.9870423179999993E-3</v>
      </c>
      <c r="Y352" s="109"/>
      <c r="Z352" s="120">
        <v>17.294289731759999</v>
      </c>
      <c r="AA352" s="40"/>
      <c r="AB352" s="110" t="str">
        <f t="shared" si="39"/>
        <v>0.5"600</v>
      </c>
    </row>
    <row r="353" spans="1:28" ht="18.75" customHeight="1" x14ac:dyDescent="0.3">
      <c r="A353" s="105">
        <v>600</v>
      </c>
      <c r="B353" s="103">
        <v>0.75</v>
      </c>
      <c r="C353" s="103">
        <v>0.75</v>
      </c>
      <c r="D353" s="104" t="s">
        <v>77</v>
      </c>
      <c r="E353" s="105" t="str">
        <f t="shared" si="41"/>
        <v>0.75 600 CS-SS316/FG</v>
      </c>
      <c r="F353" s="103">
        <v>20.57</v>
      </c>
      <c r="G353" s="103">
        <v>25.4</v>
      </c>
      <c r="H353" s="103">
        <v>39.6</v>
      </c>
      <c r="I353" s="103">
        <v>66.8</v>
      </c>
      <c r="J353" s="106">
        <v>3.2500000000000001E-2</v>
      </c>
      <c r="K353" s="107">
        <v>9</v>
      </c>
      <c r="L353" s="107">
        <v>15</v>
      </c>
      <c r="M353" s="40">
        <v>1.38248E-2</v>
      </c>
      <c r="N353" s="40">
        <v>2.3828927999999996E-2</v>
      </c>
      <c r="O353" s="40">
        <v>4.0437540000000001E-3</v>
      </c>
      <c r="P353" s="40">
        <v>1.1616602399999999E-2</v>
      </c>
      <c r="Q353" s="40">
        <v>1</v>
      </c>
      <c r="R353" s="40">
        <v>1.1616602399999999E-2</v>
      </c>
      <c r="S353" s="40">
        <v>4.0437540000000001E-3</v>
      </c>
      <c r="T353" s="108">
        <v>5.517886139999999</v>
      </c>
      <c r="U353" s="109">
        <v>1.8196893000000001</v>
      </c>
      <c r="V353" s="40">
        <v>7.8732510719999982E-2</v>
      </c>
      <c r="W353" s="109">
        <v>14</v>
      </c>
      <c r="X353" s="40">
        <v>5.316056423999997E-3</v>
      </c>
      <c r="Y353" s="109"/>
      <c r="Z353" s="120">
        <v>21.337575439999998</v>
      </c>
      <c r="AA353" s="40"/>
      <c r="AB353" s="110" t="str">
        <f t="shared" si="39"/>
        <v>0.75"600</v>
      </c>
    </row>
    <row r="354" spans="1:28" ht="18.75" customHeight="1" x14ac:dyDescent="0.3">
      <c r="A354" s="105">
        <v>600</v>
      </c>
      <c r="B354" s="105">
        <v>1</v>
      </c>
      <c r="C354" s="105">
        <f>B354</f>
        <v>1</v>
      </c>
      <c r="D354" s="104" t="s">
        <v>77</v>
      </c>
      <c r="E354" s="105" t="str">
        <f t="shared" si="41"/>
        <v>1 600 CS-SS316/FG</v>
      </c>
      <c r="F354" s="103">
        <v>26.92</v>
      </c>
      <c r="G354" s="103">
        <v>31.75</v>
      </c>
      <c r="H354" s="103">
        <v>47.8</v>
      </c>
      <c r="I354" s="103">
        <v>73.2</v>
      </c>
      <c r="J354" s="106">
        <v>3.9774999999999998E-2</v>
      </c>
      <c r="K354" s="107">
        <v>10</v>
      </c>
      <c r="L354" s="107">
        <v>16</v>
      </c>
      <c r="M354" s="40">
        <v>1.38248E-2</v>
      </c>
      <c r="N354" s="40">
        <v>2.3828927999999996E-2</v>
      </c>
      <c r="O354" s="40">
        <v>5.4988141999999995E-3</v>
      </c>
      <c r="P354" s="40">
        <v>1.5164729779199996E-2</v>
      </c>
      <c r="Q354" s="40">
        <v>1</v>
      </c>
      <c r="R354" s="40">
        <v>1.5164729779199996E-2</v>
      </c>
      <c r="S354" s="40">
        <v>5.4988141999999995E-3</v>
      </c>
      <c r="T354" s="108">
        <v>7.2032466451199983</v>
      </c>
      <c r="U354" s="109">
        <v>2.4744663899999999</v>
      </c>
      <c r="V354" s="40">
        <v>8.0566320960000021E-2</v>
      </c>
      <c r="W354" s="113">
        <v>11</v>
      </c>
      <c r="X354" s="40">
        <v>6.6450705299999973E-3</v>
      </c>
      <c r="Y354" s="109"/>
      <c r="Z354" s="120">
        <v>20.67771303512</v>
      </c>
      <c r="AA354" s="40"/>
      <c r="AB354" s="110" t="str">
        <f t="shared" si="39"/>
        <v>1"600</v>
      </c>
    </row>
    <row r="355" spans="1:28" ht="18.75" customHeight="1" x14ac:dyDescent="0.3">
      <c r="A355" s="105">
        <v>600</v>
      </c>
      <c r="B355" s="105" t="s">
        <v>73</v>
      </c>
      <c r="C355" s="103">
        <v>1.25</v>
      </c>
      <c r="D355" s="104" t="s">
        <v>77</v>
      </c>
      <c r="E355" s="105" t="str">
        <f t="shared" si="41"/>
        <v>1.25 600 CS-SS316/FG</v>
      </c>
      <c r="F355" s="103">
        <v>38.1</v>
      </c>
      <c r="G355" s="103">
        <v>47.75</v>
      </c>
      <c r="H355" s="103">
        <v>60.5</v>
      </c>
      <c r="I355" s="103">
        <v>82.6</v>
      </c>
      <c r="J355" s="106">
        <v>5.4125E-2</v>
      </c>
      <c r="K355" s="107">
        <v>8</v>
      </c>
      <c r="L355" s="107">
        <v>14</v>
      </c>
      <c r="M355" s="40">
        <v>1.38248E-2</v>
      </c>
      <c r="N355" s="40">
        <v>2.3828927999999996E-2</v>
      </c>
      <c r="O355" s="40">
        <v>5.9861383999999995E-3</v>
      </c>
      <c r="P355" s="40">
        <v>1.8056370191999998E-2</v>
      </c>
      <c r="Q355" s="40">
        <v>1</v>
      </c>
      <c r="R355" s="40">
        <v>1.8056370191999998E-2</v>
      </c>
      <c r="S355" s="40">
        <v>5.9861383999999995E-3</v>
      </c>
      <c r="T355" s="108">
        <v>8.5767758411999981</v>
      </c>
      <c r="U355" s="109">
        <v>2.6937622799999996</v>
      </c>
      <c r="V355" s="40">
        <v>7.9100832719999972E-2</v>
      </c>
      <c r="W355" s="109">
        <v>25</v>
      </c>
      <c r="X355" s="40">
        <v>1.9966843949999997E-2</v>
      </c>
      <c r="Y355" s="109"/>
      <c r="Z355" s="120">
        <v>36.270538121199998</v>
      </c>
      <c r="AA355" s="40"/>
      <c r="AB355" s="110" t="str">
        <f t="shared" si="39"/>
        <v>1  1/4"600</v>
      </c>
    </row>
    <row r="356" spans="1:28" ht="18.75" customHeight="1" x14ac:dyDescent="0.3">
      <c r="A356" s="105">
        <v>600</v>
      </c>
      <c r="B356" s="105" t="s">
        <v>74</v>
      </c>
      <c r="C356" s="103">
        <v>1.5</v>
      </c>
      <c r="D356" s="104" t="s">
        <v>77</v>
      </c>
      <c r="E356" s="105" t="str">
        <f t="shared" si="41"/>
        <v>1.5 600 CS-SS316/FG</v>
      </c>
      <c r="F356" s="103">
        <v>44.45</v>
      </c>
      <c r="G356" s="103">
        <v>54.1</v>
      </c>
      <c r="H356" s="103">
        <v>69.900000000000006</v>
      </c>
      <c r="I356" s="103">
        <v>95.3</v>
      </c>
      <c r="J356" s="106">
        <v>6.2E-2</v>
      </c>
      <c r="K356" s="107">
        <v>9</v>
      </c>
      <c r="L356" s="107">
        <v>15</v>
      </c>
      <c r="M356" s="40">
        <v>1.38248E-2</v>
      </c>
      <c r="N356" s="40">
        <v>2.3828927999999996E-2</v>
      </c>
      <c r="O356" s="40">
        <v>7.714238400000001E-3</v>
      </c>
      <c r="P356" s="40">
        <v>2.2160903039999996E-2</v>
      </c>
      <c r="Q356" s="40">
        <v>1</v>
      </c>
      <c r="R356" s="40">
        <v>2.2160903039999996E-2</v>
      </c>
      <c r="S356" s="40">
        <v>7.714238400000001E-3</v>
      </c>
      <c r="T356" s="108">
        <v>10.526428943999997</v>
      </c>
      <c r="U356" s="109">
        <v>3.4714072800000007</v>
      </c>
      <c r="V356" s="40">
        <v>0.10489030583999996</v>
      </c>
      <c r="W356" s="109">
        <v>17</v>
      </c>
      <c r="X356" s="40">
        <v>2.2622120579999995E-2</v>
      </c>
      <c r="Y356" s="109"/>
      <c r="Z356" s="120">
        <v>30.997836223999997</v>
      </c>
      <c r="AA356" s="40"/>
      <c r="AB356" s="110" t="str">
        <f t="shared" si="39"/>
        <v>1  1/2"600</v>
      </c>
    </row>
    <row r="357" spans="1:28" ht="18.75" customHeight="1" x14ac:dyDescent="0.3">
      <c r="A357" s="105">
        <v>600</v>
      </c>
      <c r="B357" s="105">
        <v>2</v>
      </c>
      <c r="C357" s="105">
        <f>B357</f>
        <v>2</v>
      </c>
      <c r="D357" s="104" t="s">
        <v>77</v>
      </c>
      <c r="E357" s="105" t="str">
        <f t="shared" si="41"/>
        <v>2 600 CS-SS316/FG</v>
      </c>
      <c r="F357" s="103">
        <v>55.62</v>
      </c>
      <c r="G357" s="103">
        <v>69.849999999999994</v>
      </c>
      <c r="H357" s="103">
        <v>85.9</v>
      </c>
      <c r="I357" s="103">
        <v>111.3</v>
      </c>
      <c r="J357" s="106">
        <v>7.7875E-2</v>
      </c>
      <c r="K357" s="107">
        <v>10</v>
      </c>
      <c r="L357" s="107">
        <v>16</v>
      </c>
      <c r="M357" s="40">
        <v>1.38248E-2</v>
      </c>
      <c r="N357" s="40">
        <v>2.3828927999999996E-2</v>
      </c>
      <c r="O357" s="40">
        <v>1.0766063000000001E-2</v>
      </c>
      <c r="P357" s="40">
        <v>2.9690844287999996E-2</v>
      </c>
      <c r="Q357" s="40">
        <v>1</v>
      </c>
      <c r="R357" s="40">
        <v>2.9690844287999996E-2</v>
      </c>
      <c r="S357" s="40">
        <v>1.0766063000000001E-2</v>
      </c>
      <c r="T357" s="108">
        <v>14.103151036799998</v>
      </c>
      <c r="U357" s="109">
        <v>4.8447283500000005</v>
      </c>
      <c r="V357" s="40">
        <v>0.12250043063999995</v>
      </c>
      <c r="W357" s="109">
        <v>17</v>
      </c>
      <c r="X357" s="40">
        <v>4.3070513045999993E-2</v>
      </c>
      <c r="Y357" s="109"/>
      <c r="Z357" s="120">
        <v>35.947879386799997</v>
      </c>
      <c r="AA357" s="40"/>
      <c r="AB357" s="110" t="str">
        <f t="shared" si="39"/>
        <v>2"600</v>
      </c>
    </row>
    <row r="358" spans="1:28" ht="18.75" customHeight="1" x14ac:dyDescent="0.3">
      <c r="A358" s="105">
        <v>600</v>
      </c>
      <c r="B358" s="105" t="s">
        <v>75</v>
      </c>
      <c r="C358" s="103">
        <v>2.5</v>
      </c>
      <c r="D358" s="104" t="s">
        <v>77</v>
      </c>
      <c r="E358" s="105" t="str">
        <f t="shared" si="41"/>
        <v>2.5 600 CS-SS316/FG</v>
      </c>
      <c r="F358" s="103">
        <v>66.540000000000006</v>
      </c>
      <c r="G358" s="103">
        <v>82.55</v>
      </c>
      <c r="H358" s="103">
        <v>98.6</v>
      </c>
      <c r="I358" s="103">
        <v>130.30000000000001</v>
      </c>
      <c r="J358" s="106">
        <v>9.0574999999999989E-2</v>
      </c>
      <c r="K358" s="107">
        <v>10</v>
      </c>
      <c r="L358" s="107">
        <v>16</v>
      </c>
      <c r="M358" s="40">
        <v>1.38248E-2</v>
      </c>
      <c r="N358" s="40">
        <v>2.3828927999999996E-2</v>
      </c>
      <c r="O358" s="40">
        <v>1.2521812599999998E-2</v>
      </c>
      <c r="P358" s="40">
        <v>3.4532882457599987E-2</v>
      </c>
      <c r="Q358" s="40">
        <v>1</v>
      </c>
      <c r="R358" s="40">
        <v>3.4532882457599987E-2</v>
      </c>
      <c r="S358" s="40">
        <v>1.2521812599999998E-2</v>
      </c>
      <c r="T358" s="108">
        <v>16.403119167359993</v>
      </c>
      <c r="U358" s="109">
        <v>5.6348156699999992</v>
      </c>
      <c r="V358" s="40">
        <v>0.17898325932000012</v>
      </c>
      <c r="W358" s="109">
        <v>40</v>
      </c>
      <c r="X358" s="40">
        <v>5.7268676165999961E-2</v>
      </c>
      <c r="Y358" s="109"/>
      <c r="Z358" s="120">
        <v>62.037934837359998</v>
      </c>
      <c r="AA358" s="40"/>
      <c r="AB358" s="110" t="str">
        <f t="shared" si="39"/>
        <v>2  1/2"600</v>
      </c>
    </row>
    <row r="359" spans="1:28" ht="18.75" customHeight="1" x14ac:dyDescent="0.3">
      <c r="A359" s="105">
        <v>600</v>
      </c>
      <c r="B359" s="105">
        <v>3</v>
      </c>
      <c r="C359" s="105">
        <f t="shared" ref="C359:C370" si="42">B359</f>
        <v>3</v>
      </c>
      <c r="D359" s="104" t="s">
        <v>77</v>
      </c>
      <c r="E359" s="105" t="str">
        <f t="shared" si="41"/>
        <v>3 600 CS-SS316/FG</v>
      </c>
      <c r="F359" s="121">
        <v>81</v>
      </c>
      <c r="G359" s="103">
        <v>101.6</v>
      </c>
      <c r="H359" s="103">
        <v>120.7</v>
      </c>
      <c r="I359" s="103">
        <v>149.4</v>
      </c>
      <c r="J359" s="106">
        <v>0.11115</v>
      </c>
      <c r="K359" s="107">
        <v>11</v>
      </c>
      <c r="L359" s="107">
        <v>17</v>
      </c>
      <c r="M359" s="40">
        <v>1.38248E-2</v>
      </c>
      <c r="N359" s="40">
        <v>2.3828927999999996E-2</v>
      </c>
      <c r="O359" s="40">
        <v>1.690289172E-2</v>
      </c>
      <c r="P359" s="40">
        <v>4.502595090239999E-2</v>
      </c>
      <c r="Q359" s="40">
        <v>1</v>
      </c>
      <c r="R359" s="40">
        <v>4.502595090239999E-2</v>
      </c>
      <c r="S359" s="40">
        <v>1.690289172E-2</v>
      </c>
      <c r="T359" s="108">
        <v>21.387326678639994</v>
      </c>
      <c r="U359" s="109">
        <v>7.6063012739999998</v>
      </c>
      <c r="V359" s="40">
        <v>0.18579808296</v>
      </c>
      <c r="W359" s="109">
        <v>25</v>
      </c>
      <c r="X359" s="40">
        <v>9.0692142719999938E-2</v>
      </c>
      <c r="Y359" s="109"/>
      <c r="Z359" s="120">
        <v>53.993627952639997</v>
      </c>
      <c r="AA359" s="40"/>
      <c r="AB359" s="110" t="str">
        <f t="shared" si="39"/>
        <v>3"600</v>
      </c>
    </row>
    <row r="360" spans="1:28" ht="18.75" customHeight="1" x14ac:dyDescent="0.3">
      <c r="A360" s="105">
        <v>600</v>
      </c>
      <c r="B360" s="105">
        <v>4</v>
      </c>
      <c r="C360" s="105">
        <f t="shared" si="42"/>
        <v>4</v>
      </c>
      <c r="D360" s="104" t="s">
        <v>77</v>
      </c>
      <c r="E360" s="105" t="str">
        <f t="shared" si="41"/>
        <v>4 600 CS-SS316/FG</v>
      </c>
      <c r="F360" s="103">
        <v>102.62</v>
      </c>
      <c r="G360" s="103">
        <v>120.65</v>
      </c>
      <c r="H360" s="103">
        <v>149.4</v>
      </c>
      <c r="I360" s="103">
        <v>193.8</v>
      </c>
      <c r="J360" s="106">
        <v>0.13502500000000001</v>
      </c>
      <c r="K360" s="107">
        <v>17</v>
      </c>
      <c r="L360" s="107">
        <v>23</v>
      </c>
      <c r="M360" s="40">
        <v>1.38248E-2</v>
      </c>
      <c r="N360" s="40">
        <v>2.3828927999999996E-2</v>
      </c>
      <c r="O360" s="40">
        <v>3.173379154E-2</v>
      </c>
      <c r="P360" s="40">
        <v>7.4002523073599988E-2</v>
      </c>
      <c r="Q360" s="40">
        <v>1</v>
      </c>
      <c r="R360" s="40">
        <v>7.4002523073599988E-2</v>
      </c>
      <c r="S360" s="40">
        <v>3.173379154E-2</v>
      </c>
      <c r="T360" s="108">
        <v>35.151198459959993</v>
      </c>
      <c r="U360" s="109">
        <v>14.280206193</v>
      </c>
      <c r="V360" s="40">
        <v>0.37285972704000003</v>
      </c>
      <c r="W360" s="109">
        <v>55</v>
      </c>
      <c r="X360" s="40">
        <v>9.4260944574000013E-2</v>
      </c>
      <c r="Y360" s="109"/>
      <c r="Z360" s="120">
        <v>104.43140465296</v>
      </c>
      <c r="AA360" s="40"/>
      <c r="AB360" s="110" t="str">
        <f t="shared" si="39"/>
        <v>4"600</v>
      </c>
    </row>
    <row r="361" spans="1:28" ht="18.75" customHeight="1" x14ac:dyDescent="0.3">
      <c r="A361" s="105">
        <v>600</v>
      </c>
      <c r="B361" s="105">
        <v>5</v>
      </c>
      <c r="C361" s="105">
        <f t="shared" si="42"/>
        <v>5</v>
      </c>
      <c r="D361" s="104" t="s">
        <v>77</v>
      </c>
      <c r="E361" s="105" t="str">
        <f t="shared" si="41"/>
        <v>5 600 CS-SS316/FG</v>
      </c>
      <c r="F361" s="103">
        <v>128.27000000000001</v>
      </c>
      <c r="G361" s="103">
        <v>147.57</v>
      </c>
      <c r="H361" s="103">
        <v>177.8</v>
      </c>
      <c r="I361" s="103">
        <v>241.3</v>
      </c>
      <c r="J361" s="106">
        <v>0.162685</v>
      </c>
      <c r="K361" s="107">
        <v>18</v>
      </c>
      <c r="L361" s="107">
        <v>24</v>
      </c>
      <c r="M361" s="40">
        <v>1.38248E-2</v>
      </c>
      <c r="N361" s="40">
        <v>2.3828927999999996E-2</v>
      </c>
      <c r="O361" s="40">
        <v>4.0483576584000001E-2</v>
      </c>
      <c r="P361" s="40">
        <v>9.3038619640319981E-2</v>
      </c>
      <c r="Q361" s="40">
        <v>1</v>
      </c>
      <c r="R361" s="40">
        <v>9.3038619640319981E-2</v>
      </c>
      <c r="S361" s="40">
        <v>4.0483576584000001E-2</v>
      </c>
      <c r="T361" s="108">
        <v>44.193344329151991</v>
      </c>
      <c r="U361" s="109">
        <v>18.217609462800002</v>
      </c>
      <c r="V361" s="40">
        <v>0.66395673659999999</v>
      </c>
      <c r="W361" s="109">
        <v>89.760427248213318</v>
      </c>
      <c r="X361" s="40">
        <v>0.12341391253199989</v>
      </c>
      <c r="Y361" s="109"/>
      <c r="Z361" s="120">
        <v>152.1713810401653</v>
      </c>
      <c r="AA361" s="40"/>
      <c r="AB361" s="110" t="str">
        <f t="shared" si="39"/>
        <v>5"600</v>
      </c>
    </row>
    <row r="362" spans="1:28" ht="18.75" customHeight="1" x14ac:dyDescent="0.3">
      <c r="A362" s="105">
        <v>600</v>
      </c>
      <c r="B362" s="105">
        <v>6</v>
      </c>
      <c r="C362" s="105">
        <f t="shared" si="42"/>
        <v>6</v>
      </c>
      <c r="D362" s="104" t="s">
        <v>77</v>
      </c>
      <c r="E362" s="105" t="str">
        <f t="shared" si="41"/>
        <v>6 600 CS-SS316/FG</v>
      </c>
      <c r="F362" s="103">
        <v>154.94</v>
      </c>
      <c r="G362" s="103">
        <v>174.75</v>
      </c>
      <c r="H362" s="103">
        <v>209.6</v>
      </c>
      <c r="I362" s="103">
        <v>266.7</v>
      </c>
      <c r="J362" s="106">
        <v>0.19217500000000001</v>
      </c>
      <c r="K362" s="107">
        <v>21</v>
      </c>
      <c r="L362" s="107">
        <v>27</v>
      </c>
      <c r="M362" s="40">
        <v>1.38248E-2</v>
      </c>
      <c r="N362" s="40">
        <v>2.3828927999999996E-2</v>
      </c>
      <c r="O362" s="40">
        <v>5.5792399740000005E-2</v>
      </c>
      <c r="P362" s="40">
        <v>0.12364175443679999</v>
      </c>
      <c r="Q362" s="40">
        <v>1</v>
      </c>
      <c r="R362" s="40">
        <v>0.12364175443679999</v>
      </c>
      <c r="S362" s="40">
        <v>5.5792399740000005E-2</v>
      </c>
      <c r="T362" s="108">
        <v>58.729833357479997</v>
      </c>
      <c r="U362" s="109">
        <v>25.106579883000002</v>
      </c>
      <c r="V362" s="40">
        <v>0.65988439523999998</v>
      </c>
      <c r="W362" s="109">
        <v>81</v>
      </c>
      <c r="X362" s="40">
        <v>0.15000660926999998</v>
      </c>
      <c r="Y362" s="109"/>
      <c r="Z362" s="120">
        <v>164.83641324048</v>
      </c>
      <c r="AA362" s="40"/>
      <c r="AB362" s="110" t="str">
        <f t="shared" si="39"/>
        <v>6"600</v>
      </c>
    </row>
    <row r="363" spans="1:28" ht="18.75" customHeight="1" x14ac:dyDescent="0.3">
      <c r="A363" s="105">
        <v>600</v>
      </c>
      <c r="B363" s="105">
        <v>8</v>
      </c>
      <c r="C363" s="105">
        <f t="shared" si="42"/>
        <v>8</v>
      </c>
      <c r="D363" s="104" t="s">
        <v>77</v>
      </c>
      <c r="E363" s="105" t="str">
        <f t="shared" si="41"/>
        <v>8 600 CS-SS316/FG</v>
      </c>
      <c r="F363" s="103">
        <v>205.74</v>
      </c>
      <c r="G363" s="103">
        <v>225.55</v>
      </c>
      <c r="H363" s="103">
        <v>263.7</v>
      </c>
      <c r="I363" s="103">
        <v>320.8</v>
      </c>
      <c r="J363" s="106">
        <v>0.24462500000000001</v>
      </c>
      <c r="K363" s="107">
        <v>23</v>
      </c>
      <c r="L363" s="107">
        <v>29</v>
      </c>
      <c r="M363" s="40">
        <v>1.38248E-2</v>
      </c>
      <c r="N363" s="40">
        <v>2.3828927999999996E-2</v>
      </c>
      <c r="O363" s="40">
        <v>7.7783509100000009E-2</v>
      </c>
      <c r="P363" s="40">
        <v>0.16904539384799996</v>
      </c>
      <c r="Q363" s="40">
        <v>1</v>
      </c>
      <c r="R363" s="40">
        <v>0.16904539384799996</v>
      </c>
      <c r="S363" s="40">
        <v>7.7783509100000009E-2</v>
      </c>
      <c r="T363" s="108">
        <v>80.296562077799976</v>
      </c>
      <c r="U363" s="109">
        <v>35.002579095000002</v>
      </c>
      <c r="V363" s="40">
        <v>0.79374170976000047</v>
      </c>
      <c r="W363" s="109">
        <v>93</v>
      </c>
      <c r="X363" s="40">
        <v>0.19361368080600003</v>
      </c>
      <c r="Y363" s="109"/>
      <c r="Z363" s="120">
        <v>208.29914117279998</v>
      </c>
      <c r="AA363" s="40"/>
      <c r="AB363" s="110" t="str">
        <f t="shared" si="39"/>
        <v>8"600</v>
      </c>
    </row>
    <row r="364" spans="1:28" ht="18.75" customHeight="1" x14ac:dyDescent="0.3">
      <c r="A364" s="105">
        <v>600</v>
      </c>
      <c r="B364" s="105">
        <v>10</v>
      </c>
      <c r="C364" s="105">
        <f t="shared" si="42"/>
        <v>10</v>
      </c>
      <c r="D364" s="104" t="s">
        <v>77</v>
      </c>
      <c r="E364" s="105" t="str">
        <f t="shared" si="41"/>
        <v>10 600 CS-SS316/FG</v>
      </c>
      <c r="F364" s="103">
        <v>255.27</v>
      </c>
      <c r="G364" s="103">
        <v>274.57</v>
      </c>
      <c r="H364" s="103">
        <v>317.5</v>
      </c>
      <c r="I364" s="103">
        <v>400.1</v>
      </c>
      <c r="J364" s="106">
        <v>0.29603499999999999</v>
      </c>
      <c r="K364" s="107">
        <v>26</v>
      </c>
      <c r="L364" s="107">
        <v>32</v>
      </c>
      <c r="M364" s="40">
        <v>1.38248E-2</v>
      </c>
      <c r="N364" s="40">
        <v>2.3828927999999996E-2</v>
      </c>
      <c r="O364" s="40">
        <v>0.10640824136799999</v>
      </c>
      <c r="P364" s="40">
        <v>0.22573429441535994</v>
      </c>
      <c r="Q364" s="40">
        <v>1</v>
      </c>
      <c r="R364" s="40">
        <v>0.22573429441535994</v>
      </c>
      <c r="S364" s="40">
        <v>0.10640824136799999</v>
      </c>
      <c r="T364" s="108">
        <v>107.22378984729598</v>
      </c>
      <c r="U364" s="109">
        <v>47.8837086156</v>
      </c>
      <c r="V364" s="40">
        <v>1.4320472023200004</v>
      </c>
      <c r="W364" s="109">
        <v>154</v>
      </c>
      <c r="X364" s="40">
        <v>0.2296249777319998</v>
      </c>
      <c r="Y364" s="109"/>
      <c r="Z364" s="120">
        <v>309.10749846289599</v>
      </c>
      <c r="AA364" s="40"/>
      <c r="AB364" s="110" t="str">
        <f t="shared" si="39"/>
        <v>10"600</v>
      </c>
    </row>
    <row r="365" spans="1:28" ht="18.75" customHeight="1" x14ac:dyDescent="0.3">
      <c r="A365" s="105">
        <v>600</v>
      </c>
      <c r="B365" s="105">
        <v>12</v>
      </c>
      <c r="C365" s="105">
        <f t="shared" si="42"/>
        <v>12</v>
      </c>
      <c r="D365" s="104" t="s">
        <v>77</v>
      </c>
      <c r="E365" s="105" t="str">
        <f t="shared" si="41"/>
        <v>12 600 CS-SS316/FG</v>
      </c>
      <c r="F365" s="103">
        <v>307.33999999999997</v>
      </c>
      <c r="G365" s="103">
        <v>327.14999999999998</v>
      </c>
      <c r="H365" s="103">
        <v>374.7</v>
      </c>
      <c r="I365" s="103">
        <v>457.2</v>
      </c>
      <c r="J365" s="106">
        <v>0.35092499999999993</v>
      </c>
      <c r="K365" s="107">
        <v>29</v>
      </c>
      <c r="L365" s="107">
        <v>35</v>
      </c>
      <c r="M365" s="40">
        <v>1.38248E-2</v>
      </c>
      <c r="N365" s="40">
        <v>2.3828927999999996E-2</v>
      </c>
      <c r="O365" s="40">
        <v>0.14069257025999996</v>
      </c>
      <c r="P365" s="40">
        <v>0.2926758295439999</v>
      </c>
      <c r="Q365" s="40">
        <v>1</v>
      </c>
      <c r="R365" s="40">
        <v>0.2926758295439999</v>
      </c>
      <c r="S365" s="40">
        <v>0.14069257025999996</v>
      </c>
      <c r="T365" s="108">
        <v>139.02101903339997</v>
      </c>
      <c r="U365" s="109">
        <v>63.311656616999983</v>
      </c>
      <c r="V365" s="40">
        <v>173</v>
      </c>
      <c r="W365" s="109">
        <v>191.82263934485334</v>
      </c>
      <c r="X365" s="40">
        <v>0.28082782387800004</v>
      </c>
      <c r="Y365" s="109"/>
      <c r="Z365" s="120">
        <v>394.15531499525332</v>
      </c>
      <c r="AA365" s="40"/>
      <c r="AB365" s="110" t="str">
        <f t="shared" si="39"/>
        <v>12"600</v>
      </c>
    </row>
    <row r="366" spans="1:28" ht="18.75" customHeight="1" x14ac:dyDescent="0.3">
      <c r="A366" s="105">
        <v>600</v>
      </c>
      <c r="B366" s="105">
        <v>14</v>
      </c>
      <c r="C366" s="105">
        <f t="shared" si="42"/>
        <v>14</v>
      </c>
      <c r="D366" s="104" t="s">
        <v>77</v>
      </c>
      <c r="E366" s="105" t="str">
        <f t="shared" si="41"/>
        <v>14 600 CS-SS316/FG</v>
      </c>
      <c r="F366" s="103">
        <v>342.9</v>
      </c>
      <c r="G366" s="103">
        <v>361.95</v>
      </c>
      <c r="H366" s="103">
        <v>406.4</v>
      </c>
      <c r="I366" s="103">
        <v>492.3</v>
      </c>
      <c r="J366" s="106">
        <v>0.38417499999999993</v>
      </c>
      <c r="K366" s="107">
        <v>27</v>
      </c>
      <c r="L366" s="107">
        <v>33</v>
      </c>
      <c r="M366" s="40">
        <v>1.38248E-2</v>
      </c>
      <c r="N366" s="40">
        <v>2.3828927999999996E-2</v>
      </c>
      <c r="O366" s="40">
        <v>0.14340084857999999</v>
      </c>
      <c r="P366" s="40">
        <v>0.30209778767519985</v>
      </c>
      <c r="Q366" s="40">
        <v>1</v>
      </c>
      <c r="R366" s="40">
        <v>0.30209778767519985</v>
      </c>
      <c r="S366" s="40">
        <v>0.14340084857999999</v>
      </c>
      <c r="T366" s="108">
        <v>143.49644914571994</v>
      </c>
      <c r="U366" s="109">
        <v>64.530381860999995</v>
      </c>
      <c r="V366" s="40">
        <v>1.8324483152400008</v>
      </c>
      <c r="W366" s="109">
        <v>190</v>
      </c>
      <c r="X366" s="40">
        <v>0.29878053147000011</v>
      </c>
      <c r="Y366" s="109"/>
      <c r="Z366" s="120">
        <v>398.02683100671993</v>
      </c>
      <c r="AA366" s="40"/>
      <c r="AB366" s="110" t="str">
        <f t="shared" si="39"/>
        <v>14"600</v>
      </c>
    </row>
    <row r="367" spans="1:28" ht="18.75" customHeight="1" x14ac:dyDescent="0.3">
      <c r="A367" s="105">
        <v>600</v>
      </c>
      <c r="B367" s="105">
        <v>16</v>
      </c>
      <c r="C367" s="105">
        <f t="shared" si="42"/>
        <v>16</v>
      </c>
      <c r="D367" s="104" t="s">
        <v>77</v>
      </c>
      <c r="E367" s="105" t="str">
        <f t="shared" si="41"/>
        <v>16 600 CS-SS316/FG</v>
      </c>
      <c r="F367" s="103">
        <v>389.89</v>
      </c>
      <c r="G367" s="103">
        <v>412.75</v>
      </c>
      <c r="H367" s="103">
        <v>463.6</v>
      </c>
      <c r="I367" s="103">
        <v>565.20000000000005</v>
      </c>
      <c r="J367" s="106">
        <v>0.43817500000000004</v>
      </c>
      <c r="K367" s="107">
        <v>31</v>
      </c>
      <c r="L367" s="107">
        <v>37</v>
      </c>
      <c r="M367" s="40">
        <v>1.38248E-2</v>
      </c>
      <c r="N367" s="40">
        <v>2.3828927999999996E-2</v>
      </c>
      <c r="O367" s="40">
        <v>0.18778813394000002</v>
      </c>
      <c r="P367" s="40">
        <v>0.38632589947679996</v>
      </c>
      <c r="Q367" s="40">
        <v>1</v>
      </c>
      <c r="R367" s="40">
        <v>0.38632589947679996</v>
      </c>
      <c r="S367" s="40">
        <v>0.18778813394000002</v>
      </c>
      <c r="T367" s="108">
        <v>183.50480225147999</v>
      </c>
      <c r="U367" s="109">
        <v>84.504660273000013</v>
      </c>
      <c r="V367" s="40">
        <v>2.4883106342400008</v>
      </c>
      <c r="W367" s="109">
        <v>252</v>
      </c>
      <c r="X367" s="40">
        <v>0.40885756938000029</v>
      </c>
      <c r="Y367" s="109"/>
      <c r="Z367" s="120">
        <v>520.00946252448</v>
      </c>
      <c r="AA367" s="40"/>
      <c r="AB367" s="110" t="str">
        <f t="shared" si="39"/>
        <v>16"600</v>
      </c>
    </row>
    <row r="368" spans="1:28" ht="18.75" customHeight="1" x14ac:dyDescent="0.3">
      <c r="A368" s="105">
        <v>600</v>
      </c>
      <c r="B368" s="105">
        <v>18</v>
      </c>
      <c r="C368" s="105">
        <f t="shared" si="42"/>
        <v>18</v>
      </c>
      <c r="D368" s="104" t="s">
        <v>77</v>
      </c>
      <c r="E368" s="105" t="str">
        <f t="shared" si="41"/>
        <v>18 600 CS-SS316/FG</v>
      </c>
      <c r="F368" s="103">
        <v>438.15</v>
      </c>
      <c r="G368" s="103">
        <v>469.9</v>
      </c>
      <c r="H368" s="103">
        <v>527.1</v>
      </c>
      <c r="I368" s="103">
        <v>612.9</v>
      </c>
      <c r="J368" s="106">
        <v>0.4985</v>
      </c>
      <c r="K368" s="107">
        <v>34</v>
      </c>
      <c r="L368" s="107">
        <v>40</v>
      </c>
      <c r="M368" s="40">
        <v>1.38248E-2</v>
      </c>
      <c r="N368" s="40">
        <v>2.3828927999999996E-2</v>
      </c>
      <c r="O368" s="40">
        <v>0.23431653520000001</v>
      </c>
      <c r="P368" s="40">
        <v>0.47514882431999994</v>
      </c>
      <c r="Q368" s="40">
        <v>1</v>
      </c>
      <c r="R368" s="40">
        <v>0.47514882431999994</v>
      </c>
      <c r="S368" s="40">
        <v>0.23431653520000001</v>
      </c>
      <c r="T368" s="108">
        <v>225.69569155199997</v>
      </c>
      <c r="U368" s="109">
        <v>105.44244084</v>
      </c>
      <c r="V368" s="40">
        <v>2.2786920842399989</v>
      </c>
      <c r="W368" s="109">
        <v>233</v>
      </c>
      <c r="X368" s="40">
        <v>0.64648419089999998</v>
      </c>
      <c r="Y368" s="109"/>
      <c r="Z368" s="120">
        <v>564.13813239199999</v>
      </c>
      <c r="AA368" s="40"/>
      <c r="AB368" s="110" t="str">
        <f t="shared" si="39"/>
        <v>18"600</v>
      </c>
    </row>
    <row r="369" spans="1:28" ht="18.75" customHeight="1" x14ac:dyDescent="0.3">
      <c r="A369" s="105">
        <v>600</v>
      </c>
      <c r="B369" s="105">
        <v>20</v>
      </c>
      <c r="C369" s="105">
        <f t="shared" si="42"/>
        <v>20</v>
      </c>
      <c r="D369" s="104" t="s">
        <v>77</v>
      </c>
      <c r="E369" s="105" t="str">
        <f t="shared" si="41"/>
        <v>20 600 CS-SS316/FG</v>
      </c>
      <c r="F369" s="103">
        <v>488.95</v>
      </c>
      <c r="G369" s="103">
        <v>520.70000000000005</v>
      </c>
      <c r="H369" s="103">
        <v>577.9</v>
      </c>
      <c r="I369" s="103">
        <v>682.8</v>
      </c>
      <c r="J369" s="106">
        <v>0.5492999999999999</v>
      </c>
      <c r="K369" s="107">
        <v>34</v>
      </c>
      <c r="L369" s="107">
        <v>40</v>
      </c>
      <c r="M369" s="40">
        <v>1.38248E-2</v>
      </c>
      <c r="N369" s="40">
        <v>2.3828927999999996E-2</v>
      </c>
      <c r="O369" s="40">
        <v>0.25819472975999996</v>
      </c>
      <c r="P369" s="40">
        <v>0.52356920601599977</v>
      </c>
      <c r="Q369" s="40">
        <v>1</v>
      </c>
      <c r="R369" s="40">
        <v>0.52356920601599977</v>
      </c>
      <c r="S369" s="40">
        <v>0.25819472975999996</v>
      </c>
      <c r="T369" s="108">
        <v>248.69537285759989</v>
      </c>
      <c r="U369" s="109">
        <v>116.18762839199998</v>
      </c>
      <c r="V369" s="40">
        <v>3.1036856990399992</v>
      </c>
      <c r="W369" s="109">
        <v>313</v>
      </c>
      <c r="X369" s="40">
        <v>0.71637437370000123</v>
      </c>
      <c r="Y369" s="109"/>
      <c r="Z369" s="120">
        <v>677.88300124959983</v>
      </c>
      <c r="AA369" s="40"/>
      <c r="AB369" s="110" t="str">
        <f t="shared" si="39"/>
        <v>20"600</v>
      </c>
    </row>
    <row r="370" spans="1:28" ht="18.75" customHeight="1" x14ac:dyDescent="0.3">
      <c r="A370" s="105">
        <v>600</v>
      </c>
      <c r="B370" s="105">
        <v>24</v>
      </c>
      <c r="C370" s="105">
        <f t="shared" si="42"/>
        <v>24</v>
      </c>
      <c r="D370" s="104" t="s">
        <v>77</v>
      </c>
      <c r="E370" s="105" t="str">
        <f t="shared" si="41"/>
        <v>24 600 CS-SS316/FG</v>
      </c>
      <c r="F370" s="103">
        <v>590.54999999999995</v>
      </c>
      <c r="G370" s="103">
        <v>628.65</v>
      </c>
      <c r="H370" s="103">
        <v>685.8</v>
      </c>
      <c r="I370" s="103">
        <v>790.7</v>
      </c>
      <c r="J370" s="106">
        <v>0.65722499999999995</v>
      </c>
      <c r="K370" s="107">
        <v>34</v>
      </c>
      <c r="L370" s="107">
        <v>40</v>
      </c>
      <c r="M370" s="40">
        <v>1.38248E-2</v>
      </c>
      <c r="N370" s="40">
        <v>2.3828927999999996E-2</v>
      </c>
      <c r="O370" s="40">
        <v>0.30892414211999997</v>
      </c>
      <c r="P370" s="40">
        <v>0.62643868819199988</v>
      </c>
      <c r="Q370" s="40">
        <v>1</v>
      </c>
      <c r="R370" s="40">
        <v>0.62643868819199988</v>
      </c>
      <c r="S370" s="40">
        <v>0.30892414211999997</v>
      </c>
      <c r="T370" s="108">
        <v>297.55837689119994</v>
      </c>
      <c r="U370" s="109">
        <v>139.015863954</v>
      </c>
      <c r="V370" s="40">
        <v>3.5941480407600035</v>
      </c>
      <c r="W370" s="109">
        <v>358</v>
      </c>
      <c r="X370" s="40">
        <v>1.0378692145800006</v>
      </c>
      <c r="Y370" s="109"/>
      <c r="Z370" s="120">
        <v>794.57424084519994</v>
      </c>
      <c r="AA370" s="40"/>
      <c r="AB370" s="110" t="str">
        <f t="shared" si="39"/>
        <v>24"600</v>
      </c>
    </row>
    <row r="371" spans="1:28" ht="18.75" customHeight="1" x14ac:dyDescent="0.3">
      <c r="A371" s="93"/>
      <c r="B371" s="93"/>
      <c r="C371" s="93"/>
      <c r="D371" s="94"/>
      <c r="E371" s="105" t="str">
        <f t="shared" si="41"/>
        <v xml:space="preserve">  </v>
      </c>
      <c r="F371" s="112"/>
      <c r="G371" s="112"/>
      <c r="H371" s="112"/>
      <c r="I371" s="112"/>
      <c r="J371" s="112"/>
      <c r="K371" s="93"/>
      <c r="L371" s="93"/>
      <c r="M371" s="113"/>
      <c r="N371" s="113"/>
      <c r="O371" s="113"/>
      <c r="P371" s="113"/>
      <c r="Q371" s="113"/>
      <c r="R371" s="113"/>
      <c r="S371" s="113"/>
      <c r="T371" s="113"/>
      <c r="U371" s="113"/>
      <c r="V371" s="113"/>
      <c r="W371" s="113"/>
      <c r="X371" s="113"/>
      <c r="Y371" s="113"/>
      <c r="Z371" s="165"/>
      <c r="AA371" s="113"/>
      <c r="AB371" s="110" t="str">
        <f t="shared" si="39"/>
        <v>"</v>
      </c>
    </row>
    <row r="372" spans="1:28" ht="18.75" customHeight="1" x14ac:dyDescent="0.3">
      <c r="A372" s="93"/>
      <c r="B372" s="93"/>
      <c r="C372" s="93"/>
      <c r="D372" s="94"/>
      <c r="E372" s="105" t="str">
        <f t="shared" si="41"/>
        <v xml:space="preserve">  </v>
      </c>
      <c r="F372" s="112"/>
      <c r="G372" s="112"/>
      <c r="H372" s="112"/>
      <c r="I372" s="112"/>
      <c r="J372" s="112"/>
      <c r="K372" s="93"/>
      <c r="L372" s="93"/>
      <c r="M372" s="113"/>
      <c r="N372" s="113"/>
      <c r="O372" s="113"/>
      <c r="P372" s="113"/>
      <c r="Q372" s="113"/>
      <c r="R372" s="113"/>
      <c r="S372" s="113"/>
      <c r="T372" s="113"/>
      <c r="U372" s="113"/>
      <c r="V372" s="113"/>
      <c r="W372" s="113"/>
      <c r="X372" s="113"/>
      <c r="Y372" s="113"/>
      <c r="Z372" s="165"/>
      <c r="AA372" s="113"/>
      <c r="AB372" s="110" t="str">
        <f t="shared" si="39"/>
        <v>"</v>
      </c>
    </row>
    <row r="373" spans="1:28" ht="18.75" customHeight="1" x14ac:dyDescent="0.3">
      <c r="A373" s="105">
        <v>600</v>
      </c>
      <c r="B373" s="105">
        <v>0.5</v>
      </c>
      <c r="C373" s="103">
        <v>0.5</v>
      </c>
      <c r="D373" s="104" t="s">
        <v>194</v>
      </c>
      <c r="E373" s="105" t="str">
        <f t="shared" si="41"/>
        <v>0.5 600 SS316-SS316/FG-SS316</v>
      </c>
      <c r="F373" s="111">
        <v>14.22</v>
      </c>
      <c r="G373" s="111">
        <v>19.05</v>
      </c>
      <c r="H373" s="114" t="s">
        <v>78</v>
      </c>
      <c r="I373" s="114" t="s">
        <v>87</v>
      </c>
      <c r="J373" s="40">
        <v>2.5425E-2</v>
      </c>
      <c r="K373" s="107">
        <v>8</v>
      </c>
      <c r="L373" s="107">
        <v>14</v>
      </c>
      <c r="M373" s="40">
        <v>1.38248E-2</v>
      </c>
      <c r="N373" s="40">
        <v>2.3828927999999996E-2</v>
      </c>
      <c r="O373" s="40">
        <v>2.8119643200000002E-3</v>
      </c>
      <c r="P373" s="40">
        <v>8.4819069215999986E-3</v>
      </c>
      <c r="Q373" s="40">
        <v>1</v>
      </c>
      <c r="R373" s="40">
        <v>8.4819069215999986E-3</v>
      </c>
      <c r="S373" s="40">
        <v>2.8119643200000002E-3</v>
      </c>
      <c r="T373" s="108">
        <v>4.2409534607999992</v>
      </c>
      <c r="U373" s="109">
        <v>1.40598216</v>
      </c>
      <c r="V373" s="40">
        <v>5.2277024759999999E-2</v>
      </c>
      <c r="W373" s="115">
        <v>24</v>
      </c>
      <c r="X373" s="40">
        <v>3.9870423179999993E-3</v>
      </c>
      <c r="Y373" s="115">
        <v>2</v>
      </c>
      <c r="Z373" s="120">
        <v>31.646935620800001</v>
      </c>
      <c r="AA373" s="40">
        <f t="shared" ref="AA373:AA391" si="43">R373+S373+V373+X373</f>
        <v>6.7557938319599997E-2</v>
      </c>
      <c r="AB373" s="110" t="str">
        <f t="shared" si="39"/>
        <v>0.5"600</v>
      </c>
    </row>
    <row r="374" spans="1:28" ht="18.75" customHeight="1" x14ac:dyDescent="0.3">
      <c r="A374" s="105">
        <v>600</v>
      </c>
      <c r="B374" s="105">
        <v>0.75</v>
      </c>
      <c r="C374" s="103">
        <v>0.75</v>
      </c>
      <c r="D374" s="104" t="s">
        <v>194</v>
      </c>
      <c r="E374" s="105" t="str">
        <f t="shared" si="41"/>
        <v>0.75 600 SS316-SS316/FG-SS316</v>
      </c>
      <c r="F374" s="111">
        <v>20.57</v>
      </c>
      <c r="G374" s="111">
        <v>25.4</v>
      </c>
      <c r="H374" s="111">
        <v>39.6</v>
      </c>
      <c r="I374" s="111">
        <v>66.8</v>
      </c>
      <c r="J374" s="40">
        <v>3.2500000000000001E-2</v>
      </c>
      <c r="K374" s="107">
        <v>9</v>
      </c>
      <c r="L374" s="107">
        <v>15</v>
      </c>
      <c r="M374" s="40">
        <v>1.38248E-2</v>
      </c>
      <c r="N374" s="40">
        <v>2.3828927999999996E-2</v>
      </c>
      <c r="O374" s="40">
        <v>4.0437540000000001E-3</v>
      </c>
      <c r="P374" s="40">
        <v>1.1616602399999999E-2</v>
      </c>
      <c r="Q374" s="40">
        <v>1</v>
      </c>
      <c r="R374" s="40">
        <v>1.1616602399999999E-2</v>
      </c>
      <c r="S374" s="40">
        <v>4.0437540000000001E-3</v>
      </c>
      <c r="T374" s="108">
        <v>5.8083011999999989</v>
      </c>
      <c r="U374" s="109">
        <v>2.0218769999999999</v>
      </c>
      <c r="V374" s="40">
        <v>7.8732510719999982E-2</v>
      </c>
      <c r="W374" s="115">
        <v>24</v>
      </c>
      <c r="X374" s="40">
        <v>5.316056423999997E-3</v>
      </c>
      <c r="Y374" s="115">
        <v>3</v>
      </c>
      <c r="Z374" s="120">
        <v>34.830178199999999</v>
      </c>
      <c r="AA374" s="40">
        <f t="shared" si="43"/>
        <v>9.9708923543999975E-2</v>
      </c>
      <c r="AB374" s="110" t="str">
        <f t="shared" si="39"/>
        <v>0.75"600</v>
      </c>
    </row>
    <row r="375" spans="1:28" ht="18.75" customHeight="1" x14ac:dyDescent="0.3">
      <c r="A375" s="105">
        <v>600</v>
      </c>
      <c r="B375" s="105">
        <v>1</v>
      </c>
      <c r="C375" s="105">
        <f>B375</f>
        <v>1</v>
      </c>
      <c r="D375" s="104" t="s">
        <v>194</v>
      </c>
      <c r="E375" s="105" t="str">
        <f t="shared" si="41"/>
        <v>1 600 SS316-SS316/FG-SS316</v>
      </c>
      <c r="F375" s="111">
        <v>26.92</v>
      </c>
      <c r="G375" s="111">
        <v>31.75</v>
      </c>
      <c r="H375" s="111">
        <v>47.8</v>
      </c>
      <c r="I375" s="103">
        <v>73.2</v>
      </c>
      <c r="J375" s="40">
        <v>3.9774999999999998E-2</v>
      </c>
      <c r="K375" s="107">
        <v>10</v>
      </c>
      <c r="L375" s="107">
        <v>16</v>
      </c>
      <c r="M375" s="40">
        <v>1.38248E-2</v>
      </c>
      <c r="N375" s="40">
        <v>2.3828927999999996E-2</v>
      </c>
      <c r="O375" s="40">
        <v>5.4988141999999995E-3</v>
      </c>
      <c r="P375" s="40">
        <v>1.5164729779199996E-2</v>
      </c>
      <c r="Q375" s="40">
        <v>1</v>
      </c>
      <c r="R375" s="40">
        <v>1.5164729779199996E-2</v>
      </c>
      <c r="S375" s="40">
        <v>5.4988141999999995E-3</v>
      </c>
      <c r="T375" s="108">
        <v>7.5823648895999982</v>
      </c>
      <c r="U375" s="109">
        <v>2.7494070999999995</v>
      </c>
      <c r="V375" s="40">
        <v>8.0566320960000021E-2</v>
      </c>
      <c r="W375" s="115">
        <v>71</v>
      </c>
      <c r="X375" s="40">
        <v>6.6450705299999973E-3</v>
      </c>
      <c r="Y375" s="115">
        <v>3</v>
      </c>
      <c r="Z375" s="120">
        <v>84.3317719896</v>
      </c>
      <c r="AA375" s="40">
        <f t="shared" si="43"/>
        <v>0.1078749354692</v>
      </c>
      <c r="AB375" s="110" t="str">
        <f t="shared" si="39"/>
        <v>1"600</v>
      </c>
    </row>
    <row r="376" spans="1:28" ht="18.75" customHeight="1" x14ac:dyDescent="0.3">
      <c r="A376" s="105">
        <v>600</v>
      </c>
      <c r="B376" s="105" t="s">
        <v>73</v>
      </c>
      <c r="C376" s="103">
        <v>1.25</v>
      </c>
      <c r="D376" s="104" t="s">
        <v>194</v>
      </c>
      <c r="E376" s="105" t="str">
        <f t="shared" si="41"/>
        <v>1.25 600 SS316-SS316/FG-SS316</v>
      </c>
      <c r="F376" s="111">
        <v>38.1</v>
      </c>
      <c r="G376" s="111">
        <v>47.75</v>
      </c>
      <c r="H376" s="111">
        <v>60.5</v>
      </c>
      <c r="I376" s="103">
        <v>82.6</v>
      </c>
      <c r="J376" s="40">
        <v>5.4125E-2</v>
      </c>
      <c r="K376" s="107">
        <v>8</v>
      </c>
      <c r="L376" s="107">
        <v>14</v>
      </c>
      <c r="M376" s="40">
        <v>1.38248E-2</v>
      </c>
      <c r="N376" s="40">
        <v>2.3828927999999996E-2</v>
      </c>
      <c r="O376" s="40">
        <v>5.9861383999999995E-3</v>
      </c>
      <c r="P376" s="40">
        <v>1.8056370191999998E-2</v>
      </c>
      <c r="Q376" s="40">
        <v>1</v>
      </c>
      <c r="R376" s="40">
        <v>1.8056370191999998E-2</v>
      </c>
      <c r="S376" s="40">
        <v>5.9861383999999995E-3</v>
      </c>
      <c r="T376" s="108">
        <v>9.0281850959999996</v>
      </c>
      <c r="U376" s="109">
        <v>2.9930691999999999</v>
      </c>
      <c r="V376" s="40">
        <v>7.9100832719999972E-2</v>
      </c>
      <c r="W376" s="115">
        <v>55</v>
      </c>
      <c r="X376" s="40">
        <v>1.9966843949999997E-2</v>
      </c>
      <c r="Y376" s="115">
        <v>25</v>
      </c>
      <c r="Z376" s="120">
        <v>92.021254295999995</v>
      </c>
      <c r="AA376" s="40">
        <f t="shared" si="43"/>
        <v>0.12311018526199996</v>
      </c>
      <c r="AB376" s="110" t="str">
        <f t="shared" si="39"/>
        <v>1  1/4"600</v>
      </c>
    </row>
    <row r="377" spans="1:28" ht="18.75" customHeight="1" x14ac:dyDescent="0.3">
      <c r="A377" s="105">
        <v>600</v>
      </c>
      <c r="B377" s="105" t="s">
        <v>74</v>
      </c>
      <c r="C377" s="111">
        <v>1.5</v>
      </c>
      <c r="D377" s="104" t="s">
        <v>194</v>
      </c>
      <c r="E377" s="105" t="str">
        <f t="shared" si="41"/>
        <v>1.5 600 SS316-SS316/FG-SS316</v>
      </c>
      <c r="F377" s="111">
        <v>44.45</v>
      </c>
      <c r="G377" s="111">
        <v>54.1</v>
      </c>
      <c r="H377" s="111">
        <v>69.900000000000006</v>
      </c>
      <c r="I377" s="103">
        <v>95.3</v>
      </c>
      <c r="J377" s="40">
        <v>6.2E-2</v>
      </c>
      <c r="K377" s="107">
        <v>9</v>
      </c>
      <c r="L377" s="107">
        <v>15</v>
      </c>
      <c r="M377" s="40">
        <v>1.38248E-2</v>
      </c>
      <c r="N377" s="40">
        <v>2.3828927999999996E-2</v>
      </c>
      <c r="O377" s="40">
        <v>7.714238400000001E-3</v>
      </c>
      <c r="P377" s="40">
        <v>2.2160903039999996E-2</v>
      </c>
      <c r="Q377" s="40">
        <v>1</v>
      </c>
      <c r="R377" s="40">
        <v>2.2160903039999996E-2</v>
      </c>
      <c r="S377" s="40">
        <v>7.714238400000001E-3</v>
      </c>
      <c r="T377" s="108">
        <v>11.080451519999997</v>
      </c>
      <c r="U377" s="109">
        <v>3.8571192000000005</v>
      </c>
      <c r="V377" s="40">
        <v>0.10489030583999996</v>
      </c>
      <c r="W377" s="115">
        <v>74</v>
      </c>
      <c r="X377" s="40">
        <v>2.2622120579999995E-2</v>
      </c>
      <c r="Y377" s="115">
        <v>12</v>
      </c>
      <c r="Z377" s="120">
        <v>100.93757072</v>
      </c>
      <c r="AA377" s="40">
        <f t="shared" si="43"/>
        <v>0.15738756785999994</v>
      </c>
      <c r="AB377" s="110" t="str">
        <f t="shared" si="39"/>
        <v>1  1/2"600</v>
      </c>
    </row>
    <row r="378" spans="1:28" ht="18.75" customHeight="1" x14ac:dyDescent="0.3">
      <c r="A378" s="105">
        <v>600</v>
      </c>
      <c r="B378" s="105">
        <v>2</v>
      </c>
      <c r="C378" s="105">
        <f>B378</f>
        <v>2</v>
      </c>
      <c r="D378" s="104" t="s">
        <v>194</v>
      </c>
      <c r="E378" s="105" t="str">
        <f t="shared" si="41"/>
        <v>2 600 SS316-SS316/FG-SS316</v>
      </c>
      <c r="F378" s="111">
        <v>55.62</v>
      </c>
      <c r="G378" s="111">
        <v>69.849999999999994</v>
      </c>
      <c r="H378" s="111">
        <v>85.9</v>
      </c>
      <c r="I378" s="111">
        <v>111.3</v>
      </c>
      <c r="J378" s="40">
        <v>7.7875E-2</v>
      </c>
      <c r="K378" s="107">
        <v>10</v>
      </c>
      <c r="L378" s="107">
        <v>16</v>
      </c>
      <c r="M378" s="40">
        <v>1.38248E-2</v>
      </c>
      <c r="N378" s="40">
        <v>2.3828927999999996E-2</v>
      </c>
      <c r="O378" s="40">
        <v>1.0766063000000001E-2</v>
      </c>
      <c r="P378" s="40">
        <v>2.9690844287999996E-2</v>
      </c>
      <c r="Q378" s="40">
        <v>1</v>
      </c>
      <c r="R378" s="40">
        <v>2.9690844287999996E-2</v>
      </c>
      <c r="S378" s="40">
        <v>1.0766063000000001E-2</v>
      </c>
      <c r="T378" s="108">
        <v>14.845422143999999</v>
      </c>
      <c r="U378" s="109">
        <v>5.3830315000000004</v>
      </c>
      <c r="V378" s="40">
        <v>0.12250043063999995</v>
      </c>
      <c r="W378" s="115">
        <v>76</v>
      </c>
      <c r="X378" s="40">
        <v>4.3070513045999993E-2</v>
      </c>
      <c r="Y378" s="115">
        <v>22</v>
      </c>
      <c r="Z378" s="120">
        <v>118.228453644</v>
      </c>
      <c r="AA378" s="40">
        <f t="shared" si="43"/>
        <v>0.20602785097399992</v>
      </c>
      <c r="AB378" s="110" t="str">
        <f t="shared" si="39"/>
        <v>2"600</v>
      </c>
    </row>
    <row r="379" spans="1:28" ht="18.75" customHeight="1" x14ac:dyDescent="0.3">
      <c r="A379" s="105">
        <v>600</v>
      </c>
      <c r="B379" s="105" t="s">
        <v>75</v>
      </c>
      <c r="C379" s="111">
        <v>2.5</v>
      </c>
      <c r="D379" s="104" t="s">
        <v>194</v>
      </c>
      <c r="E379" s="105" t="str">
        <f t="shared" si="41"/>
        <v>2.5 600 SS316-SS316/FG-SS316</v>
      </c>
      <c r="F379" s="111">
        <v>66.540000000000006</v>
      </c>
      <c r="G379" s="111">
        <v>82.55</v>
      </c>
      <c r="H379" s="111">
        <v>98.6</v>
      </c>
      <c r="I379" s="111">
        <v>130.30000000000001</v>
      </c>
      <c r="J379" s="40">
        <v>9.0574999999999989E-2</v>
      </c>
      <c r="K379" s="107">
        <v>10</v>
      </c>
      <c r="L379" s="107">
        <v>16</v>
      </c>
      <c r="M379" s="40">
        <v>1.38248E-2</v>
      </c>
      <c r="N379" s="40">
        <v>2.3828927999999996E-2</v>
      </c>
      <c r="O379" s="40">
        <v>1.2521812599999998E-2</v>
      </c>
      <c r="P379" s="40">
        <v>3.4532882457599987E-2</v>
      </c>
      <c r="Q379" s="40">
        <v>1</v>
      </c>
      <c r="R379" s="40">
        <v>3.4532882457599987E-2</v>
      </c>
      <c r="S379" s="40">
        <v>1.2521812599999998E-2</v>
      </c>
      <c r="T379" s="108">
        <v>17.266441228799994</v>
      </c>
      <c r="U379" s="109">
        <v>6.2609062999999985</v>
      </c>
      <c r="V379" s="40">
        <v>0.17898325932000012</v>
      </c>
      <c r="W379" s="115">
        <v>91</v>
      </c>
      <c r="X379" s="40">
        <v>5.7268676165999961E-2</v>
      </c>
      <c r="Y379" s="115">
        <v>45</v>
      </c>
      <c r="Z379" s="120">
        <v>159.52734752879999</v>
      </c>
      <c r="AA379" s="40">
        <f t="shared" si="43"/>
        <v>0.28330663054360006</v>
      </c>
      <c r="AB379" s="110" t="str">
        <f t="shared" si="39"/>
        <v>2  1/2"600</v>
      </c>
    </row>
    <row r="380" spans="1:28" ht="18.75" customHeight="1" x14ac:dyDescent="0.3">
      <c r="A380" s="105">
        <v>600</v>
      </c>
      <c r="B380" s="105">
        <v>3</v>
      </c>
      <c r="C380" s="105">
        <f t="shared" ref="C380:C391" si="44">B380</f>
        <v>3</v>
      </c>
      <c r="D380" s="104" t="s">
        <v>194</v>
      </c>
      <c r="E380" s="105" t="str">
        <f t="shared" si="41"/>
        <v>3 600 SS316-SS316/FG-SS316</v>
      </c>
      <c r="F380" s="122">
        <v>81</v>
      </c>
      <c r="G380" s="111">
        <v>101.6</v>
      </c>
      <c r="H380" s="111">
        <v>120.7</v>
      </c>
      <c r="I380" s="111">
        <v>149.4</v>
      </c>
      <c r="J380" s="40">
        <v>0.11115</v>
      </c>
      <c r="K380" s="107">
        <v>11</v>
      </c>
      <c r="L380" s="107">
        <v>17</v>
      </c>
      <c r="M380" s="40">
        <v>1.38248E-2</v>
      </c>
      <c r="N380" s="40">
        <v>2.3828927999999996E-2</v>
      </c>
      <c r="O380" s="40">
        <v>1.690289172E-2</v>
      </c>
      <c r="P380" s="40">
        <v>4.502595090239999E-2</v>
      </c>
      <c r="Q380" s="40">
        <v>1</v>
      </c>
      <c r="R380" s="40">
        <v>4.502595090239999E-2</v>
      </c>
      <c r="S380" s="40">
        <v>1.690289172E-2</v>
      </c>
      <c r="T380" s="108">
        <v>22.512975451199996</v>
      </c>
      <c r="U380" s="109">
        <v>8.4514458599999998</v>
      </c>
      <c r="V380" s="40">
        <v>0.18579808296</v>
      </c>
      <c r="W380" s="115">
        <v>112</v>
      </c>
      <c r="X380" s="40">
        <v>9.0692142719999938E-2</v>
      </c>
      <c r="Y380" s="115">
        <v>47</v>
      </c>
      <c r="Z380" s="120">
        <v>189.9644213112</v>
      </c>
      <c r="AA380" s="40">
        <f t="shared" si="43"/>
        <v>0.33841906830239993</v>
      </c>
      <c r="AB380" s="110" t="str">
        <f t="shared" si="39"/>
        <v>3"600</v>
      </c>
    </row>
    <row r="381" spans="1:28" ht="18.75" customHeight="1" x14ac:dyDescent="0.3">
      <c r="A381" s="105">
        <v>600</v>
      </c>
      <c r="B381" s="105">
        <v>4</v>
      </c>
      <c r="C381" s="105">
        <f t="shared" si="44"/>
        <v>4</v>
      </c>
      <c r="D381" s="104" t="s">
        <v>194</v>
      </c>
      <c r="E381" s="105" t="str">
        <f t="shared" ref="E381:E412" si="45">CONCATENATE(C381," ",A381," ",D381)</f>
        <v>4 600 SS316-SS316/FG-SS316</v>
      </c>
      <c r="F381" s="111">
        <v>102.62</v>
      </c>
      <c r="G381" s="111">
        <v>120.65</v>
      </c>
      <c r="H381" s="111">
        <v>149.4</v>
      </c>
      <c r="I381" s="111">
        <v>193.8</v>
      </c>
      <c r="J381" s="40">
        <v>0.13502500000000001</v>
      </c>
      <c r="K381" s="107">
        <v>17</v>
      </c>
      <c r="L381" s="107">
        <v>23</v>
      </c>
      <c r="M381" s="40">
        <v>1.38248E-2</v>
      </c>
      <c r="N381" s="40">
        <v>2.3828927999999996E-2</v>
      </c>
      <c r="O381" s="40">
        <v>3.173379154E-2</v>
      </c>
      <c r="P381" s="40">
        <v>7.4002523073599988E-2</v>
      </c>
      <c r="Q381" s="40">
        <v>1</v>
      </c>
      <c r="R381" s="40">
        <v>7.4002523073599988E-2</v>
      </c>
      <c r="S381" s="40">
        <v>3.173379154E-2</v>
      </c>
      <c r="T381" s="108">
        <v>37.001261536799994</v>
      </c>
      <c r="U381" s="109">
        <v>15.866895769999999</v>
      </c>
      <c r="V381" s="40">
        <v>0.37285972704000003</v>
      </c>
      <c r="W381" s="115">
        <v>258</v>
      </c>
      <c r="X381" s="40">
        <v>9.4260944574000013E-2</v>
      </c>
      <c r="Y381" s="115">
        <v>81.5</v>
      </c>
      <c r="Z381" s="120">
        <v>392.36815730679996</v>
      </c>
      <c r="AA381" s="40">
        <f t="shared" si="43"/>
        <v>0.57285698622760006</v>
      </c>
      <c r="AB381" s="110" t="str">
        <f t="shared" si="39"/>
        <v>4"600</v>
      </c>
    </row>
    <row r="382" spans="1:28" ht="18.75" customHeight="1" x14ac:dyDescent="0.3">
      <c r="A382" s="105">
        <v>600</v>
      </c>
      <c r="B382" s="105">
        <v>5</v>
      </c>
      <c r="C382" s="105">
        <f t="shared" si="44"/>
        <v>5</v>
      </c>
      <c r="D382" s="104" t="s">
        <v>194</v>
      </c>
      <c r="E382" s="105" t="str">
        <f t="shared" si="45"/>
        <v>5 600 SS316-SS316/FG-SS316</v>
      </c>
      <c r="F382" s="111">
        <v>128.27000000000001</v>
      </c>
      <c r="G382" s="111">
        <v>147.57</v>
      </c>
      <c r="H382" s="111">
        <v>177.8</v>
      </c>
      <c r="I382" s="111">
        <v>241.3</v>
      </c>
      <c r="J382" s="40">
        <v>0.162685</v>
      </c>
      <c r="K382" s="107">
        <v>18</v>
      </c>
      <c r="L382" s="107">
        <v>24</v>
      </c>
      <c r="M382" s="40">
        <v>1.38248E-2</v>
      </c>
      <c r="N382" s="40">
        <v>2.3828927999999996E-2</v>
      </c>
      <c r="O382" s="40">
        <v>4.0483576584000001E-2</v>
      </c>
      <c r="P382" s="40">
        <v>9.3038619640319981E-2</v>
      </c>
      <c r="Q382" s="40">
        <v>1</v>
      </c>
      <c r="R382" s="40">
        <v>9.3038619640319981E-2</v>
      </c>
      <c r="S382" s="40">
        <v>4.0483576584000001E-2</v>
      </c>
      <c r="T382" s="108">
        <v>46.519309820159989</v>
      </c>
      <c r="U382" s="109">
        <v>20.241788291999999</v>
      </c>
      <c r="V382" s="40">
        <v>0.66395673659999999</v>
      </c>
      <c r="W382" s="115">
        <v>327.88693486634662</v>
      </c>
      <c r="X382" s="40">
        <v>0.12341391253199989</v>
      </c>
      <c r="Y382" s="115">
        <v>88.202345486239992</v>
      </c>
      <c r="Z382" s="120">
        <v>482.85037846474665</v>
      </c>
      <c r="AA382" s="40">
        <f t="shared" si="43"/>
        <v>0.92089284535631977</v>
      </c>
      <c r="AB382" s="110" t="str">
        <f t="shared" si="39"/>
        <v>5"600</v>
      </c>
    </row>
    <row r="383" spans="1:28" ht="18.75" customHeight="1" x14ac:dyDescent="0.3">
      <c r="A383" s="105">
        <v>600</v>
      </c>
      <c r="B383" s="105">
        <v>6</v>
      </c>
      <c r="C383" s="105">
        <f t="shared" si="44"/>
        <v>6</v>
      </c>
      <c r="D383" s="104" t="s">
        <v>194</v>
      </c>
      <c r="E383" s="105" t="str">
        <f t="shared" si="45"/>
        <v>6 600 SS316-SS316/FG-SS316</v>
      </c>
      <c r="F383" s="111">
        <v>154.94</v>
      </c>
      <c r="G383" s="111">
        <v>174.75</v>
      </c>
      <c r="H383" s="111">
        <v>209.6</v>
      </c>
      <c r="I383" s="111">
        <v>266.7</v>
      </c>
      <c r="J383" s="40">
        <v>0.19217500000000001</v>
      </c>
      <c r="K383" s="107">
        <v>21</v>
      </c>
      <c r="L383" s="107">
        <v>27</v>
      </c>
      <c r="M383" s="40">
        <v>1.38248E-2</v>
      </c>
      <c r="N383" s="40">
        <v>2.3828927999999996E-2</v>
      </c>
      <c r="O383" s="40">
        <v>5.5792399740000005E-2</v>
      </c>
      <c r="P383" s="40">
        <v>0.12364175443679999</v>
      </c>
      <c r="Q383" s="40">
        <v>1</v>
      </c>
      <c r="R383" s="40">
        <v>0.12364175443679999</v>
      </c>
      <c r="S383" s="40">
        <v>5.5792399740000005E-2</v>
      </c>
      <c r="T383" s="108">
        <v>61.820877218399993</v>
      </c>
      <c r="U383" s="109">
        <v>27.896199870000004</v>
      </c>
      <c r="V383" s="40">
        <v>0.65988439523999998</v>
      </c>
      <c r="W383" s="115">
        <v>321</v>
      </c>
      <c r="X383" s="40">
        <v>0.15000660926999998</v>
      </c>
      <c r="Y383" s="115">
        <v>88</v>
      </c>
      <c r="Z383" s="120">
        <v>498.7170770884</v>
      </c>
      <c r="AA383" s="40">
        <f t="shared" si="43"/>
        <v>0.98932515868679993</v>
      </c>
      <c r="AB383" s="110" t="str">
        <f t="shared" si="39"/>
        <v>6"600</v>
      </c>
    </row>
    <row r="384" spans="1:28" ht="18.75" customHeight="1" x14ac:dyDescent="0.3">
      <c r="A384" s="105">
        <v>600</v>
      </c>
      <c r="B384" s="105">
        <v>8</v>
      </c>
      <c r="C384" s="105">
        <f t="shared" si="44"/>
        <v>8</v>
      </c>
      <c r="D384" s="104" t="s">
        <v>194</v>
      </c>
      <c r="E384" s="105" t="str">
        <f t="shared" si="45"/>
        <v>8 600 SS316-SS316/FG-SS316</v>
      </c>
      <c r="F384" s="111">
        <v>205.74</v>
      </c>
      <c r="G384" s="111">
        <v>225.55</v>
      </c>
      <c r="H384" s="111">
        <v>263.7</v>
      </c>
      <c r="I384" s="111">
        <v>320.8</v>
      </c>
      <c r="J384" s="40">
        <v>0.24462500000000001</v>
      </c>
      <c r="K384" s="107">
        <v>23</v>
      </c>
      <c r="L384" s="107">
        <v>29</v>
      </c>
      <c r="M384" s="40">
        <v>1.38248E-2</v>
      </c>
      <c r="N384" s="40">
        <v>2.3828927999999996E-2</v>
      </c>
      <c r="O384" s="40">
        <v>7.7783509100000009E-2</v>
      </c>
      <c r="P384" s="40">
        <v>0.16904539384799996</v>
      </c>
      <c r="Q384" s="40">
        <v>1</v>
      </c>
      <c r="R384" s="40">
        <v>0.16904539384799996</v>
      </c>
      <c r="S384" s="40">
        <v>7.7783509100000009E-2</v>
      </c>
      <c r="T384" s="108">
        <v>84.522696923999987</v>
      </c>
      <c r="U384" s="109">
        <v>38.891754550000002</v>
      </c>
      <c r="V384" s="40">
        <v>0.79374170976000047</v>
      </c>
      <c r="W384" s="115">
        <v>374</v>
      </c>
      <c r="X384" s="40">
        <v>0.19361368080600003</v>
      </c>
      <c r="Y384" s="115">
        <v>105</v>
      </c>
      <c r="Z384" s="120">
        <v>602.41445147399997</v>
      </c>
      <c r="AA384" s="40">
        <f t="shared" si="43"/>
        <v>1.2341842935140006</v>
      </c>
      <c r="AB384" s="110" t="str">
        <f t="shared" si="39"/>
        <v>8"600</v>
      </c>
    </row>
    <row r="385" spans="1:28" ht="18.75" customHeight="1" x14ac:dyDescent="0.3">
      <c r="A385" s="105">
        <v>600</v>
      </c>
      <c r="B385" s="105">
        <v>10</v>
      </c>
      <c r="C385" s="105">
        <f t="shared" si="44"/>
        <v>10</v>
      </c>
      <c r="D385" s="104" t="s">
        <v>194</v>
      </c>
      <c r="E385" s="105" t="str">
        <f t="shared" si="45"/>
        <v>10 600 SS316-SS316/FG-SS316</v>
      </c>
      <c r="F385" s="111">
        <v>255.27</v>
      </c>
      <c r="G385" s="111">
        <v>274.57</v>
      </c>
      <c r="H385" s="111">
        <v>317.5</v>
      </c>
      <c r="I385" s="111">
        <v>400.1</v>
      </c>
      <c r="J385" s="40">
        <v>0.29603499999999999</v>
      </c>
      <c r="K385" s="107">
        <v>26</v>
      </c>
      <c r="L385" s="107">
        <v>32</v>
      </c>
      <c r="M385" s="40">
        <v>1.38248E-2</v>
      </c>
      <c r="N385" s="40">
        <v>2.3828927999999996E-2</v>
      </c>
      <c r="O385" s="40">
        <v>0.10640824136799999</v>
      </c>
      <c r="P385" s="40">
        <v>0.22573429441535994</v>
      </c>
      <c r="Q385" s="40">
        <v>1</v>
      </c>
      <c r="R385" s="40">
        <v>0.22573429441535994</v>
      </c>
      <c r="S385" s="40">
        <v>0.10640824136799999</v>
      </c>
      <c r="T385" s="108">
        <v>112.86714720767998</v>
      </c>
      <c r="U385" s="109">
        <v>53.204120683999996</v>
      </c>
      <c r="V385" s="40">
        <v>1.4320472023200004</v>
      </c>
      <c r="W385" s="115">
        <v>650</v>
      </c>
      <c r="X385" s="40">
        <v>0.2296249777319998</v>
      </c>
      <c r="Y385" s="115">
        <v>121</v>
      </c>
      <c r="Z385" s="120">
        <v>937.07126789168001</v>
      </c>
      <c r="AA385" s="40">
        <f t="shared" si="43"/>
        <v>1.9938147158353601</v>
      </c>
      <c r="AB385" s="110" t="str">
        <f t="shared" si="39"/>
        <v>10"600</v>
      </c>
    </row>
    <row r="386" spans="1:28" ht="18.75" customHeight="1" x14ac:dyDescent="0.3">
      <c r="A386" s="105">
        <v>600</v>
      </c>
      <c r="B386" s="105">
        <v>12</v>
      </c>
      <c r="C386" s="105">
        <f t="shared" si="44"/>
        <v>12</v>
      </c>
      <c r="D386" s="104" t="s">
        <v>194</v>
      </c>
      <c r="E386" s="105" t="str">
        <f t="shared" si="45"/>
        <v>12 600 SS316-SS316/FG-SS316</v>
      </c>
      <c r="F386" s="111">
        <v>307.33999999999997</v>
      </c>
      <c r="G386" s="111">
        <v>327.14999999999998</v>
      </c>
      <c r="H386" s="111">
        <v>374.7</v>
      </c>
      <c r="I386" s="111">
        <v>457.2</v>
      </c>
      <c r="J386" s="40">
        <v>0.35092499999999993</v>
      </c>
      <c r="K386" s="107">
        <v>29</v>
      </c>
      <c r="L386" s="107">
        <v>35</v>
      </c>
      <c r="M386" s="40">
        <v>1.38248E-2</v>
      </c>
      <c r="N386" s="40">
        <v>2.3828927999999996E-2</v>
      </c>
      <c r="O386" s="40">
        <v>0.14069257025999996</v>
      </c>
      <c r="P386" s="40">
        <v>0.2926758295439999</v>
      </c>
      <c r="Q386" s="40">
        <v>1</v>
      </c>
      <c r="R386" s="40">
        <v>0.2926758295439999</v>
      </c>
      <c r="S386" s="40">
        <v>0.14069257025999996</v>
      </c>
      <c r="T386" s="108">
        <v>146.33791477199995</v>
      </c>
      <c r="U386" s="109">
        <v>70.346285129999984</v>
      </c>
      <c r="V386" s="40">
        <v>1.6344397080000002</v>
      </c>
      <c r="W386" s="115">
        <v>731</v>
      </c>
      <c r="X386" s="40">
        <v>0.28082782387800004</v>
      </c>
      <c r="Y386" s="115">
        <v>138</v>
      </c>
      <c r="Z386" s="120">
        <v>1085.6841999019998</v>
      </c>
      <c r="AA386" s="40">
        <f t="shared" si="43"/>
        <v>2.3486359316819998</v>
      </c>
      <c r="AB386" s="110" t="str">
        <f t="shared" si="39"/>
        <v>12"600</v>
      </c>
    </row>
    <row r="387" spans="1:28" ht="18.75" customHeight="1" x14ac:dyDescent="0.3">
      <c r="A387" s="105">
        <v>600</v>
      </c>
      <c r="B387" s="105">
        <v>14</v>
      </c>
      <c r="C387" s="105">
        <f t="shared" si="44"/>
        <v>14</v>
      </c>
      <c r="D387" s="104" t="s">
        <v>194</v>
      </c>
      <c r="E387" s="105" t="str">
        <f t="shared" si="45"/>
        <v>14 600 SS316-SS316/FG-SS316</v>
      </c>
      <c r="F387" s="111">
        <v>342.9</v>
      </c>
      <c r="G387" s="111">
        <v>361.95</v>
      </c>
      <c r="H387" s="111">
        <v>406.4</v>
      </c>
      <c r="I387" s="111">
        <v>492.3</v>
      </c>
      <c r="J387" s="40">
        <v>0.38417499999999993</v>
      </c>
      <c r="K387" s="107">
        <v>27</v>
      </c>
      <c r="L387" s="107">
        <v>33</v>
      </c>
      <c r="M387" s="40">
        <v>1.38248E-2</v>
      </c>
      <c r="N387" s="40">
        <v>2.3828927999999996E-2</v>
      </c>
      <c r="O387" s="40">
        <v>0.14340084857999999</v>
      </c>
      <c r="P387" s="40">
        <v>0.30209778767519985</v>
      </c>
      <c r="Q387" s="40">
        <v>1</v>
      </c>
      <c r="R387" s="40">
        <v>0.30209778767519985</v>
      </c>
      <c r="S387" s="40">
        <v>0.14340084857999999</v>
      </c>
      <c r="T387" s="108">
        <v>151.04889383759993</v>
      </c>
      <c r="U387" s="109">
        <v>71.700424290000001</v>
      </c>
      <c r="V387" s="40">
        <v>1.8324483152400008</v>
      </c>
      <c r="W387" s="115">
        <v>808</v>
      </c>
      <c r="X387" s="40">
        <v>0.29878053147000011</v>
      </c>
      <c r="Y387" s="115">
        <v>150</v>
      </c>
      <c r="Z387" s="120">
        <v>1180.7493181276</v>
      </c>
      <c r="AA387" s="40">
        <f t="shared" si="43"/>
        <v>2.5767274829652012</v>
      </c>
      <c r="AB387" s="110" t="str">
        <f t="shared" ref="AB387:AB450" si="46">CONCATENATE(B387,"""",A387)</f>
        <v>14"600</v>
      </c>
    </row>
    <row r="388" spans="1:28" ht="18.75" customHeight="1" x14ac:dyDescent="0.3">
      <c r="A388" s="105">
        <v>600</v>
      </c>
      <c r="B388" s="105">
        <v>16</v>
      </c>
      <c r="C388" s="105">
        <f t="shared" si="44"/>
        <v>16</v>
      </c>
      <c r="D388" s="104" t="s">
        <v>194</v>
      </c>
      <c r="E388" s="105" t="str">
        <f t="shared" si="45"/>
        <v>16 600 SS316-SS316/FG-SS316</v>
      </c>
      <c r="F388" s="111">
        <v>389.89</v>
      </c>
      <c r="G388" s="111">
        <v>412.75</v>
      </c>
      <c r="H388" s="111">
        <v>463.6</v>
      </c>
      <c r="I388" s="111">
        <v>565.20000000000005</v>
      </c>
      <c r="J388" s="40">
        <v>0.43817500000000004</v>
      </c>
      <c r="K388" s="107">
        <v>31</v>
      </c>
      <c r="L388" s="107">
        <v>37</v>
      </c>
      <c r="M388" s="40">
        <v>1.38248E-2</v>
      </c>
      <c r="N388" s="40">
        <v>2.3828927999999996E-2</v>
      </c>
      <c r="O388" s="40">
        <v>0.18778813394000002</v>
      </c>
      <c r="P388" s="40">
        <v>0.38632589947679996</v>
      </c>
      <c r="Q388" s="40">
        <v>1</v>
      </c>
      <c r="R388" s="40">
        <v>0.38632589947679996</v>
      </c>
      <c r="S388" s="40">
        <v>0.18778813394000002</v>
      </c>
      <c r="T388" s="108">
        <v>193.16294973839999</v>
      </c>
      <c r="U388" s="109">
        <v>93.894066970000011</v>
      </c>
      <c r="V388" s="40">
        <v>2.4883106342400008</v>
      </c>
      <c r="W388" s="115">
        <v>1076</v>
      </c>
      <c r="X388" s="40">
        <v>0.40885756938000029</v>
      </c>
      <c r="Y388" s="115">
        <v>183</v>
      </c>
      <c r="Z388" s="120">
        <v>1546.0570167083999</v>
      </c>
      <c r="AA388" s="40">
        <f t="shared" si="43"/>
        <v>3.4712822370368013</v>
      </c>
      <c r="AB388" s="110" t="str">
        <f t="shared" si="46"/>
        <v>16"600</v>
      </c>
    </row>
    <row r="389" spans="1:28" ht="18.75" customHeight="1" x14ac:dyDescent="0.3">
      <c r="A389" s="105">
        <v>600</v>
      </c>
      <c r="B389" s="105">
        <v>18</v>
      </c>
      <c r="C389" s="105">
        <f t="shared" si="44"/>
        <v>18</v>
      </c>
      <c r="D389" s="104" t="s">
        <v>194</v>
      </c>
      <c r="E389" s="105" t="str">
        <f t="shared" si="45"/>
        <v>18 600 SS316-SS316/FG-SS316</v>
      </c>
      <c r="F389" s="111">
        <v>438.15</v>
      </c>
      <c r="G389" s="111">
        <v>469.9</v>
      </c>
      <c r="H389" s="111">
        <v>527.1</v>
      </c>
      <c r="I389" s="111">
        <v>612.9</v>
      </c>
      <c r="J389" s="40">
        <v>0.4985</v>
      </c>
      <c r="K389" s="107">
        <v>34</v>
      </c>
      <c r="L389" s="107">
        <v>40</v>
      </c>
      <c r="M389" s="40">
        <v>1.38248E-2</v>
      </c>
      <c r="N389" s="40">
        <v>2.3828927999999996E-2</v>
      </c>
      <c r="O389" s="40">
        <v>0.23431653520000001</v>
      </c>
      <c r="P389" s="40">
        <v>0.47514882431999994</v>
      </c>
      <c r="Q389" s="40">
        <v>1</v>
      </c>
      <c r="R389" s="40">
        <v>0.47514882431999994</v>
      </c>
      <c r="S389" s="40">
        <v>0.23431653520000001</v>
      </c>
      <c r="T389" s="108">
        <v>237.57441215999998</v>
      </c>
      <c r="U389" s="109">
        <v>117.1582676</v>
      </c>
      <c r="V389" s="40">
        <v>2.2786920842399989</v>
      </c>
      <c r="W389" s="115">
        <v>992</v>
      </c>
      <c r="X389" s="40">
        <v>0.64648419089999998</v>
      </c>
      <c r="Y389" s="115">
        <v>273</v>
      </c>
      <c r="Z389" s="120">
        <v>1619.7326797600001</v>
      </c>
      <c r="AA389" s="40">
        <f t="shared" si="43"/>
        <v>3.6346416346599986</v>
      </c>
      <c r="AB389" s="110" t="str">
        <f t="shared" si="46"/>
        <v>18"600</v>
      </c>
    </row>
    <row r="390" spans="1:28" ht="18.75" customHeight="1" x14ac:dyDescent="0.3">
      <c r="A390" s="105">
        <v>600</v>
      </c>
      <c r="B390" s="105">
        <v>20</v>
      </c>
      <c r="C390" s="105">
        <f t="shared" si="44"/>
        <v>20</v>
      </c>
      <c r="D390" s="104" t="s">
        <v>194</v>
      </c>
      <c r="E390" s="105" t="str">
        <f t="shared" si="45"/>
        <v>20 600 SS316-SS316/FG-SS316</v>
      </c>
      <c r="F390" s="111">
        <v>488.95</v>
      </c>
      <c r="G390" s="111">
        <v>520.70000000000005</v>
      </c>
      <c r="H390" s="111">
        <v>577.9</v>
      </c>
      <c r="I390" s="111">
        <v>682.8</v>
      </c>
      <c r="J390" s="40">
        <v>0.5492999999999999</v>
      </c>
      <c r="K390" s="107">
        <v>34</v>
      </c>
      <c r="L390" s="107">
        <v>40</v>
      </c>
      <c r="M390" s="40">
        <v>1.38248E-2</v>
      </c>
      <c r="N390" s="40">
        <v>2.3828927999999996E-2</v>
      </c>
      <c r="O390" s="40">
        <v>0.25819472975999996</v>
      </c>
      <c r="P390" s="40">
        <v>0.52356920601599977</v>
      </c>
      <c r="Q390" s="40">
        <v>1</v>
      </c>
      <c r="R390" s="40">
        <v>0.52356920601599977</v>
      </c>
      <c r="S390" s="40">
        <v>0.25819472975999996</v>
      </c>
      <c r="T390" s="108">
        <v>261.78460300799986</v>
      </c>
      <c r="U390" s="109">
        <v>129.09736487999999</v>
      </c>
      <c r="V390" s="40">
        <v>3.1036856990399992</v>
      </c>
      <c r="W390" s="115">
        <v>1331</v>
      </c>
      <c r="X390" s="40">
        <v>0.71637437370000123</v>
      </c>
      <c r="Y390" s="115">
        <v>298</v>
      </c>
      <c r="Z390" s="120">
        <v>2019.881967888</v>
      </c>
      <c r="AA390" s="40">
        <f t="shared" si="43"/>
        <v>4.6018240085160009</v>
      </c>
      <c r="AB390" s="110" t="str">
        <f t="shared" si="46"/>
        <v>20"600</v>
      </c>
    </row>
    <row r="391" spans="1:28" ht="18.75" customHeight="1" x14ac:dyDescent="0.3">
      <c r="A391" s="105">
        <v>600</v>
      </c>
      <c r="B391" s="105">
        <v>24</v>
      </c>
      <c r="C391" s="105">
        <f t="shared" si="44"/>
        <v>24</v>
      </c>
      <c r="D391" s="104" t="s">
        <v>194</v>
      </c>
      <c r="E391" s="105" t="str">
        <f t="shared" si="45"/>
        <v>24 600 SS316-SS316/FG-SS316</v>
      </c>
      <c r="F391" s="111">
        <v>590.54999999999995</v>
      </c>
      <c r="G391" s="111">
        <v>628.65</v>
      </c>
      <c r="H391" s="111">
        <v>685.8</v>
      </c>
      <c r="I391" s="111">
        <v>790.7</v>
      </c>
      <c r="J391" s="40">
        <v>0.65722499999999995</v>
      </c>
      <c r="K391" s="107">
        <v>34</v>
      </c>
      <c r="L391" s="107">
        <v>40</v>
      </c>
      <c r="M391" s="40">
        <v>1.38248E-2</v>
      </c>
      <c r="N391" s="40">
        <v>2.3828927999999996E-2</v>
      </c>
      <c r="O391" s="40">
        <v>0.30892414211999997</v>
      </c>
      <c r="P391" s="40">
        <v>0.62643868819199988</v>
      </c>
      <c r="Q391" s="40">
        <v>1</v>
      </c>
      <c r="R391" s="40">
        <v>0.62643868819199988</v>
      </c>
      <c r="S391" s="40">
        <v>0.30892414211999997</v>
      </c>
      <c r="T391" s="108">
        <v>313.21934409599993</v>
      </c>
      <c r="U391" s="109">
        <v>154.46207105999997</v>
      </c>
      <c r="V391" s="40">
        <v>3.5941480407600035</v>
      </c>
      <c r="W391" s="115">
        <v>1525</v>
      </c>
      <c r="X391" s="40">
        <v>1.0378692145800006</v>
      </c>
      <c r="Y391" s="115">
        <v>410</v>
      </c>
      <c r="Z391" s="120">
        <v>2402.6814151560002</v>
      </c>
      <c r="AA391" s="40">
        <f t="shared" si="43"/>
        <v>5.5673800856520037</v>
      </c>
      <c r="AB391" s="110" t="str">
        <f t="shared" si="46"/>
        <v>24"600</v>
      </c>
    </row>
    <row r="392" spans="1:28" ht="18.75" customHeight="1" x14ac:dyDescent="0.3">
      <c r="A392" s="93"/>
      <c r="B392" s="93"/>
      <c r="C392" s="93"/>
      <c r="D392" s="94"/>
      <c r="E392" s="105" t="str">
        <f t="shared" si="45"/>
        <v xml:space="preserve">  </v>
      </c>
      <c r="F392" s="112"/>
      <c r="G392" s="112"/>
      <c r="H392" s="112"/>
      <c r="I392" s="112"/>
      <c r="J392" s="112"/>
      <c r="K392" s="93"/>
      <c r="L392" s="93"/>
      <c r="M392" s="113"/>
      <c r="N392" s="113"/>
      <c r="O392" s="113"/>
      <c r="P392" s="113"/>
      <c r="Q392" s="113"/>
      <c r="R392" s="113"/>
      <c r="S392" s="113"/>
      <c r="T392" s="113"/>
      <c r="U392" s="113"/>
      <c r="V392" s="113"/>
      <c r="W392" s="113"/>
      <c r="X392" s="113"/>
      <c r="Y392" s="113"/>
      <c r="Z392" s="165"/>
      <c r="AA392" s="113"/>
      <c r="AB392" s="110" t="str">
        <f t="shared" si="46"/>
        <v>"</v>
      </c>
    </row>
    <row r="393" spans="1:28" ht="18.75" customHeight="1" x14ac:dyDescent="0.3">
      <c r="A393" s="93"/>
      <c r="B393" s="93"/>
      <c r="C393" s="93"/>
      <c r="D393" s="94"/>
      <c r="E393" s="105" t="str">
        <f t="shared" si="45"/>
        <v xml:space="preserve">  </v>
      </c>
      <c r="F393" s="112"/>
      <c r="G393" s="112"/>
      <c r="H393" s="112"/>
      <c r="I393" s="112"/>
      <c r="J393" s="112"/>
      <c r="K393" s="93"/>
      <c r="L393" s="93"/>
      <c r="M393" s="113"/>
      <c r="N393" s="113"/>
      <c r="O393" s="113"/>
      <c r="P393" s="113"/>
      <c r="Q393" s="113"/>
      <c r="R393" s="113"/>
      <c r="S393" s="113"/>
      <c r="T393" s="113"/>
      <c r="U393" s="113"/>
      <c r="V393" s="113"/>
      <c r="W393" s="113"/>
      <c r="X393" s="113"/>
      <c r="Y393" s="113"/>
      <c r="Z393" s="165"/>
      <c r="AA393" s="113"/>
      <c r="AB393" s="110" t="str">
        <f t="shared" si="46"/>
        <v>"</v>
      </c>
    </row>
    <row r="394" spans="1:28" ht="18.75" customHeight="1" x14ac:dyDescent="0.3">
      <c r="A394" s="105">
        <v>600</v>
      </c>
      <c r="B394" s="103">
        <v>0.5</v>
      </c>
      <c r="C394" s="103">
        <v>0.5</v>
      </c>
      <c r="D394" s="104" t="s">
        <v>81</v>
      </c>
      <c r="E394" s="105" t="str">
        <f t="shared" si="45"/>
        <v>0.5 600 CS-SS304/FG-SS304</v>
      </c>
      <c r="F394" s="103">
        <v>14.22</v>
      </c>
      <c r="G394" s="103">
        <v>19.05</v>
      </c>
      <c r="H394" s="103">
        <v>31.8</v>
      </c>
      <c r="I394" s="103">
        <v>54.1</v>
      </c>
      <c r="J394" s="106">
        <v>2.5425E-2</v>
      </c>
      <c r="K394" s="107">
        <v>8</v>
      </c>
      <c r="L394" s="107">
        <v>14</v>
      </c>
      <c r="M394" s="40">
        <v>1.38248E-2</v>
      </c>
      <c r="N394" s="40">
        <v>2.3828927999999996E-2</v>
      </c>
      <c r="O394" s="40">
        <v>2.8119643200000002E-3</v>
      </c>
      <c r="P394" s="40">
        <v>8.4819069215999986E-3</v>
      </c>
      <c r="Q394" s="40">
        <v>1</v>
      </c>
      <c r="R394" s="40">
        <v>8.4819069215999986E-3</v>
      </c>
      <c r="S394" s="40">
        <v>2.8119643200000002E-3</v>
      </c>
      <c r="T394" s="116">
        <v>2.9686674225599994</v>
      </c>
      <c r="U394" s="109">
        <v>1.2653839440000001</v>
      </c>
      <c r="V394" s="40">
        <v>5.2277024759999999E-2</v>
      </c>
      <c r="W394" s="109">
        <v>12</v>
      </c>
      <c r="X394" s="40">
        <v>3.9870423179999993E-3</v>
      </c>
      <c r="Y394" s="116">
        <v>1</v>
      </c>
      <c r="Z394" s="120">
        <v>17.234051366559999</v>
      </c>
      <c r="AA394" s="40"/>
      <c r="AB394" s="110" t="str">
        <f t="shared" si="46"/>
        <v>0.5"600</v>
      </c>
    </row>
    <row r="395" spans="1:28" ht="18.75" customHeight="1" x14ac:dyDescent="0.3">
      <c r="A395" s="105">
        <v>600</v>
      </c>
      <c r="B395" s="103">
        <v>0.75</v>
      </c>
      <c r="C395" s="103">
        <v>0.75</v>
      </c>
      <c r="D395" s="104" t="s">
        <v>81</v>
      </c>
      <c r="E395" s="105" t="str">
        <f t="shared" si="45"/>
        <v>0.75 600 CS-SS304/FG-SS304</v>
      </c>
      <c r="F395" s="103">
        <v>20.57</v>
      </c>
      <c r="G395" s="103">
        <v>25.4</v>
      </c>
      <c r="H395" s="103">
        <v>39.6</v>
      </c>
      <c r="I395" s="103">
        <v>66.8</v>
      </c>
      <c r="J395" s="106">
        <v>3.2500000000000001E-2</v>
      </c>
      <c r="K395" s="107">
        <v>9</v>
      </c>
      <c r="L395" s="107">
        <v>15</v>
      </c>
      <c r="M395" s="40">
        <v>1.38248E-2</v>
      </c>
      <c r="N395" s="40">
        <v>2.3828927999999996E-2</v>
      </c>
      <c r="O395" s="40">
        <v>4.0437540000000001E-3</v>
      </c>
      <c r="P395" s="40">
        <v>1.1616602399999999E-2</v>
      </c>
      <c r="Q395" s="40">
        <v>1</v>
      </c>
      <c r="R395" s="40">
        <v>1.1616602399999999E-2</v>
      </c>
      <c r="S395" s="40">
        <v>4.0437540000000001E-3</v>
      </c>
      <c r="T395" s="116">
        <v>4.0658108399999993</v>
      </c>
      <c r="U395" s="109">
        <v>1.8196893000000001</v>
      </c>
      <c r="V395" s="40">
        <v>7.8732510719999982E-2</v>
      </c>
      <c r="W395" s="109">
        <v>14</v>
      </c>
      <c r="X395" s="40">
        <v>5.316056423999997E-3</v>
      </c>
      <c r="Y395" s="116">
        <v>2</v>
      </c>
      <c r="Z395" s="120">
        <v>21.885500139999998</v>
      </c>
      <c r="AA395" s="40"/>
      <c r="AB395" s="110" t="str">
        <f t="shared" si="46"/>
        <v>0.75"600</v>
      </c>
    </row>
    <row r="396" spans="1:28" ht="18.75" customHeight="1" x14ac:dyDescent="0.3">
      <c r="A396" s="105">
        <v>600</v>
      </c>
      <c r="B396" s="105">
        <v>1</v>
      </c>
      <c r="C396" s="105">
        <f>B396</f>
        <v>1</v>
      </c>
      <c r="D396" s="104" t="s">
        <v>81</v>
      </c>
      <c r="E396" s="105" t="str">
        <f t="shared" si="45"/>
        <v>1 600 CS-SS304/FG-SS304</v>
      </c>
      <c r="F396" s="103">
        <v>26.92</v>
      </c>
      <c r="G396" s="103">
        <v>31.75</v>
      </c>
      <c r="H396" s="103">
        <v>47.8</v>
      </c>
      <c r="I396" s="103">
        <v>73.2</v>
      </c>
      <c r="J396" s="106">
        <v>3.9774999999999998E-2</v>
      </c>
      <c r="K396" s="107">
        <v>10</v>
      </c>
      <c r="L396" s="107">
        <v>16</v>
      </c>
      <c r="M396" s="40">
        <v>1.38248E-2</v>
      </c>
      <c r="N396" s="40">
        <v>2.3828927999999996E-2</v>
      </c>
      <c r="O396" s="40">
        <v>5.4988141999999995E-3</v>
      </c>
      <c r="P396" s="40">
        <v>1.5164729779199996E-2</v>
      </c>
      <c r="Q396" s="40">
        <v>1</v>
      </c>
      <c r="R396" s="40">
        <v>1.5164729779199996E-2</v>
      </c>
      <c r="S396" s="40">
        <v>5.4988141999999995E-3</v>
      </c>
      <c r="T396" s="116">
        <v>5.307655422719999</v>
      </c>
      <c r="U396" s="109">
        <v>2.4744663899999999</v>
      </c>
      <c r="V396" s="40">
        <v>8.0566320960000021E-2</v>
      </c>
      <c r="W396" s="113">
        <v>11</v>
      </c>
      <c r="X396" s="40">
        <v>6.6450705299999973E-3</v>
      </c>
      <c r="Y396" s="116">
        <v>2</v>
      </c>
      <c r="Z396" s="120">
        <v>20.78212181272</v>
      </c>
      <c r="AA396" s="40"/>
      <c r="AB396" s="110" t="str">
        <f t="shared" si="46"/>
        <v>1"600</v>
      </c>
    </row>
    <row r="397" spans="1:28" ht="18.75" customHeight="1" x14ac:dyDescent="0.3">
      <c r="A397" s="105">
        <v>600</v>
      </c>
      <c r="B397" s="105" t="s">
        <v>73</v>
      </c>
      <c r="C397" s="103">
        <v>1.25</v>
      </c>
      <c r="D397" s="104" t="s">
        <v>81</v>
      </c>
      <c r="E397" s="105" t="str">
        <f t="shared" si="45"/>
        <v>1.25 600 CS-SS304/FG-SS304</v>
      </c>
      <c r="F397" s="103">
        <v>38.1</v>
      </c>
      <c r="G397" s="103">
        <v>47.75</v>
      </c>
      <c r="H397" s="103">
        <v>60.5</v>
      </c>
      <c r="I397" s="103">
        <v>82.6</v>
      </c>
      <c r="J397" s="106">
        <v>5.4125E-2</v>
      </c>
      <c r="K397" s="107">
        <v>8</v>
      </c>
      <c r="L397" s="107">
        <v>14</v>
      </c>
      <c r="M397" s="40">
        <v>1.38248E-2</v>
      </c>
      <c r="N397" s="40">
        <v>2.3828927999999996E-2</v>
      </c>
      <c r="O397" s="40">
        <v>5.9861383999999995E-3</v>
      </c>
      <c r="P397" s="40">
        <v>1.8056370191999998E-2</v>
      </c>
      <c r="Q397" s="40">
        <v>1</v>
      </c>
      <c r="R397" s="40">
        <v>1.8056370191999998E-2</v>
      </c>
      <c r="S397" s="40">
        <v>5.9861383999999995E-3</v>
      </c>
      <c r="T397" s="116">
        <v>6.3197295671999996</v>
      </c>
      <c r="U397" s="109">
        <v>2.6937622799999996</v>
      </c>
      <c r="V397" s="40">
        <v>7.9100832719999972E-2</v>
      </c>
      <c r="W397" s="109">
        <v>25</v>
      </c>
      <c r="X397" s="40">
        <v>1.9966843949999997E-2</v>
      </c>
      <c r="Y397" s="116">
        <v>20</v>
      </c>
      <c r="Z397" s="120">
        <v>54.013491847200001</v>
      </c>
      <c r="AA397" s="40"/>
      <c r="AB397" s="110" t="str">
        <f t="shared" si="46"/>
        <v>1  1/4"600</v>
      </c>
    </row>
    <row r="398" spans="1:28" ht="18.75" customHeight="1" x14ac:dyDescent="0.3">
      <c r="A398" s="105">
        <v>600</v>
      </c>
      <c r="B398" s="105" t="s">
        <v>74</v>
      </c>
      <c r="C398" s="103">
        <v>1.5</v>
      </c>
      <c r="D398" s="104" t="s">
        <v>81</v>
      </c>
      <c r="E398" s="105" t="str">
        <f t="shared" si="45"/>
        <v>1.5 600 CS-SS304/FG-SS304</v>
      </c>
      <c r="F398" s="103">
        <v>44.45</v>
      </c>
      <c r="G398" s="103">
        <v>54.1</v>
      </c>
      <c r="H398" s="103">
        <v>69.900000000000006</v>
      </c>
      <c r="I398" s="103">
        <v>95.3</v>
      </c>
      <c r="J398" s="106">
        <v>6.2E-2</v>
      </c>
      <c r="K398" s="107">
        <v>9</v>
      </c>
      <c r="L398" s="107">
        <v>15</v>
      </c>
      <c r="M398" s="40">
        <v>1.38248E-2</v>
      </c>
      <c r="N398" s="40">
        <v>2.3828927999999996E-2</v>
      </c>
      <c r="O398" s="40">
        <v>7.714238400000001E-3</v>
      </c>
      <c r="P398" s="40">
        <v>2.2160903039999996E-2</v>
      </c>
      <c r="Q398" s="40">
        <v>1</v>
      </c>
      <c r="R398" s="40">
        <v>2.2160903039999996E-2</v>
      </c>
      <c r="S398" s="40">
        <v>7.714238400000001E-3</v>
      </c>
      <c r="T398" s="116">
        <v>7.7563160639999982</v>
      </c>
      <c r="U398" s="109">
        <v>3.4714072800000007</v>
      </c>
      <c r="V398" s="40">
        <v>0.10489030583999996</v>
      </c>
      <c r="W398" s="109">
        <v>17</v>
      </c>
      <c r="X398" s="40">
        <v>2.2622120579999995E-2</v>
      </c>
      <c r="Y398" s="116">
        <v>8</v>
      </c>
      <c r="Z398" s="120">
        <v>36.227723343999997</v>
      </c>
      <c r="AA398" s="40"/>
      <c r="AB398" s="110" t="str">
        <f t="shared" si="46"/>
        <v>1  1/2"600</v>
      </c>
    </row>
    <row r="399" spans="1:28" ht="18.75" customHeight="1" x14ac:dyDescent="0.3">
      <c r="A399" s="105">
        <v>600</v>
      </c>
      <c r="B399" s="105">
        <v>2</v>
      </c>
      <c r="C399" s="105">
        <f>B399</f>
        <v>2</v>
      </c>
      <c r="D399" s="104" t="s">
        <v>81</v>
      </c>
      <c r="E399" s="105" t="str">
        <f t="shared" si="45"/>
        <v>2 600 CS-SS304/FG-SS304</v>
      </c>
      <c r="F399" s="103">
        <v>55.62</v>
      </c>
      <c r="G399" s="103">
        <v>69.849999999999994</v>
      </c>
      <c r="H399" s="103">
        <v>85.9</v>
      </c>
      <c r="I399" s="103">
        <v>111.3</v>
      </c>
      <c r="J399" s="106">
        <v>7.7875E-2</v>
      </c>
      <c r="K399" s="107">
        <v>10</v>
      </c>
      <c r="L399" s="107">
        <v>16</v>
      </c>
      <c r="M399" s="40">
        <v>1.38248E-2</v>
      </c>
      <c r="N399" s="40">
        <v>2.3828927999999996E-2</v>
      </c>
      <c r="O399" s="40">
        <v>1.0766063000000001E-2</v>
      </c>
      <c r="P399" s="40">
        <v>2.9690844287999996E-2</v>
      </c>
      <c r="Q399" s="40">
        <v>1</v>
      </c>
      <c r="R399" s="40">
        <v>2.9690844287999996E-2</v>
      </c>
      <c r="S399" s="40">
        <v>1.0766063000000001E-2</v>
      </c>
      <c r="T399" s="116">
        <v>10.391795500799999</v>
      </c>
      <c r="U399" s="109">
        <v>4.8447283500000005</v>
      </c>
      <c r="V399" s="40">
        <v>0.12250043063999995</v>
      </c>
      <c r="W399" s="109">
        <v>17</v>
      </c>
      <c r="X399" s="40">
        <v>4.3070513045999993E-2</v>
      </c>
      <c r="Y399" s="116">
        <v>15</v>
      </c>
      <c r="Z399" s="120">
        <v>47.236523850799998</v>
      </c>
      <c r="AA399" s="40"/>
      <c r="AB399" s="110" t="str">
        <f t="shared" si="46"/>
        <v>2"600</v>
      </c>
    </row>
    <row r="400" spans="1:28" ht="18.75" customHeight="1" x14ac:dyDescent="0.3">
      <c r="A400" s="105">
        <v>600</v>
      </c>
      <c r="B400" s="105" t="s">
        <v>75</v>
      </c>
      <c r="C400" s="103">
        <v>2.5</v>
      </c>
      <c r="D400" s="104" t="s">
        <v>81</v>
      </c>
      <c r="E400" s="105" t="str">
        <f t="shared" si="45"/>
        <v>2.5 600 CS-SS304/FG-SS304</v>
      </c>
      <c r="F400" s="103">
        <v>66.540000000000006</v>
      </c>
      <c r="G400" s="103">
        <v>82.55</v>
      </c>
      <c r="H400" s="103">
        <v>98.6</v>
      </c>
      <c r="I400" s="103">
        <v>130.30000000000001</v>
      </c>
      <c r="J400" s="106">
        <v>9.0574999999999989E-2</v>
      </c>
      <c r="K400" s="107">
        <v>10</v>
      </c>
      <c r="L400" s="107">
        <v>16</v>
      </c>
      <c r="M400" s="40">
        <v>1.38248E-2</v>
      </c>
      <c r="N400" s="40">
        <v>2.3828927999999996E-2</v>
      </c>
      <c r="O400" s="40">
        <v>1.2521812599999998E-2</v>
      </c>
      <c r="P400" s="40">
        <v>3.4532882457599987E-2</v>
      </c>
      <c r="Q400" s="40">
        <v>1</v>
      </c>
      <c r="R400" s="40">
        <v>3.4532882457599987E-2</v>
      </c>
      <c r="S400" s="40">
        <v>1.2521812599999998E-2</v>
      </c>
      <c r="T400" s="116">
        <v>12.086508860159995</v>
      </c>
      <c r="U400" s="109">
        <v>5.6348156699999992</v>
      </c>
      <c r="V400" s="40">
        <v>0.17898325932000012</v>
      </c>
      <c r="W400" s="109">
        <v>40</v>
      </c>
      <c r="X400" s="40">
        <v>5.7268676165999961E-2</v>
      </c>
      <c r="Y400" s="116">
        <v>40</v>
      </c>
      <c r="Z400" s="120">
        <v>97.72132453015999</v>
      </c>
      <c r="AA400" s="40"/>
      <c r="AB400" s="110" t="str">
        <f t="shared" si="46"/>
        <v>2  1/2"600</v>
      </c>
    </row>
    <row r="401" spans="1:28" ht="18.75" customHeight="1" x14ac:dyDescent="0.3">
      <c r="A401" s="105">
        <v>600</v>
      </c>
      <c r="B401" s="105">
        <v>3</v>
      </c>
      <c r="C401" s="105">
        <f t="shared" ref="C401:C412" si="47">B401</f>
        <v>3</v>
      </c>
      <c r="D401" s="104" t="s">
        <v>81</v>
      </c>
      <c r="E401" s="105" t="str">
        <f t="shared" si="45"/>
        <v>3 600 CS-SS304/FG-SS304</v>
      </c>
      <c r="F401" s="121">
        <v>81</v>
      </c>
      <c r="G401" s="103">
        <v>101.6</v>
      </c>
      <c r="H401" s="103">
        <v>120.7</v>
      </c>
      <c r="I401" s="103">
        <v>149.4</v>
      </c>
      <c r="J401" s="106">
        <v>0.11115</v>
      </c>
      <c r="K401" s="107">
        <v>11</v>
      </c>
      <c r="L401" s="107">
        <v>17</v>
      </c>
      <c r="M401" s="40">
        <v>1.38248E-2</v>
      </c>
      <c r="N401" s="40">
        <v>2.3828927999999996E-2</v>
      </c>
      <c r="O401" s="40">
        <v>1.690289172E-2</v>
      </c>
      <c r="P401" s="40">
        <v>4.502595090239999E-2</v>
      </c>
      <c r="Q401" s="40">
        <v>1</v>
      </c>
      <c r="R401" s="40">
        <v>4.502595090239999E-2</v>
      </c>
      <c r="S401" s="40">
        <v>1.690289172E-2</v>
      </c>
      <c r="T401" s="116">
        <v>15.759082815839996</v>
      </c>
      <c r="U401" s="109">
        <v>7.6063012739999998</v>
      </c>
      <c r="V401" s="40">
        <v>0.18579808296</v>
      </c>
      <c r="W401" s="109">
        <v>25</v>
      </c>
      <c r="X401" s="40">
        <v>9.0692142719999938E-2</v>
      </c>
      <c r="Y401" s="116">
        <v>32</v>
      </c>
      <c r="Z401" s="120">
        <v>80.365384089840006</v>
      </c>
      <c r="AA401" s="40"/>
      <c r="AB401" s="110" t="str">
        <f t="shared" si="46"/>
        <v>3"600</v>
      </c>
    </row>
    <row r="402" spans="1:28" ht="18.75" customHeight="1" x14ac:dyDescent="0.3">
      <c r="A402" s="105">
        <v>600</v>
      </c>
      <c r="B402" s="105">
        <v>4</v>
      </c>
      <c r="C402" s="105">
        <f t="shared" si="47"/>
        <v>4</v>
      </c>
      <c r="D402" s="104" t="s">
        <v>81</v>
      </c>
      <c r="E402" s="105" t="str">
        <f t="shared" si="45"/>
        <v>4 600 CS-SS304/FG-SS304</v>
      </c>
      <c r="F402" s="103">
        <v>102.62</v>
      </c>
      <c r="G402" s="103">
        <v>120.65</v>
      </c>
      <c r="H402" s="103">
        <v>149.4</v>
      </c>
      <c r="I402" s="103">
        <v>193.8</v>
      </c>
      <c r="J402" s="106">
        <v>0.13502500000000001</v>
      </c>
      <c r="K402" s="107">
        <v>17</v>
      </c>
      <c r="L402" s="107">
        <v>23</v>
      </c>
      <c r="M402" s="40">
        <v>1.38248E-2</v>
      </c>
      <c r="N402" s="40">
        <v>2.3828927999999996E-2</v>
      </c>
      <c r="O402" s="40">
        <v>3.173379154E-2</v>
      </c>
      <c r="P402" s="40">
        <v>7.4002523073599988E-2</v>
      </c>
      <c r="Q402" s="40">
        <v>1</v>
      </c>
      <c r="R402" s="40">
        <v>7.4002523073599988E-2</v>
      </c>
      <c r="S402" s="40">
        <v>3.173379154E-2</v>
      </c>
      <c r="T402" s="116">
        <v>25.900883075759996</v>
      </c>
      <c r="U402" s="109">
        <v>14.280206193</v>
      </c>
      <c r="V402" s="40">
        <v>0.37285972704000003</v>
      </c>
      <c r="W402" s="109">
        <v>55</v>
      </c>
      <c r="X402" s="40">
        <v>9.4260944574000013E-2</v>
      </c>
      <c r="Y402" s="116">
        <v>56</v>
      </c>
      <c r="Z402" s="120">
        <v>151.18108926875999</v>
      </c>
      <c r="AA402" s="40"/>
      <c r="AB402" s="110" t="str">
        <f t="shared" si="46"/>
        <v>4"600</v>
      </c>
    </row>
    <row r="403" spans="1:28" ht="18.75" customHeight="1" x14ac:dyDescent="0.3">
      <c r="A403" s="105">
        <v>600</v>
      </c>
      <c r="B403" s="105">
        <v>5</v>
      </c>
      <c r="C403" s="105">
        <f t="shared" si="47"/>
        <v>5</v>
      </c>
      <c r="D403" s="104" t="s">
        <v>81</v>
      </c>
      <c r="E403" s="105" t="str">
        <f t="shared" si="45"/>
        <v>5 600 CS-SS304/FG-SS304</v>
      </c>
      <c r="F403" s="103">
        <v>128.27000000000001</v>
      </c>
      <c r="G403" s="103">
        <v>147.57</v>
      </c>
      <c r="H403" s="103">
        <v>177.8</v>
      </c>
      <c r="I403" s="103">
        <v>241.3</v>
      </c>
      <c r="J403" s="106">
        <v>0.162685</v>
      </c>
      <c r="K403" s="107">
        <v>18</v>
      </c>
      <c r="L403" s="107">
        <v>24</v>
      </c>
      <c r="M403" s="40">
        <v>1.38248E-2</v>
      </c>
      <c r="N403" s="40">
        <v>2.3828927999999996E-2</v>
      </c>
      <c r="O403" s="40">
        <v>4.0483576584000001E-2</v>
      </c>
      <c r="P403" s="40">
        <v>9.3038619640319981E-2</v>
      </c>
      <c r="Q403" s="40">
        <v>1</v>
      </c>
      <c r="R403" s="40">
        <v>9.3038619640319981E-2</v>
      </c>
      <c r="S403" s="40">
        <v>4.0483576584000001E-2</v>
      </c>
      <c r="T403" s="116">
        <v>32.56351687411199</v>
      </c>
      <c r="U403" s="109">
        <v>18.217609462800002</v>
      </c>
      <c r="V403" s="40">
        <v>0.66395673659999999</v>
      </c>
      <c r="W403" s="109">
        <v>89.760427248213318</v>
      </c>
      <c r="X403" s="40">
        <v>0.12341391253199989</v>
      </c>
      <c r="Y403" s="116">
        <v>70.33361734223999</v>
      </c>
      <c r="Z403" s="120">
        <v>210.8751709273653</v>
      </c>
      <c r="AA403" s="40"/>
      <c r="AB403" s="110" t="str">
        <f t="shared" si="46"/>
        <v>5"600</v>
      </c>
    </row>
    <row r="404" spans="1:28" ht="18.75" customHeight="1" x14ac:dyDescent="0.3">
      <c r="A404" s="105">
        <v>600</v>
      </c>
      <c r="B404" s="105">
        <v>6</v>
      </c>
      <c r="C404" s="105">
        <f t="shared" si="47"/>
        <v>6</v>
      </c>
      <c r="D404" s="104" t="s">
        <v>81</v>
      </c>
      <c r="E404" s="105" t="str">
        <f t="shared" si="45"/>
        <v>6 600 CS-SS304/FG-SS304</v>
      </c>
      <c r="F404" s="103">
        <v>154.94</v>
      </c>
      <c r="G404" s="103">
        <v>174.75</v>
      </c>
      <c r="H404" s="103">
        <v>209.6</v>
      </c>
      <c r="I404" s="103">
        <v>266.7</v>
      </c>
      <c r="J404" s="106">
        <v>0.19217500000000001</v>
      </c>
      <c r="K404" s="107">
        <v>21</v>
      </c>
      <c r="L404" s="107">
        <v>27</v>
      </c>
      <c r="M404" s="40">
        <v>1.38248E-2</v>
      </c>
      <c r="N404" s="40">
        <v>2.3828927999999996E-2</v>
      </c>
      <c r="O404" s="40">
        <v>5.5792399740000005E-2</v>
      </c>
      <c r="P404" s="40">
        <v>0.12364175443679999</v>
      </c>
      <c r="Q404" s="40">
        <v>1</v>
      </c>
      <c r="R404" s="40">
        <v>0.12364175443679999</v>
      </c>
      <c r="S404" s="40">
        <v>5.5792399740000005E-2</v>
      </c>
      <c r="T404" s="116">
        <v>43.274614052879997</v>
      </c>
      <c r="U404" s="109">
        <v>25.106579883000002</v>
      </c>
      <c r="V404" s="40">
        <v>0.65988439523999998</v>
      </c>
      <c r="W404" s="109">
        <v>81</v>
      </c>
      <c r="X404" s="40">
        <v>0.15000660926999998</v>
      </c>
      <c r="Y404" s="116">
        <v>66</v>
      </c>
      <c r="Z404" s="120">
        <v>215.38119393587999</v>
      </c>
      <c r="AA404" s="40"/>
      <c r="AB404" s="110" t="str">
        <f t="shared" si="46"/>
        <v>6"600</v>
      </c>
    </row>
    <row r="405" spans="1:28" ht="18.75" customHeight="1" x14ac:dyDescent="0.3">
      <c r="A405" s="105">
        <v>600</v>
      </c>
      <c r="B405" s="105">
        <v>8</v>
      </c>
      <c r="C405" s="105">
        <f t="shared" si="47"/>
        <v>8</v>
      </c>
      <c r="D405" s="104" t="s">
        <v>81</v>
      </c>
      <c r="E405" s="105" t="str">
        <f t="shared" si="45"/>
        <v>8 600 CS-SS304/FG-SS304</v>
      </c>
      <c r="F405" s="103">
        <v>205.74</v>
      </c>
      <c r="G405" s="103">
        <v>225.55</v>
      </c>
      <c r="H405" s="103">
        <v>263.7</v>
      </c>
      <c r="I405" s="103">
        <v>320.8</v>
      </c>
      <c r="J405" s="106">
        <v>0.24462500000000001</v>
      </c>
      <c r="K405" s="107">
        <v>23</v>
      </c>
      <c r="L405" s="107">
        <v>29</v>
      </c>
      <c r="M405" s="40">
        <v>1.38248E-2</v>
      </c>
      <c r="N405" s="40">
        <v>2.3828927999999996E-2</v>
      </c>
      <c r="O405" s="40">
        <v>7.7783509100000009E-2</v>
      </c>
      <c r="P405" s="40">
        <v>0.16904539384799996</v>
      </c>
      <c r="Q405" s="40">
        <v>1</v>
      </c>
      <c r="R405" s="40">
        <v>0.16904539384799996</v>
      </c>
      <c r="S405" s="40">
        <v>7.7783509100000009E-2</v>
      </c>
      <c r="T405" s="116">
        <v>59.16588784679999</v>
      </c>
      <c r="U405" s="109">
        <v>35.002579095000002</v>
      </c>
      <c r="V405" s="40">
        <v>0.79374170976000047</v>
      </c>
      <c r="W405" s="109">
        <v>93</v>
      </c>
      <c r="X405" s="40">
        <v>0.19361368080600003</v>
      </c>
      <c r="Y405" s="116">
        <v>77</v>
      </c>
      <c r="Z405" s="120">
        <v>264.16846694179998</v>
      </c>
      <c r="AA405" s="40"/>
      <c r="AB405" s="110" t="str">
        <f t="shared" si="46"/>
        <v>8"600</v>
      </c>
    </row>
    <row r="406" spans="1:28" ht="18.75" customHeight="1" x14ac:dyDescent="0.3">
      <c r="A406" s="105">
        <v>600</v>
      </c>
      <c r="B406" s="105">
        <v>10</v>
      </c>
      <c r="C406" s="105">
        <f t="shared" si="47"/>
        <v>10</v>
      </c>
      <c r="D406" s="104" t="s">
        <v>81</v>
      </c>
      <c r="E406" s="105" t="str">
        <f t="shared" si="45"/>
        <v>10 600 CS-SS304/FG-SS304</v>
      </c>
      <c r="F406" s="103">
        <v>255.27</v>
      </c>
      <c r="G406" s="103">
        <v>274.57</v>
      </c>
      <c r="H406" s="103">
        <v>317.5</v>
      </c>
      <c r="I406" s="103">
        <v>400.1</v>
      </c>
      <c r="J406" s="106">
        <v>0.29603499999999999</v>
      </c>
      <c r="K406" s="107">
        <v>26</v>
      </c>
      <c r="L406" s="107">
        <v>32</v>
      </c>
      <c r="M406" s="40">
        <v>1.38248E-2</v>
      </c>
      <c r="N406" s="40">
        <v>2.3828927999999996E-2</v>
      </c>
      <c r="O406" s="40">
        <v>0.10640824136799999</v>
      </c>
      <c r="P406" s="40">
        <v>0.22573429441535994</v>
      </c>
      <c r="Q406" s="40">
        <v>1</v>
      </c>
      <c r="R406" s="40">
        <v>0.22573429441535994</v>
      </c>
      <c r="S406" s="40">
        <v>0.10640824136799999</v>
      </c>
      <c r="T406" s="116">
        <v>79.007003045375981</v>
      </c>
      <c r="U406" s="109">
        <v>47.8837086156</v>
      </c>
      <c r="V406" s="40">
        <v>1.4320472023200004</v>
      </c>
      <c r="W406" s="109">
        <v>154</v>
      </c>
      <c r="X406" s="40">
        <v>0.2296249777319998</v>
      </c>
      <c r="Y406" s="116">
        <v>88</v>
      </c>
      <c r="Z406" s="120">
        <v>368.89071166097597</v>
      </c>
      <c r="AA406" s="40"/>
      <c r="AB406" s="110" t="str">
        <f t="shared" si="46"/>
        <v>10"600</v>
      </c>
    </row>
    <row r="407" spans="1:28" ht="18.75" customHeight="1" x14ac:dyDescent="0.3">
      <c r="A407" s="105">
        <v>600</v>
      </c>
      <c r="B407" s="105">
        <v>12</v>
      </c>
      <c r="C407" s="105">
        <f t="shared" si="47"/>
        <v>12</v>
      </c>
      <c r="D407" s="104" t="s">
        <v>81</v>
      </c>
      <c r="E407" s="105" t="str">
        <f t="shared" si="45"/>
        <v>12 600 CS-SS304/FG-SS304</v>
      </c>
      <c r="F407" s="103">
        <v>307.33999999999997</v>
      </c>
      <c r="G407" s="103">
        <v>327.14999999999998</v>
      </c>
      <c r="H407" s="103">
        <v>374.7</v>
      </c>
      <c r="I407" s="103">
        <v>457.2</v>
      </c>
      <c r="J407" s="106">
        <v>0.35092499999999993</v>
      </c>
      <c r="K407" s="107">
        <v>29</v>
      </c>
      <c r="L407" s="107">
        <v>35</v>
      </c>
      <c r="M407" s="40">
        <v>1.38248E-2</v>
      </c>
      <c r="N407" s="40">
        <v>2.3828927999999996E-2</v>
      </c>
      <c r="O407" s="40">
        <v>0.14069257025999996</v>
      </c>
      <c r="P407" s="40">
        <v>0.2926758295439999</v>
      </c>
      <c r="Q407" s="40">
        <v>1</v>
      </c>
      <c r="R407" s="40">
        <v>0.2926758295439999</v>
      </c>
      <c r="S407" s="40">
        <v>0.14069257025999996</v>
      </c>
      <c r="T407" s="116">
        <v>102.43654034039996</v>
      </c>
      <c r="U407" s="109">
        <v>63.311656616999983</v>
      </c>
      <c r="V407" s="40">
        <v>173</v>
      </c>
      <c r="W407" s="109">
        <v>191.82263934485334</v>
      </c>
      <c r="X407" s="40">
        <v>0.28082782387800004</v>
      </c>
      <c r="Y407" s="116">
        <v>100</v>
      </c>
      <c r="Z407" s="120">
        <v>457.57083630225327</v>
      </c>
      <c r="AA407" s="40"/>
      <c r="AB407" s="110" t="str">
        <f t="shared" si="46"/>
        <v>12"600</v>
      </c>
    </row>
    <row r="408" spans="1:28" ht="18.75" customHeight="1" x14ac:dyDescent="0.3">
      <c r="A408" s="105">
        <v>600</v>
      </c>
      <c r="B408" s="105">
        <v>14</v>
      </c>
      <c r="C408" s="105">
        <f t="shared" si="47"/>
        <v>14</v>
      </c>
      <c r="D408" s="104" t="s">
        <v>81</v>
      </c>
      <c r="E408" s="105" t="str">
        <f t="shared" si="45"/>
        <v>14 600 CS-SS304/FG-SS304</v>
      </c>
      <c r="F408" s="103">
        <v>342.9</v>
      </c>
      <c r="G408" s="103">
        <v>361.95</v>
      </c>
      <c r="H408" s="103">
        <v>406.4</v>
      </c>
      <c r="I408" s="103">
        <v>492.3</v>
      </c>
      <c r="J408" s="106">
        <v>0.38417499999999993</v>
      </c>
      <c r="K408" s="107">
        <v>27</v>
      </c>
      <c r="L408" s="107">
        <v>33</v>
      </c>
      <c r="M408" s="40">
        <v>1.38248E-2</v>
      </c>
      <c r="N408" s="40">
        <v>2.3828927999999996E-2</v>
      </c>
      <c r="O408" s="40">
        <v>0.14340084857999999</v>
      </c>
      <c r="P408" s="40">
        <v>0.30209778767519985</v>
      </c>
      <c r="Q408" s="40">
        <v>1</v>
      </c>
      <c r="R408" s="40">
        <v>0.30209778767519985</v>
      </c>
      <c r="S408" s="40">
        <v>0.14340084857999999</v>
      </c>
      <c r="T408" s="116">
        <v>105.73422568631995</v>
      </c>
      <c r="U408" s="109">
        <v>64.530381860999995</v>
      </c>
      <c r="V408" s="40">
        <v>1.8324483152400008</v>
      </c>
      <c r="W408" s="109">
        <v>190</v>
      </c>
      <c r="X408" s="40">
        <v>0.29878053147000011</v>
      </c>
      <c r="Y408" s="116">
        <v>116</v>
      </c>
      <c r="Z408" s="120">
        <v>476.26460754732</v>
      </c>
      <c r="AA408" s="40"/>
      <c r="AB408" s="110" t="str">
        <f t="shared" si="46"/>
        <v>14"600</v>
      </c>
    </row>
    <row r="409" spans="1:28" ht="18.75" customHeight="1" x14ac:dyDescent="0.3">
      <c r="A409" s="105">
        <v>600</v>
      </c>
      <c r="B409" s="105">
        <v>16</v>
      </c>
      <c r="C409" s="105">
        <f t="shared" si="47"/>
        <v>16</v>
      </c>
      <c r="D409" s="104" t="s">
        <v>81</v>
      </c>
      <c r="E409" s="105" t="str">
        <f t="shared" si="45"/>
        <v>16 600 CS-SS304/FG-SS304</v>
      </c>
      <c r="F409" s="103">
        <v>389.89</v>
      </c>
      <c r="G409" s="103">
        <v>412.75</v>
      </c>
      <c r="H409" s="103">
        <v>463.6</v>
      </c>
      <c r="I409" s="103">
        <v>565.20000000000005</v>
      </c>
      <c r="J409" s="106">
        <v>0.43817500000000004</v>
      </c>
      <c r="K409" s="107">
        <v>31</v>
      </c>
      <c r="L409" s="107">
        <v>37</v>
      </c>
      <c r="M409" s="40">
        <v>1.38248E-2</v>
      </c>
      <c r="N409" s="40">
        <v>2.3828927999999996E-2</v>
      </c>
      <c r="O409" s="40">
        <v>0.18778813394000002</v>
      </c>
      <c r="P409" s="40">
        <v>0.38632589947679996</v>
      </c>
      <c r="Q409" s="40">
        <v>1</v>
      </c>
      <c r="R409" s="40">
        <v>0.38632589947679996</v>
      </c>
      <c r="S409" s="40">
        <v>0.18778813394000002</v>
      </c>
      <c r="T409" s="116">
        <v>135.21406481687998</v>
      </c>
      <c r="U409" s="109">
        <v>84.504660273000013</v>
      </c>
      <c r="V409" s="40">
        <v>2.4883106342400008</v>
      </c>
      <c r="W409" s="109">
        <v>252</v>
      </c>
      <c r="X409" s="40">
        <v>0.40885756938000029</v>
      </c>
      <c r="Y409" s="116">
        <v>129</v>
      </c>
      <c r="Z409" s="120">
        <v>600.71872508987997</v>
      </c>
      <c r="AA409" s="40"/>
      <c r="AB409" s="110" t="str">
        <f t="shared" si="46"/>
        <v>16"600</v>
      </c>
    </row>
    <row r="410" spans="1:28" ht="18.75" customHeight="1" x14ac:dyDescent="0.3">
      <c r="A410" s="105">
        <v>600</v>
      </c>
      <c r="B410" s="105">
        <v>18</v>
      </c>
      <c r="C410" s="105">
        <f t="shared" si="47"/>
        <v>18</v>
      </c>
      <c r="D410" s="104" t="s">
        <v>81</v>
      </c>
      <c r="E410" s="105" t="str">
        <f t="shared" si="45"/>
        <v>18 600 CS-SS304/FG-SS304</v>
      </c>
      <c r="F410" s="103">
        <v>438.15</v>
      </c>
      <c r="G410" s="103">
        <v>469.9</v>
      </c>
      <c r="H410" s="103">
        <v>527.1</v>
      </c>
      <c r="I410" s="103">
        <v>612.9</v>
      </c>
      <c r="J410" s="106">
        <v>0.4985</v>
      </c>
      <c r="K410" s="107">
        <v>34</v>
      </c>
      <c r="L410" s="107">
        <v>40</v>
      </c>
      <c r="M410" s="40">
        <v>1.38248E-2</v>
      </c>
      <c r="N410" s="40">
        <v>2.3828927999999996E-2</v>
      </c>
      <c r="O410" s="40">
        <v>0.23431653520000001</v>
      </c>
      <c r="P410" s="40">
        <v>0.47514882431999994</v>
      </c>
      <c r="Q410" s="40">
        <v>1</v>
      </c>
      <c r="R410" s="40">
        <v>0.47514882431999994</v>
      </c>
      <c r="S410" s="40">
        <v>0.23431653520000001</v>
      </c>
      <c r="T410" s="116">
        <v>166.30208851199998</v>
      </c>
      <c r="U410" s="109">
        <v>105.44244084</v>
      </c>
      <c r="V410" s="40">
        <v>2.2786920842399989</v>
      </c>
      <c r="W410" s="109">
        <v>233</v>
      </c>
      <c r="X410" s="40">
        <v>0.64648419089999998</v>
      </c>
      <c r="Y410" s="116">
        <v>192</v>
      </c>
      <c r="Z410" s="120">
        <v>696.74452935199997</v>
      </c>
      <c r="AA410" s="40"/>
      <c r="AB410" s="110" t="str">
        <f t="shared" si="46"/>
        <v>18"600</v>
      </c>
    </row>
    <row r="411" spans="1:28" ht="18.75" customHeight="1" x14ac:dyDescent="0.3">
      <c r="A411" s="105">
        <v>600</v>
      </c>
      <c r="B411" s="105">
        <v>20</v>
      </c>
      <c r="C411" s="105">
        <f t="shared" si="47"/>
        <v>20</v>
      </c>
      <c r="D411" s="104" t="s">
        <v>81</v>
      </c>
      <c r="E411" s="105" t="str">
        <f t="shared" si="45"/>
        <v>20 600 CS-SS304/FG-SS304</v>
      </c>
      <c r="F411" s="103">
        <v>488.95</v>
      </c>
      <c r="G411" s="103">
        <v>520.70000000000005</v>
      </c>
      <c r="H411" s="103">
        <v>577.9</v>
      </c>
      <c r="I411" s="103">
        <v>682.8</v>
      </c>
      <c r="J411" s="106">
        <v>0.5492999999999999</v>
      </c>
      <c r="K411" s="107">
        <v>34</v>
      </c>
      <c r="L411" s="107">
        <v>40</v>
      </c>
      <c r="M411" s="40">
        <v>1.38248E-2</v>
      </c>
      <c r="N411" s="40">
        <v>2.3828927999999996E-2</v>
      </c>
      <c r="O411" s="40">
        <v>0.25819472975999996</v>
      </c>
      <c r="P411" s="40">
        <v>0.52356920601599977</v>
      </c>
      <c r="Q411" s="40">
        <v>1</v>
      </c>
      <c r="R411" s="40">
        <v>0.52356920601599977</v>
      </c>
      <c r="S411" s="40">
        <v>0.25819472975999996</v>
      </c>
      <c r="T411" s="116">
        <v>183.24922210559993</v>
      </c>
      <c r="U411" s="109">
        <v>116.18762839199998</v>
      </c>
      <c r="V411" s="40">
        <v>3.1036856990399992</v>
      </c>
      <c r="W411" s="109">
        <v>313</v>
      </c>
      <c r="X411" s="40">
        <v>0.71637437370000123</v>
      </c>
      <c r="Y411" s="116">
        <v>209</v>
      </c>
      <c r="Z411" s="120">
        <v>821.43685049759983</v>
      </c>
      <c r="AA411" s="40"/>
      <c r="AB411" s="110" t="str">
        <f t="shared" si="46"/>
        <v>20"600</v>
      </c>
    </row>
    <row r="412" spans="1:28" ht="18.75" customHeight="1" x14ac:dyDescent="0.3">
      <c r="A412" s="105">
        <v>600</v>
      </c>
      <c r="B412" s="105">
        <v>24</v>
      </c>
      <c r="C412" s="105">
        <f t="shared" si="47"/>
        <v>24</v>
      </c>
      <c r="D412" s="104" t="s">
        <v>81</v>
      </c>
      <c r="E412" s="105" t="str">
        <f t="shared" si="45"/>
        <v>24 600 CS-SS304/FG-SS304</v>
      </c>
      <c r="F412" s="103">
        <v>590.54999999999995</v>
      </c>
      <c r="G412" s="103">
        <v>628.65</v>
      </c>
      <c r="H412" s="103">
        <v>685.8</v>
      </c>
      <c r="I412" s="103">
        <v>790.7</v>
      </c>
      <c r="J412" s="106">
        <v>0.65722499999999995</v>
      </c>
      <c r="K412" s="107">
        <v>34</v>
      </c>
      <c r="L412" s="107">
        <v>40</v>
      </c>
      <c r="M412" s="40">
        <v>1.38248E-2</v>
      </c>
      <c r="N412" s="40">
        <v>2.3828927999999996E-2</v>
      </c>
      <c r="O412" s="40">
        <v>0.30892414211999997</v>
      </c>
      <c r="P412" s="40">
        <v>0.62643868819199988</v>
      </c>
      <c r="Q412" s="40">
        <v>1</v>
      </c>
      <c r="R412" s="40">
        <v>0.62643868819199988</v>
      </c>
      <c r="S412" s="40">
        <v>0.30892414211999997</v>
      </c>
      <c r="T412" s="116">
        <v>219.25354086719994</v>
      </c>
      <c r="U412" s="109">
        <v>139.015863954</v>
      </c>
      <c r="V412" s="40">
        <v>3.5941480407600035</v>
      </c>
      <c r="W412" s="109">
        <v>358</v>
      </c>
      <c r="X412" s="40">
        <v>1.0378692145800006</v>
      </c>
      <c r="Y412" s="116">
        <v>289</v>
      </c>
      <c r="Z412" s="120">
        <v>1005.2694048211999</v>
      </c>
      <c r="AA412" s="40"/>
      <c r="AB412" s="110" t="str">
        <f t="shared" si="46"/>
        <v>24"600</v>
      </c>
    </row>
    <row r="413" spans="1:28" ht="18.75" customHeight="1" x14ac:dyDescent="0.3">
      <c r="A413" s="93"/>
      <c r="B413" s="93"/>
      <c r="C413" s="93"/>
      <c r="D413" s="94"/>
      <c r="E413" s="105" t="str">
        <f t="shared" ref="E413:E444" si="48">CONCATENATE(C413," ",A413," ",D413)</f>
        <v xml:space="preserve">  </v>
      </c>
      <c r="F413" s="112"/>
      <c r="G413" s="112"/>
      <c r="H413" s="112"/>
      <c r="I413" s="112"/>
      <c r="J413" s="112"/>
      <c r="K413" s="93"/>
      <c r="L413" s="93"/>
      <c r="M413" s="113"/>
      <c r="N413" s="113"/>
      <c r="O413" s="113"/>
      <c r="P413" s="113"/>
      <c r="Q413" s="113"/>
      <c r="R413" s="113"/>
      <c r="S413" s="113"/>
      <c r="T413" s="113"/>
      <c r="U413" s="113"/>
      <c r="V413" s="113"/>
      <c r="W413" s="113"/>
      <c r="X413" s="113"/>
      <c r="Y413" s="113"/>
      <c r="Z413" s="165"/>
      <c r="AA413" s="113"/>
      <c r="AB413" s="110" t="str">
        <f t="shared" si="46"/>
        <v>"</v>
      </c>
    </row>
    <row r="414" spans="1:28" ht="18.75" customHeight="1" x14ac:dyDescent="0.3">
      <c r="A414" s="93"/>
      <c r="B414" s="93"/>
      <c r="C414" s="93"/>
      <c r="D414" s="94"/>
      <c r="E414" s="105" t="str">
        <f t="shared" si="48"/>
        <v xml:space="preserve">  </v>
      </c>
      <c r="F414" s="112"/>
      <c r="G414" s="112"/>
      <c r="H414" s="112"/>
      <c r="I414" s="112"/>
      <c r="J414" s="112"/>
      <c r="K414" s="93"/>
      <c r="L414" s="93"/>
      <c r="M414" s="113"/>
      <c r="N414" s="113"/>
      <c r="O414" s="113"/>
      <c r="P414" s="113"/>
      <c r="Q414" s="113"/>
      <c r="R414" s="113"/>
      <c r="S414" s="113"/>
      <c r="T414" s="113"/>
      <c r="U414" s="113"/>
      <c r="V414" s="113"/>
      <c r="W414" s="113"/>
      <c r="X414" s="113"/>
      <c r="Y414" s="113" t="s">
        <v>76</v>
      </c>
      <c r="Z414" s="165"/>
      <c r="AA414" s="113"/>
      <c r="AB414" s="110" t="str">
        <f t="shared" si="46"/>
        <v>"</v>
      </c>
    </row>
    <row r="415" spans="1:28" ht="18.75" customHeight="1" x14ac:dyDescent="0.3">
      <c r="A415" s="105">
        <v>600</v>
      </c>
      <c r="B415" s="103">
        <v>0.5</v>
      </c>
      <c r="C415" s="103">
        <v>0.5</v>
      </c>
      <c r="D415" s="104" t="s">
        <v>82</v>
      </c>
      <c r="E415" s="105" t="str">
        <f t="shared" si="48"/>
        <v>0.5 600 CS-SS304/FG</v>
      </c>
      <c r="F415" s="103">
        <v>14.22</v>
      </c>
      <c r="G415" s="103">
        <v>19.05</v>
      </c>
      <c r="H415" s="103">
        <v>31.8</v>
      </c>
      <c r="I415" s="103">
        <v>54.1</v>
      </c>
      <c r="J415" s="106">
        <v>2.5425E-2</v>
      </c>
      <c r="K415" s="107">
        <v>8</v>
      </c>
      <c r="L415" s="107">
        <v>14</v>
      </c>
      <c r="M415" s="40">
        <v>1.38248E-2</v>
      </c>
      <c r="N415" s="40">
        <v>2.3828927999999996E-2</v>
      </c>
      <c r="O415" s="40">
        <v>2.8119643200000002E-3</v>
      </c>
      <c r="P415" s="40">
        <v>8.4819069215999986E-3</v>
      </c>
      <c r="Q415" s="40">
        <v>1</v>
      </c>
      <c r="R415" s="40">
        <v>8.4819069215999986E-3</v>
      </c>
      <c r="S415" s="40">
        <v>2.8119643200000002E-3</v>
      </c>
      <c r="T415" s="116">
        <v>2.9686674225599994</v>
      </c>
      <c r="U415" s="109">
        <v>1.2653839440000001</v>
      </c>
      <c r="V415" s="40">
        <v>5.2277024759999999E-2</v>
      </c>
      <c r="W415" s="109">
        <v>12</v>
      </c>
      <c r="X415" s="40">
        <v>3.9870423179999993E-3</v>
      </c>
      <c r="Y415" s="109"/>
      <c r="Z415" s="120">
        <v>16.234051366559999</v>
      </c>
      <c r="AA415" s="40"/>
      <c r="AB415" s="110" t="str">
        <f t="shared" si="46"/>
        <v>0.5"600</v>
      </c>
    </row>
    <row r="416" spans="1:28" ht="18.75" customHeight="1" x14ac:dyDescent="0.3">
      <c r="A416" s="105">
        <v>600</v>
      </c>
      <c r="B416" s="103">
        <v>0.75</v>
      </c>
      <c r="C416" s="103">
        <v>0.75</v>
      </c>
      <c r="D416" s="104" t="s">
        <v>82</v>
      </c>
      <c r="E416" s="105" t="str">
        <f t="shared" si="48"/>
        <v>0.75 600 CS-SS304/FG</v>
      </c>
      <c r="F416" s="103">
        <v>20.57</v>
      </c>
      <c r="G416" s="103">
        <v>25.4</v>
      </c>
      <c r="H416" s="103">
        <v>39.6</v>
      </c>
      <c r="I416" s="103">
        <v>66.8</v>
      </c>
      <c r="J416" s="106">
        <v>3.2500000000000001E-2</v>
      </c>
      <c r="K416" s="107">
        <v>9</v>
      </c>
      <c r="L416" s="107">
        <v>15</v>
      </c>
      <c r="M416" s="40">
        <v>1.38248E-2</v>
      </c>
      <c r="N416" s="40">
        <v>2.3828927999999996E-2</v>
      </c>
      <c r="O416" s="40">
        <v>4.0437540000000001E-3</v>
      </c>
      <c r="P416" s="40">
        <v>1.1616602399999999E-2</v>
      </c>
      <c r="Q416" s="40">
        <v>1</v>
      </c>
      <c r="R416" s="40">
        <v>1.1616602399999999E-2</v>
      </c>
      <c r="S416" s="40">
        <v>4.0437540000000001E-3</v>
      </c>
      <c r="T416" s="116">
        <v>4.0658108399999993</v>
      </c>
      <c r="U416" s="109">
        <v>1.8196893000000001</v>
      </c>
      <c r="V416" s="40">
        <v>7.8732510719999982E-2</v>
      </c>
      <c r="W416" s="109">
        <v>14</v>
      </c>
      <c r="X416" s="40">
        <v>5.316056423999997E-3</v>
      </c>
      <c r="Y416" s="109"/>
      <c r="Z416" s="120">
        <v>19.885500139999998</v>
      </c>
      <c r="AA416" s="40"/>
      <c r="AB416" s="110" t="str">
        <f t="shared" si="46"/>
        <v>0.75"600</v>
      </c>
    </row>
    <row r="417" spans="1:28" ht="18.75" customHeight="1" x14ac:dyDescent="0.3">
      <c r="A417" s="105">
        <v>600</v>
      </c>
      <c r="B417" s="105">
        <v>1</v>
      </c>
      <c r="C417" s="105">
        <f>B417</f>
        <v>1</v>
      </c>
      <c r="D417" s="104" t="s">
        <v>82</v>
      </c>
      <c r="E417" s="105" t="str">
        <f t="shared" si="48"/>
        <v>1 600 CS-SS304/FG</v>
      </c>
      <c r="F417" s="103">
        <v>26.92</v>
      </c>
      <c r="G417" s="103">
        <v>31.75</v>
      </c>
      <c r="H417" s="103">
        <v>47.8</v>
      </c>
      <c r="I417" s="103">
        <v>73.2</v>
      </c>
      <c r="J417" s="106">
        <v>3.9774999999999998E-2</v>
      </c>
      <c r="K417" s="107">
        <v>10</v>
      </c>
      <c r="L417" s="107">
        <v>16</v>
      </c>
      <c r="M417" s="40">
        <v>1.38248E-2</v>
      </c>
      <c r="N417" s="40">
        <v>2.3828927999999996E-2</v>
      </c>
      <c r="O417" s="40">
        <v>5.4988141999999995E-3</v>
      </c>
      <c r="P417" s="40">
        <v>1.5164729779199996E-2</v>
      </c>
      <c r="Q417" s="40">
        <v>1</v>
      </c>
      <c r="R417" s="40">
        <v>1.5164729779199996E-2</v>
      </c>
      <c r="S417" s="40">
        <v>5.4988141999999995E-3</v>
      </c>
      <c r="T417" s="116">
        <v>5.307655422719999</v>
      </c>
      <c r="U417" s="109">
        <v>2.4744663899999999</v>
      </c>
      <c r="V417" s="40">
        <v>8.0566320960000021E-2</v>
      </c>
      <c r="W417" s="113">
        <v>11</v>
      </c>
      <c r="X417" s="40">
        <v>6.6450705299999973E-3</v>
      </c>
      <c r="Y417" s="109"/>
      <c r="Z417" s="120">
        <v>18.78212181272</v>
      </c>
      <c r="AA417" s="40"/>
      <c r="AB417" s="110" t="str">
        <f t="shared" si="46"/>
        <v>1"600</v>
      </c>
    </row>
    <row r="418" spans="1:28" ht="18.75" customHeight="1" x14ac:dyDescent="0.3">
      <c r="A418" s="105">
        <v>600</v>
      </c>
      <c r="B418" s="105" t="s">
        <v>73</v>
      </c>
      <c r="C418" s="103">
        <v>1.25</v>
      </c>
      <c r="D418" s="104" t="s">
        <v>82</v>
      </c>
      <c r="E418" s="105" t="str">
        <f t="shared" si="48"/>
        <v>1.25 600 CS-SS304/FG</v>
      </c>
      <c r="F418" s="103">
        <v>38.1</v>
      </c>
      <c r="G418" s="103">
        <v>47.75</v>
      </c>
      <c r="H418" s="103">
        <v>60.5</v>
      </c>
      <c r="I418" s="103">
        <v>82.6</v>
      </c>
      <c r="J418" s="106">
        <v>5.4125E-2</v>
      </c>
      <c r="K418" s="107">
        <v>8</v>
      </c>
      <c r="L418" s="107">
        <v>14</v>
      </c>
      <c r="M418" s="40">
        <v>1.38248E-2</v>
      </c>
      <c r="N418" s="40">
        <v>2.3828927999999996E-2</v>
      </c>
      <c r="O418" s="40">
        <v>5.9861383999999995E-3</v>
      </c>
      <c r="P418" s="40">
        <v>1.8056370191999998E-2</v>
      </c>
      <c r="Q418" s="40">
        <v>1</v>
      </c>
      <c r="R418" s="40">
        <v>1.8056370191999998E-2</v>
      </c>
      <c r="S418" s="40">
        <v>5.9861383999999995E-3</v>
      </c>
      <c r="T418" s="116">
        <v>6.3197295671999996</v>
      </c>
      <c r="U418" s="109">
        <v>2.6937622799999996</v>
      </c>
      <c r="V418" s="40">
        <v>7.9100832719999972E-2</v>
      </c>
      <c r="W418" s="109">
        <v>25</v>
      </c>
      <c r="X418" s="40">
        <v>1.9966843949999997E-2</v>
      </c>
      <c r="Y418" s="109"/>
      <c r="Z418" s="120">
        <v>34.013491847200001</v>
      </c>
      <c r="AA418" s="40"/>
      <c r="AB418" s="110" t="str">
        <f t="shared" si="46"/>
        <v>1  1/4"600</v>
      </c>
    </row>
    <row r="419" spans="1:28" ht="18.75" customHeight="1" x14ac:dyDescent="0.3">
      <c r="A419" s="105">
        <v>600</v>
      </c>
      <c r="B419" s="105" t="s">
        <v>74</v>
      </c>
      <c r="C419" s="103">
        <v>1.5</v>
      </c>
      <c r="D419" s="104" t="s">
        <v>82</v>
      </c>
      <c r="E419" s="105" t="str">
        <f t="shared" si="48"/>
        <v>1.5 600 CS-SS304/FG</v>
      </c>
      <c r="F419" s="103">
        <v>44.45</v>
      </c>
      <c r="G419" s="103">
        <v>54.1</v>
      </c>
      <c r="H419" s="103">
        <v>69.900000000000006</v>
      </c>
      <c r="I419" s="103">
        <v>95.3</v>
      </c>
      <c r="J419" s="106">
        <v>6.2E-2</v>
      </c>
      <c r="K419" s="107">
        <v>9</v>
      </c>
      <c r="L419" s="107">
        <v>15</v>
      </c>
      <c r="M419" s="40">
        <v>1.38248E-2</v>
      </c>
      <c r="N419" s="40">
        <v>2.3828927999999996E-2</v>
      </c>
      <c r="O419" s="40">
        <v>7.714238400000001E-3</v>
      </c>
      <c r="P419" s="40">
        <v>2.2160903039999996E-2</v>
      </c>
      <c r="Q419" s="40">
        <v>1</v>
      </c>
      <c r="R419" s="40">
        <v>2.2160903039999996E-2</v>
      </c>
      <c r="S419" s="40">
        <v>7.714238400000001E-3</v>
      </c>
      <c r="T419" s="116">
        <v>7.7563160639999982</v>
      </c>
      <c r="U419" s="109">
        <v>3.4714072800000007</v>
      </c>
      <c r="V419" s="40">
        <v>0.10489030583999996</v>
      </c>
      <c r="W419" s="109">
        <v>17</v>
      </c>
      <c r="X419" s="40">
        <v>2.2622120579999995E-2</v>
      </c>
      <c r="Y419" s="109"/>
      <c r="Z419" s="120">
        <v>28.227723343999997</v>
      </c>
      <c r="AA419" s="40"/>
      <c r="AB419" s="110" t="str">
        <f t="shared" si="46"/>
        <v>1  1/2"600</v>
      </c>
    </row>
    <row r="420" spans="1:28" ht="18.75" customHeight="1" x14ac:dyDescent="0.3">
      <c r="A420" s="105">
        <v>600</v>
      </c>
      <c r="B420" s="105">
        <v>2</v>
      </c>
      <c r="C420" s="105">
        <f>B420</f>
        <v>2</v>
      </c>
      <c r="D420" s="104" t="s">
        <v>82</v>
      </c>
      <c r="E420" s="105" t="str">
        <f t="shared" si="48"/>
        <v>2 600 CS-SS304/FG</v>
      </c>
      <c r="F420" s="103">
        <v>55.62</v>
      </c>
      <c r="G420" s="103">
        <v>69.849999999999994</v>
      </c>
      <c r="H420" s="103">
        <v>85.9</v>
      </c>
      <c r="I420" s="103">
        <v>111.3</v>
      </c>
      <c r="J420" s="106">
        <v>7.7875E-2</v>
      </c>
      <c r="K420" s="107">
        <v>10</v>
      </c>
      <c r="L420" s="107">
        <v>16</v>
      </c>
      <c r="M420" s="40">
        <v>1.38248E-2</v>
      </c>
      <c r="N420" s="40">
        <v>2.3828927999999996E-2</v>
      </c>
      <c r="O420" s="40">
        <v>1.0766063000000001E-2</v>
      </c>
      <c r="P420" s="40">
        <v>2.9690844287999996E-2</v>
      </c>
      <c r="Q420" s="40">
        <v>1</v>
      </c>
      <c r="R420" s="40">
        <v>2.9690844287999996E-2</v>
      </c>
      <c r="S420" s="40">
        <v>1.0766063000000001E-2</v>
      </c>
      <c r="T420" s="116">
        <v>10.391795500799999</v>
      </c>
      <c r="U420" s="109">
        <v>4.8447283500000005</v>
      </c>
      <c r="V420" s="40">
        <v>0.12250043063999995</v>
      </c>
      <c r="W420" s="109">
        <v>17</v>
      </c>
      <c r="X420" s="40">
        <v>4.3070513045999993E-2</v>
      </c>
      <c r="Y420" s="109"/>
      <c r="Z420" s="120">
        <v>32.236523850799998</v>
      </c>
      <c r="AA420" s="40"/>
      <c r="AB420" s="110" t="str">
        <f t="shared" si="46"/>
        <v>2"600</v>
      </c>
    </row>
    <row r="421" spans="1:28" ht="18.75" customHeight="1" x14ac:dyDescent="0.3">
      <c r="A421" s="105">
        <v>600</v>
      </c>
      <c r="B421" s="105" t="s">
        <v>75</v>
      </c>
      <c r="C421" s="103">
        <v>2.5</v>
      </c>
      <c r="D421" s="104" t="s">
        <v>82</v>
      </c>
      <c r="E421" s="105" t="str">
        <f t="shared" si="48"/>
        <v>2.5 600 CS-SS304/FG</v>
      </c>
      <c r="F421" s="103">
        <v>66.540000000000006</v>
      </c>
      <c r="G421" s="103">
        <v>82.55</v>
      </c>
      <c r="H421" s="103">
        <v>98.6</v>
      </c>
      <c r="I421" s="103">
        <v>130.30000000000001</v>
      </c>
      <c r="J421" s="106">
        <v>9.0574999999999989E-2</v>
      </c>
      <c r="K421" s="107">
        <v>10</v>
      </c>
      <c r="L421" s="107">
        <v>16</v>
      </c>
      <c r="M421" s="40">
        <v>1.38248E-2</v>
      </c>
      <c r="N421" s="40">
        <v>2.3828927999999996E-2</v>
      </c>
      <c r="O421" s="40">
        <v>1.2521812599999998E-2</v>
      </c>
      <c r="P421" s="40">
        <v>3.4532882457599987E-2</v>
      </c>
      <c r="Q421" s="40">
        <v>1</v>
      </c>
      <c r="R421" s="40">
        <v>3.4532882457599987E-2</v>
      </c>
      <c r="S421" s="40">
        <v>1.2521812599999998E-2</v>
      </c>
      <c r="T421" s="116">
        <v>12.086508860159995</v>
      </c>
      <c r="U421" s="109">
        <v>5.6348156699999992</v>
      </c>
      <c r="V421" s="40">
        <v>0.17898325932000012</v>
      </c>
      <c r="W421" s="109">
        <v>40</v>
      </c>
      <c r="X421" s="40">
        <v>5.7268676165999961E-2</v>
      </c>
      <c r="Y421" s="109"/>
      <c r="Z421" s="120">
        <v>57.721324530159997</v>
      </c>
      <c r="AA421" s="40"/>
      <c r="AB421" s="110" t="str">
        <f t="shared" si="46"/>
        <v>2  1/2"600</v>
      </c>
    </row>
    <row r="422" spans="1:28" ht="18.75" customHeight="1" x14ac:dyDescent="0.3">
      <c r="A422" s="105">
        <v>600</v>
      </c>
      <c r="B422" s="105">
        <v>3</v>
      </c>
      <c r="C422" s="105">
        <f t="shared" ref="C422:C433" si="49">B422</f>
        <v>3</v>
      </c>
      <c r="D422" s="104" t="s">
        <v>82</v>
      </c>
      <c r="E422" s="105" t="str">
        <f t="shared" si="48"/>
        <v>3 600 CS-SS304/FG</v>
      </c>
      <c r="F422" s="121">
        <v>81</v>
      </c>
      <c r="G422" s="103">
        <v>101.6</v>
      </c>
      <c r="H422" s="103">
        <v>120.7</v>
      </c>
      <c r="I422" s="103">
        <v>149.4</v>
      </c>
      <c r="J422" s="106">
        <v>0.11115</v>
      </c>
      <c r="K422" s="107">
        <v>11</v>
      </c>
      <c r="L422" s="107">
        <v>17</v>
      </c>
      <c r="M422" s="40">
        <v>1.38248E-2</v>
      </c>
      <c r="N422" s="40">
        <v>2.3828927999999996E-2</v>
      </c>
      <c r="O422" s="40">
        <v>1.690289172E-2</v>
      </c>
      <c r="P422" s="40">
        <v>4.502595090239999E-2</v>
      </c>
      <c r="Q422" s="40">
        <v>1</v>
      </c>
      <c r="R422" s="40">
        <v>4.502595090239999E-2</v>
      </c>
      <c r="S422" s="40">
        <v>1.690289172E-2</v>
      </c>
      <c r="T422" s="116">
        <v>15.759082815839996</v>
      </c>
      <c r="U422" s="109">
        <v>7.6063012739999998</v>
      </c>
      <c r="V422" s="40">
        <v>0.18579808296</v>
      </c>
      <c r="W422" s="109">
        <v>25</v>
      </c>
      <c r="X422" s="40">
        <v>9.0692142719999938E-2</v>
      </c>
      <c r="Y422" s="109"/>
      <c r="Z422" s="120">
        <v>48.365384089839999</v>
      </c>
      <c r="AA422" s="40"/>
      <c r="AB422" s="110" t="str">
        <f t="shared" si="46"/>
        <v>3"600</v>
      </c>
    </row>
    <row r="423" spans="1:28" ht="18.75" customHeight="1" x14ac:dyDescent="0.3">
      <c r="A423" s="105">
        <v>600</v>
      </c>
      <c r="B423" s="105">
        <v>4</v>
      </c>
      <c r="C423" s="105">
        <f t="shared" si="49"/>
        <v>4</v>
      </c>
      <c r="D423" s="104" t="s">
        <v>82</v>
      </c>
      <c r="E423" s="105" t="str">
        <f t="shared" si="48"/>
        <v>4 600 CS-SS304/FG</v>
      </c>
      <c r="F423" s="103">
        <v>102.62</v>
      </c>
      <c r="G423" s="103">
        <v>120.65</v>
      </c>
      <c r="H423" s="103">
        <v>149.4</v>
      </c>
      <c r="I423" s="103">
        <v>193.8</v>
      </c>
      <c r="J423" s="106">
        <v>0.13502500000000001</v>
      </c>
      <c r="K423" s="107">
        <v>17</v>
      </c>
      <c r="L423" s="107">
        <v>23</v>
      </c>
      <c r="M423" s="40">
        <v>1.38248E-2</v>
      </c>
      <c r="N423" s="40">
        <v>2.3828927999999996E-2</v>
      </c>
      <c r="O423" s="40">
        <v>3.173379154E-2</v>
      </c>
      <c r="P423" s="40">
        <v>7.4002523073599988E-2</v>
      </c>
      <c r="Q423" s="40">
        <v>1</v>
      </c>
      <c r="R423" s="40">
        <v>7.4002523073599988E-2</v>
      </c>
      <c r="S423" s="40">
        <v>3.173379154E-2</v>
      </c>
      <c r="T423" s="116">
        <v>25.900883075759996</v>
      </c>
      <c r="U423" s="109">
        <v>14.280206193</v>
      </c>
      <c r="V423" s="40">
        <v>0.37285972704000003</v>
      </c>
      <c r="W423" s="109">
        <v>55</v>
      </c>
      <c r="X423" s="40">
        <v>9.4260944574000013E-2</v>
      </c>
      <c r="Y423" s="109"/>
      <c r="Z423" s="120">
        <v>95.18108926875999</v>
      </c>
      <c r="AA423" s="40"/>
      <c r="AB423" s="110" t="str">
        <f t="shared" si="46"/>
        <v>4"600</v>
      </c>
    </row>
    <row r="424" spans="1:28" ht="18.75" customHeight="1" x14ac:dyDescent="0.3">
      <c r="A424" s="105">
        <v>600</v>
      </c>
      <c r="B424" s="105">
        <v>5</v>
      </c>
      <c r="C424" s="105">
        <f t="shared" si="49"/>
        <v>5</v>
      </c>
      <c r="D424" s="104" t="s">
        <v>82</v>
      </c>
      <c r="E424" s="105" t="str">
        <f t="shared" si="48"/>
        <v>5 600 CS-SS304/FG</v>
      </c>
      <c r="F424" s="103">
        <v>128.27000000000001</v>
      </c>
      <c r="G424" s="103">
        <v>147.57</v>
      </c>
      <c r="H424" s="103">
        <v>177.8</v>
      </c>
      <c r="I424" s="103">
        <v>241.3</v>
      </c>
      <c r="J424" s="106">
        <v>0.162685</v>
      </c>
      <c r="K424" s="107">
        <v>18</v>
      </c>
      <c r="L424" s="107">
        <v>24</v>
      </c>
      <c r="M424" s="40">
        <v>1.38248E-2</v>
      </c>
      <c r="N424" s="40">
        <v>2.3828927999999996E-2</v>
      </c>
      <c r="O424" s="40">
        <v>4.0483576584000001E-2</v>
      </c>
      <c r="P424" s="40">
        <v>9.3038619640319981E-2</v>
      </c>
      <c r="Q424" s="40">
        <v>1</v>
      </c>
      <c r="R424" s="40">
        <v>9.3038619640319981E-2</v>
      </c>
      <c r="S424" s="40">
        <v>4.0483576584000001E-2</v>
      </c>
      <c r="T424" s="116">
        <v>32.56351687411199</v>
      </c>
      <c r="U424" s="109">
        <v>18.217609462800002</v>
      </c>
      <c r="V424" s="40">
        <v>0.66395673659999999</v>
      </c>
      <c r="W424" s="109">
        <v>89.760427248213318</v>
      </c>
      <c r="X424" s="40">
        <v>0.12341391253199989</v>
      </c>
      <c r="Y424" s="109"/>
      <c r="Z424" s="120">
        <v>140.54155358512531</v>
      </c>
      <c r="AA424" s="40"/>
      <c r="AB424" s="110" t="str">
        <f t="shared" si="46"/>
        <v>5"600</v>
      </c>
    </row>
    <row r="425" spans="1:28" ht="18.75" customHeight="1" x14ac:dyDescent="0.3">
      <c r="A425" s="105">
        <v>600</v>
      </c>
      <c r="B425" s="105">
        <v>6</v>
      </c>
      <c r="C425" s="105">
        <f t="shared" si="49"/>
        <v>6</v>
      </c>
      <c r="D425" s="104" t="s">
        <v>82</v>
      </c>
      <c r="E425" s="105" t="str">
        <f t="shared" si="48"/>
        <v>6 600 CS-SS304/FG</v>
      </c>
      <c r="F425" s="103">
        <v>154.94</v>
      </c>
      <c r="G425" s="103">
        <v>174.75</v>
      </c>
      <c r="H425" s="103">
        <v>209.6</v>
      </c>
      <c r="I425" s="103">
        <v>266.7</v>
      </c>
      <c r="J425" s="106">
        <v>0.19217500000000001</v>
      </c>
      <c r="K425" s="107">
        <v>21</v>
      </c>
      <c r="L425" s="107">
        <v>27</v>
      </c>
      <c r="M425" s="40">
        <v>1.38248E-2</v>
      </c>
      <c r="N425" s="40">
        <v>2.3828927999999996E-2</v>
      </c>
      <c r="O425" s="40">
        <v>5.5792399740000005E-2</v>
      </c>
      <c r="P425" s="40">
        <v>0.12364175443679999</v>
      </c>
      <c r="Q425" s="40">
        <v>1</v>
      </c>
      <c r="R425" s="40">
        <v>0.12364175443679999</v>
      </c>
      <c r="S425" s="40">
        <v>5.5792399740000005E-2</v>
      </c>
      <c r="T425" s="116">
        <v>43.274614052879997</v>
      </c>
      <c r="U425" s="109">
        <v>25.106579883000002</v>
      </c>
      <c r="V425" s="40">
        <v>0.65988439523999998</v>
      </c>
      <c r="W425" s="109">
        <v>81</v>
      </c>
      <c r="X425" s="40">
        <v>0.15000660926999998</v>
      </c>
      <c r="Y425" s="109"/>
      <c r="Z425" s="120">
        <v>149.38119393587999</v>
      </c>
      <c r="AA425" s="40"/>
      <c r="AB425" s="110" t="str">
        <f t="shared" si="46"/>
        <v>6"600</v>
      </c>
    </row>
    <row r="426" spans="1:28" ht="18.75" customHeight="1" x14ac:dyDescent="0.3">
      <c r="A426" s="105">
        <v>600</v>
      </c>
      <c r="B426" s="105">
        <v>8</v>
      </c>
      <c r="C426" s="105">
        <f t="shared" si="49"/>
        <v>8</v>
      </c>
      <c r="D426" s="104" t="s">
        <v>82</v>
      </c>
      <c r="E426" s="105" t="str">
        <f t="shared" si="48"/>
        <v>8 600 CS-SS304/FG</v>
      </c>
      <c r="F426" s="103">
        <v>205.74</v>
      </c>
      <c r="G426" s="103">
        <v>225.55</v>
      </c>
      <c r="H426" s="103">
        <v>263.7</v>
      </c>
      <c r="I426" s="103">
        <v>320.8</v>
      </c>
      <c r="J426" s="106">
        <v>0.24462500000000001</v>
      </c>
      <c r="K426" s="107">
        <v>23</v>
      </c>
      <c r="L426" s="107">
        <v>29</v>
      </c>
      <c r="M426" s="40">
        <v>1.38248E-2</v>
      </c>
      <c r="N426" s="40">
        <v>2.3828927999999996E-2</v>
      </c>
      <c r="O426" s="40">
        <v>7.7783509100000009E-2</v>
      </c>
      <c r="P426" s="40">
        <v>0.16904539384799996</v>
      </c>
      <c r="Q426" s="40">
        <v>1</v>
      </c>
      <c r="R426" s="40">
        <v>0.16904539384799996</v>
      </c>
      <c r="S426" s="40">
        <v>7.7783509100000009E-2</v>
      </c>
      <c r="T426" s="116">
        <v>59.16588784679999</v>
      </c>
      <c r="U426" s="109">
        <v>35.002579095000002</v>
      </c>
      <c r="V426" s="40">
        <v>0.79374170976000047</v>
      </c>
      <c r="W426" s="109">
        <v>93</v>
      </c>
      <c r="X426" s="40">
        <v>0.19361368080600003</v>
      </c>
      <c r="Y426" s="109"/>
      <c r="Z426" s="120">
        <v>187.16846694179998</v>
      </c>
      <c r="AA426" s="40"/>
      <c r="AB426" s="110" t="str">
        <f t="shared" si="46"/>
        <v>8"600</v>
      </c>
    </row>
    <row r="427" spans="1:28" ht="18.75" customHeight="1" x14ac:dyDescent="0.3">
      <c r="A427" s="105">
        <v>600</v>
      </c>
      <c r="B427" s="105">
        <v>10</v>
      </c>
      <c r="C427" s="105">
        <f t="shared" si="49"/>
        <v>10</v>
      </c>
      <c r="D427" s="104" t="s">
        <v>82</v>
      </c>
      <c r="E427" s="105" t="str">
        <f t="shared" si="48"/>
        <v>10 600 CS-SS304/FG</v>
      </c>
      <c r="F427" s="103">
        <v>255.27</v>
      </c>
      <c r="G427" s="103">
        <v>274.57</v>
      </c>
      <c r="H427" s="103">
        <v>317.5</v>
      </c>
      <c r="I427" s="103">
        <v>400.1</v>
      </c>
      <c r="J427" s="106">
        <v>0.29603499999999999</v>
      </c>
      <c r="K427" s="107">
        <v>26</v>
      </c>
      <c r="L427" s="107">
        <v>32</v>
      </c>
      <c r="M427" s="40">
        <v>1.38248E-2</v>
      </c>
      <c r="N427" s="40">
        <v>2.3828927999999996E-2</v>
      </c>
      <c r="O427" s="40">
        <v>0.10640824136799999</v>
      </c>
      <c r="P427" s="40">
        <v>0.22573429441535994</v>
      </c>
      <c r="Q427" s="40">
        <v>1</v>
      </c>
      <c r="R427" s="40">
        <v>0.22573429441535994</v>
      </c>
      <c r="S427" s="40">
        <v>0.10640824136799999</v>
      </c>
      <c r="T427" s="116">
        <v>79.007003045375981</v>
      </c>
      <c r="U427" s="109">
        <v>47.8837086156</v>
      </c>
      <c r="V427" s="40">
        <v>1.4320472023200004</v>
      </c>
      <c r="W427" s="109">
        <v>154</v>
      </c>
      <c r="X427" s="40">
        <v>0.2296249777319998</v>
      </c>
      <c r="Y427" s="109"/>
      <c r="Z427" s="120">
        <v>280.89071166097597</v>
      </c>
      <c r="AA427" s="40"/>
      <c r="AB427" s="110" t="str">
        <f t="shared" si="46"/>
        <v>10"600</v>
      </c>
    </row>
    <row r="428" spans="1:28" ht="18.75" customHeight="1" x14ac:dyDescent="0.3">
      <c r="A428" s="105">
        <v>600</v>
      </c>
      <c r="B428" s="105">
        <v>12</v>
      </c>
      <c r="C428" s="105">
        <f t="shared" si="49"/>
        <v>12</v>
      </c>
      <c r="D428" s="104" t="s">
        <v>82</v>
      </c>
      <c r="E428" s="105" t="str">
        <f t="shared" si="48"/>
        <v>12 600 CS-SS304/FG</v>
      </c>
      <c r="F428" s="103">
        <v>307.33999999999997</v>
      </c>
      <c r="G428" s="103">
        <v>327.14999999999998</v>
      </c>
      <c r="H428" s="103">
        <v>374.7</v>
      </c>
      <c r="I428" s="103">
        <v>457.2</v>
      </c>
      <c r="J428" s="106">
        <v>0.35092499999999993</v>
      </c>
      <c r="K428" s="107">
        <v>29</v>
      </c>
      <c r="L428" s="107">
        <v>35</v>
      </c>
      <c r="M428" s="40">
        <v>1.38248E-2</v>
      </c>
      <c r="N428" s="40">
        <v>2.3828927999999996E-2</v>
      </c>
      <c r="O428" s="40">
        <v>0.14069257025999996</v>
      </c>
      <c r="P428" s="40">
        <v>0.2926758295439999</v>
      </c>
      <c r="Q428" s="40">
        <v>1</v>
      </c>
      <c r="R428" s="40">
        <v>0.2926758295439999</v>
      </c>
      <c r="S428" s="40">
        <v>0.14069257025999996</v>
      </c>
      <c r="T428" s="116">
        <v>102.43654034039996</v>
      </c>
      <c r="U428" s="109">
        <v>63.311656616999983</v>
      </c>
      <c r="V428" s="40">
        <v>173</v>
      </c>
      <c r="W428" s="109">
        <v>191.82263934485334</v>
      </c>
      <c r="X428" s="40">
        <v>0.28082782387800004</v>
      </c>
      <c r="Y428" s="109"/>
      <c r="Z428" s="120">
        <v>357.57083630225327</v>
      </c>
      <c r="AA428" s="40"/>
      <c r="AB428" s="110" t="str">
        <f t="shared" si="46"/>
        <v>12"600</v>
      </c>
    </row>
    <row r="429" spans="1:28" ht="18.75" customHeight="1" x14ac:dyDescent="0.3">
      <c r="A429" s="105">
        <v>600</v>
      </c>
      <c r="B429" s="105">
        <v>14</v>
      </c>
      <c r="C429" s="105">
        <f t="shared" si="49"/>
        <v>14</v>
      </c>
      <c r="D429" s="104" t="s">
        <v>82</v>
      </c>
      <c r="E429" s="105" t="str">
        <f t="shared" si="48"/>
        <v>14 600 CS-SS304/FG</v>
      </c>
      <c r="F429" s="103">
        <v>342.9</v>
      </c>
      <c r="G429" s="103">
        <v>361.95</v>
      </c>
      <c r="H429" s="103">
        <v>406.4</v>
      </c>
      <c r="I429" s="103">
        <v>492.3</v>
      </c>
      <c r="J429" s="106">
        <v>0.38417499999999993</v>
      </c>
      <c r="K429" s="107">
        <v>27</v>
      </c>
      <c r="L429" s="107">
        <v>33</v>
      </c>
      <c r="M429" s="40">
        <v>1.38248E-2</v>
      </c>
      <c r="N429" s="40">
        <v>2.3828927999999996E-2</v>
      </c>
      <c r="O429" s="40">
        <v>0.14340084857999999</v>
      </c>
      <c r="P429" s="40">
        <v>0.30209778767519985</v>
      </c>
      <c r="Q429" s="40">
        <v>1</v>
      </c>
      <c r="R429" s="40">
        <v>0.30209778767519985</v>
      </c>
      <c r="S429" s="40">
        <v>0.14340084857999999</v>
      </c>
      <c r="T429" s="116">
        <v>105.73422568631995</v>
      </c>
      <c r="U429" s="109">
        <v>64.530381860999995</v>
      </c>
      <c r="V429" s="40">
        <v>1.8324483152400008</v>
      </c>
      <c r="W429" s="109">
        <v>190</v>
      </c>
      <c r="X429" s="40">
        <v>0.29878053147000011</v>
      </c>
      <c r="Y429" s="109"/>
      <c r="Z429" s="120">
        <v>360.26460754731994</v>
      </c>
      <c r="AA429" s="40"/>
      <c r="AB429" s="110" t="str">
        <f t="shared" si="46"/>
        <v>14"600</v>
      </c>
    </row>
    <row r="430" spans="1:28" ht="18.75" customHeight="1" x14ac:dyDescent="0.3">
      <c r="A430" s="105">
        <v>600</v>
      </c>
      <c r="B430" s="105">
        <v>16</v>
      </c>
      <c r="C430" s="105">
        <f t="shared" si="49"/>
        <v>16</v>
      </c>
      <c r="D430" s="104" t="s">
        <v>82</v>
      </c>
      <c r="E430" s="105" t="str">
        <f t="shared" si="48"/>
        <v>16 600 CS-SS304/FG</v>
      </c>
      <c r="F430" s="103">
        <v>389.89</v>
      </c>
      <c r="G430" s="103">
        <v>412.75</v>
      </c>
      <c r="H430" s="103">
        <v>463.6</v>
      </c>
      <c r="I430" s="103">
        <v>565.20000000000005</v>
      </c>
      <c r="J430" s="106">
        <v>0.43817500000000004</v>
      </c>
      <c r="K430" s="107">
        <v>31</v>
      </c>
      <c r="L430" s="107">
        <v>37</v>
      </c>
      <c r="M430" s="40">
        <v>1.38248E-2</v>
      </c>
      <c r="N430" s="40">
        <v>2.3828927999999996E-2</v>
      </c>
      <c r="O430" s="40">
        <v>0.18778813394000002</v>
      </c>
      <c r="P430" s="40">
        <v>0.38632589947679996</v>
      </c>
      <c r="Q430" s="40">
        <v>1</v>
      </c>
      <c r="R430" s="40">
        <v>0.38632589947679996</v>
      </c>
      <c r="S430" s="40">
        <v>0.18778813394000002</v>
      </c>
      <c r="T430" s="116">
        <v>135.21406481687998</v>
      </c>
      <c r="U430" s="109">
        <v>84.504660273000013</v>
      </c>
      <c r="V430" s="40">
        <v>2.4883106342400008</v>
      </c>
      <c r="W430" s="109">
        <v>252</v>
      </c>
      <c r="X430" s="40">
        <v>0.40885756938000029</v>
      </c>
      <c r="Y430" s="109"/>
      <c r="Z430" s="120">
        <v>471.71872508987997</v>
      </c>
      <c r="AA430" s="40"/>
      <c r="AB430" s="110" t="str">
        <f t="shared" si="46"/>
        <v>16"600</v>
      </c>
    </row>
    <row r="431" spans="1:28" ht="18.75" customHeight="1" x14ac:dyDescent="0.3">
      <c r="A431" s="105">
        <v>600</v>
      </c>
      <c r="B431" s="105">
        <v>18</v>
      </c>
      <c r="C431" s="105">
        <f t="shared" si="49"/>
        <v>18</v>
      </c>
      <c r="D431" s="104" t="s">
        <v>82</v>
      </c>
      <c r="E431" s="105" t="str">
        <f t="shared" si="48"/>
        <v>18 600 CS-SS304/FG</v>
      </c>
      <c r="F431" s="103">
        <v>438.15</v>
      </c>
      <c r="G431" s="103">
        <v>469.9</v>
      </c>
      <c r="H431" s="103">
        <v>527.1</v>
      </c>
      <c r="I431" s="103">
        <v>612.9</v>
      </c>
      <c r="J431" s="106">
        <v>0.4985</v>
      </c>
      <c r="K431" s="107">
        <v>34</v>
      </c>
      <c r="L431" s="107">
        <v>40</v>
      </c>
      <c r="M431" s="40">
        <v>1.38248E-2</v>
      </c>
      <c r="N431" s="40">
        <v>2.3828927999999996E-2</v>
      </c>
      <c r="O431" s="40">
        <v>0.23431653520000001</v>
      </c>
      <c r="P431" s="40">
        <v>0.47514882431999994</v>
      </c>
      <c r="Q431" s="40">
        <v>1</v>
      </c>
      <c r="R431" s="40">
        <v>0.47514882431999994</v>
      </c>
      <c r="S431" s="40">
        <v>0.23431653520000001</v>
      </c>
      <c r="T431" s="116">
        <v>166.30208851199998</v>
      </c>
      <c r="U431" s="109">
        <v>105.44244084</v>
      </c>
      <c r="V431" s="40">
        <v>2.2786920842399989</v>
      </c>
      <c r="W431" s="109">
        <v>233</v>
      </c>
      <c r="X431" s="40">
        <v>0.64648419089999998</v>
      </c>
      <c r="Y431" s="109"/>
      <c r="Z431" s="120">
        <v>504.74452935199997</v>
      </c>
      <c r="AA431" s="40"/>
      <c r="AB431" s="110" t="str">
        <f t="shared" si="46"/>
        <v>18"600</v>
      </c>
    </row>
    <row r="432" spans="1:28" ht="18.75" customHeight="1" x14ac:dyDescent="0.3">
      <c r="A432" s="105">
        <v>600</v>
      </c>
      <c r="B432" s="105">
        <v>20</v>
      </c>
      <c r="C432" s="105">
        <f t="shared" si="49"/>
        <v>20</v>
      </c>
      <c r="D432" s="104" t="s">
        <v>82</v>
      </c>
      <c r="E432" s="105" t="str">
        <f t="shared" si="48"/>
        <v>20 600 CS-SS304/FG</v>
      </c>
      <c r="F432" s="103">
        <v>488.95</v>
      </c>
      <c r="G432" s="103">
        <v>520.70000000000005</v>
      </c>
      <c r="H432" s="103">
        <v>577.9</v>
      </c>
      <c r="I432" s="103">
        <v>682.8</v>
      </c>
      <c r="J432" s="106">
        <v>0.5492999999999999</v>
      </c>
      <c r="K432" s="107">
        <v>34</v>
      </c>
      <c r="L432" s="107">
        <v>40</v>
      </c>
      <c r="M432" s="40">
        <v>1.38248E-2</v>
      </c>
      <c r="N432" s="40">
        <v>2.3828927999999996E-2</v>
      </c>
      <c r="O432" s="40">
        <v>0.25819472975999996</v>
      </c>
      <c r="P432" s="40">
        <v>0.52356920601599977</v>
      </c>
      <c r="Q432" s="40">
        <v>1</v>
      </c>
      <c r="R432" s="40">
        <v>0.52356920601599977</v>
      </c>
      <c r="S432" s="40">
        <v>0.25819472975999996</v>
      </c>
      <c r="T432" s="116">
        <v>183.24922210559993</v>
      </c>
      <c r="U432" s="109">
        <v>116.18762839199998</v>
      </c>
      <c r="V432" s="40">
        <v>3.1036856990399992</v>
      </c>
      <c r="W432" s="109">
        <v>313</v>
      </c>
      <c r="X432" s="40">
        <v>0.71637437370000123</v>
      </c>
      <c r="Y432" s="109"/>
      <c r="Z432" s="120">
        <v>612.43685049759983</v>
      </c>
      <c r="AA432" s="40"/>
      <c r="AB432" s="110" t="str">
        <f t="shared" si="46"/>
        <v>20"600</v>
      </c>
    </row>
    <row r="433" spans="1:28" ht="18.75" customHeight="1" x14ac:dyDescent="0.3">
      <c r="A433" s="105">
        <v>600</v>
      </c>
      <c r="B433" s="105">
        <v>24</v>
      </c>
      <c r="C433" s="105">
        <f t="shared" si="49"/>
        <v>24</v>
      </c>
      <c r="D433" s="104" t="s">
        <v>82</v>
      </c>
      <c r="E433" s="105" t="str">
        <f t="shared" si="48"/>
        <v>24 600 CS-SS304/FG</v>
      </c>
      <c r="F433" s="103">
        <v>590.54999999999995</v>
      </c>
      <c r="G433" s="103">
        <v>628.65</v>
      </c>
      <c r="H433" s="103">
        <v>685.8</v>
      </c>
      <c r="I433" s="103">
        <v>790.7</v>
      </c>
      <c r="J433" s="106">
        <v>0.65722499999999995</v>
      </c>
      <c r="K433" s="107">
        <v>34</v>
      </c>
      <c r="L433" s="107">
        <v>40</v>
      </c>
      <c r="M433" s="40">
        <v>1.38248E-2</v>
      </c>
      <c r="N433" s="40">
        <v>2.3828927999999996E-2</v>
      </c>
      <c r="O433" s="40">
        <v>0.30892414211999997</v>
      </c>
      <c r="P433" s="40">
        <v>0.62643868819199988</v>
      </c>
      <c r="Q433" s="40">
        <v>1</v>
      </c>
      <c r="R433" s="40">
        <v>0.62643868819199988</v>
      </c>
      <c r="S433" s="40">
        <v>0.30892414211999997</v>
      </c>
      <c r="T433" s="116">
        <v>219.25354086719994</v>
      </c>
      <c r="U433" s="109">
        <v>139.015863954</v>
      </c>
      <c r="V433" s="40">
        <v>3.5941480407600035</v>
      </c>
      <c r="W433" s="109">
        <v>358</v>
      </c>
      <c r="X433" s="40">
        <v>1.0378692145800006</v>
      </c>
      <c r="Y433" s="109"/>
      <c r="Z433" s="120">
        <v>716.26940482119994</v>
      </c>
      <c r="AA433" s="40"/>
      <c r="AB433" s="110" t="str">
        <f t="shared" si="46"/>
        <v>24"600</v>
      </c>
    </row>
    <row r="434" spans="1:28" ht="18.75" customHeight="1" x14ac:dyDescent="0.3">
      <c r="A434" s="93"/>
      <c r="B434" s="93"/>
      <c r="C434" s="93"/>
      <c r="D434" s="94"/>
      <c r="E434" s="105" t="str">
        <f t="shared" si="48"/>
        <v xml:space="preserve">  </v>
      </c>
      <c r="F434" s="112"/>
      <c r="G434" s="112"/>
      <c r="H434" s="112"/>
      <c r="I434" s="112"/>
      <c r="J434" s="112"/>
      <c r="K434" s="93"/>
      <c r="L434" s="93"/>
      <c r="M434" s="113"/>
      <c r="N434" s="113"/>
      <c r="O434" s="113"/>
      <c r="P434" s="113"/>
      <c r="Q434" s="113"/>
      <c r="R434" s="113"/>
      <c r="S434" s="113"/>
      <c r="T434" s="113"/>
      <c r="U434" s="113"/>
      <c r="V434" s="113"/>
      <c r="W434" s="113"/>
      <c r="X434" s="113"/>
      <c r="Y434" s="113"/>
      <c r="Z434" s="165"/>
      <c r="AA434" s="113"/>
      <c r="AB434" s="110" t="str">
        <f t="shared" si="46"/>
        <v>"</v>
      </c>
    </row>
    <row r="435" spans="1:28" ht="18.75" customHeight="1" x14ac:dyDescent="0.3">
      <c r="A435" s="93"/>
      <c r="B435" s="93"/>
      <c r="C435" s="93"/>
      <c r="D435" s="94"/>
      <c r="E435" s="105" t="str">
        <f t="shared" si="48"/>
        <v xml:space="preserve">  </v>
      </c>
      <c r="F435" s="112"/>
      <c r="G435" s="112"/>
      <c r="H435" s="112"/>
      <c r="I435" s="112"/>
      <c r="J435" s="112"/>
      <c r="K435" s="93"/>
      <c r="L435" s="93"/>
      <c r="M435" s="113"/>
      <c r="N435" s="113"/>
      <c r="O435" s="113"/>
      <c r="P435" s="113"/>
      <c r="Q435" s="113"/>
      <c r="R435" s="113"/>
      <c r="S435" s="113"/>
      <c r="T435" s="113"/>
      <c r="U435" s="113"/>
      <c r="V435" s="113"/>
      <c r="W435" s="113"/>
      <c r="X435" s="113"/>
      <c r="Y435" s="113"/>
      <c r="Z435" s="165"/>
      <c r="AA435" s="113"/>
      <c r="AB435" s="110" t="str">
        <f t="shared" si="46"/>
        <v>"</v>
      </c>
    </row>
    <row r="436" spans="1:28" ht="18.75" customHeight="1" x14ac:dyDescent="0.3">
      <c r="A436" s="105">
        <v>600</v>
      </c>
      <c r="B436" s="105">
        <v>0.5</v>
      </c>
      <c r="C436" s="103">
        <v>0.5</v>
      </c>
      <c r="D436" s="104" t="s">
        <v>88</v>
      </c>
      <c r="E436" s="105" t="str">
        <f t="shared" si="48"/>
        <v>0.5 600 SS304-SS304/FG-SS04</v>
      </c>
      <c r="F436" s="111">
        <v>14.22</v>
      </c>
      <c r="G436" s="111">
        <v>19.05</v>
      </c>
      <c r="H436" s="114" t="s">
        <v>78</v>
      </c>
      <c r="I436" s="114" t="s">
        <v>87</v>
      </c>
      <c r="J436" s="40">
        <v>2.5425E-2</v>
      </c>
      <c r="K436" s="107">
        <v>8</v>
      </c>
      <c r="L436" s="107">
        <v>14</v>
      </c>
      <c r="M436" s="40">
        <v>1.38248E-2</v>
      </c>
      <c r="N436" s="40">
        <v>2.3828927999999996E-2</v>
      </c>
      <c r="O436" s="40">
        <v>2.8119643200000002E-3</v>
      </c>
      <c r="P436" s="40">
        <v>8.4819069215999986E-3</v>
      </c>
      <c r="Q436" s="40">
        <v>1</v>
      </c>
      <c r="R436" s="40">
        <v>8.4819069215999986E-3</v>
      </c>
      <c r="S436" s="40">
        <v>2.8119643200000002E-3</v>
      </c>
      <c r="T436" s="116">
        <v>2.9686674225599994</v>
      </c>
      <c r="U436" s="109">
        <v>1.2653839440000001</v>
      </c>
      <c r="V436" s="40">
        <v>5.2277024759999999E-2</v>
      </c>
      <c r="W436" s="116">
        <v>20</v>
      </c>
      <c r="X436" s="40">
        <v>3.9870423179999993E-3</v>
      </c>
      <c r="Y436" s="116">
        <v>5</v>
      </c>
      <c r="Z436" s="120">
        <v>29.234051366559999</v>
      </c>
      <c r="AA436" s="40"/>
      <c r="AB436" s="110" t="str">
        <f t="shared" si="46"/>
        <v>0.5"600</v>
      </c>
    </row>
    <row r="437" spans="1:28" ht="18.75" customHeight="1" x14ac:dyDescent="0.3">
      <c r="A437" s="105">
        <v>600</v>
      </c>
      <c r="B437" s="105">
        <v>0.75</v>
      </c>
      <c r="C437" s="103">
        <v>0.75</v>
      </c>
      <c r="D437" s="104" t="s">
        <v>88</v>
      </c>
      <c r="E437" s="105" t="str">
        <f t="shared" si="48"/>
        <v>0.75 600 SS304-SS304/FG-SS04</v>
      </c>
      <c r="F437" s="111">
        <v>20.57</v>
      </c>
      <c r="G437" s="111">
        <v>25.4</v>
      </c>
      <c r="H437" s="111">
        <v>39.6</v>
      </c>
      <c r="I437" s="111">
        <v>66.8</v>
      </c>
      <c r="J437" s="40">
        <v>3.2500000000000001E-2</v>
      </c>
      <c r="K437" s="107">
        <v>9</v>
      </c>
      <c r="L437" s="107">
        <v>15</v>
      </c>
      <c r="M437" s="40">
        <v>1.38248E-2</v>
      </c>
      <c r="N437" s="40">
        <v>2.3828927999999996E-2</v>
      </c>
      <c r="O437" s="40">
        <v>4.0437540000000001E-3</v>
      </c>
      <c r="P437" s="40">
        <v>1.1616602399999999E-2</v>
      </c>
      <c r="Q437" s="40">
        <v>1</v>
      </c>
      <c r="R437" s="40">
        <v>1.1616602399999999E-2</v>
      </c>
      <c r="S437" s="40">
        <v>4.0437540000000001E-3</v>
      </c>
      <c r="T437" s="116">
        <v>4.0658108399999993</v>
      </c>
      <c r="U437" s="109">
        <v>1.8196893000000001</v>
      </c>
      <c r="V437" s="40">
        <v>7.8732510719999982E-2</v>
      </c>
      <c r="W437" s="116">
        <v>28</v>
      </c>
      <c r="X437" s="40">
        <v>5.316056423999997E-3</v>
      </c>
      <c r="Y437" s="116">
        <v>5</v>
      </c>
      <c r="Z437" s="120">
        <v>38.885500139999998</v>
      </c>
      <c r="AA437" s="40"/>
      <c r="AB437" s="110" t="str">
        <f t="shared" si="46"/>
        <v>0.75"600</v>
      </c>
    </row>
    <row r="438" spans="1:28" ht="18.75" customHeight="1" x14ac:dyDescent="0.3">
      <c r="A438" s="105">
        <v>600</v>
      </c>
      <c r="B438" s="105">
        <v>1</v>
      </c>
      <c r="C438" s="105">
        <f>B438</f>
        <v>1</v>
      </c>
      <c r="D438" s="104" t="s">
        <v>88</v>
      </c>
      <c r="E438" s="105" t="str">
        <f t="shared" si="48"/>
        <v>1 600 SS304-SS304/FG-SS04</v>
      </c>
      <c r="F438" s="111">
        <v>26.92</v>
      </c>
      <c r="G438" s="111">
        <v>31.75</v>
      </c>
      <c r="H438" s="111">
        <v>47.8</v>
      </c>
      <c r="I438" s="103">
        <v>73.2</v>
      </c>
      <c r="J438" s="40">
        <v>3.9774999999999998E-2</v>
      </c>
      <c r="K438" s="107">
        <v>10</v>
      </c>
      <c r="L438" s="107">
        <v>16</v>
      </c>
      <c r="M438" s="40">
        <v>1.38248E-2</v>
      </c>
      <c r="N438" s="40">
        <v>2.3828927999999996E-2</v>
      </c>
      <c r="O438" s="40">
        <v>5.4988141999999995E-3</v>
      </c>
      <c r="P438" s="40">
        <v>1.5164729779199996E-2</v>
      </c>
      <c r="Q438" s="40">
        <v>1</v>
      </c>
      <c r="R438" s="40">
        <v>1.5164729779199996E-2</v>
      </c>
      <c r="S438" s="40">
        <v>5.4988141999999995E-3</v>
      </c>
      <c r="T438" s="116">
        <v>5.307655422719999</v>
      </c>
      <c r="U438" s="109">
        <v>2.4744663899999999</v>
      </c>
      <c r="V438" s="40">
        <v>8.0566320960000021E-2</v>
      </c>
      <c r="W438" s="116">
        <v>35</v>
      </c>
      <c r="X438" s="40">
        <v>6.6450705299999973E-3</v>
      </c>
      <c r="Y438" s="116">
        <v>8</v>
      </c>
      <c r="Z438" s="120">
        <v>50.78212181272</v>
      </c>
      <c r="AA438" s="40"/>
      <c r="AB438" s="110" t="str">
        <f t="shared" si="46"/>
        <v>1"600</v>
      </c>
    </row>
    <row r="439" spans="1:28" ht="18.75" customHeight="1" x14ac:dyDescent="0.3">
      <c r="A439" s="105">
        <v>600</v>
      </c>
      <c r="B439" s="105" t="s">
        <v>73</v>
      </c>
      <c r="C439" s="103">
        <v>1.25</v>
      </c>
      <c r="D439" s="104" t="s">
        <v>88</v>
      </c>
      <c r="E439" s="105" t="str">
        <f t="shared" si="48"/>
        <v>1.25 600 SS304-SS304/FG-SS04</v>
      </c>
      <c r="F439" s="111">
        <v>38.1</v>
      </c>
      <c r="G439" s="111">
        <v>47.75</v>
      </c>
      <c r="H439" s="111">
        <v>60.5</v>
      </c>
      <c r="I439" s="103">
        <v>82.6</v>
      </c>
      <c r="J439" s="40">
        <v>5.4125E-2</v>
      </c>
      <c r="K439" s="107">
        <v>8</v>
      </c>
      <c r="L439" s="107">
        <v>14</v>
      </c>
      <c r="M439" s="40">
        <v>1.38248E-2</v>
      </c>
      <c r="N439" s="40">
        <v>2.3828927999999996E-2</v>
      </c>
      <c r="O439" s="40">
        <v>5.9861383999999995E-3</v>
      </c>
      <c r="P439" s="40">
        <v>1.8056370191999998E-2</v>
      </c>
      <c r="Q439" s="40">
        <v>1</v>
      </c>
      <c r="R439" s="40">
        <v>1.8056370191999998E-2</v>
      </c>
      <c r="S439" s="40">
        <v>5.9861383999999995E-3</v>
      </c>
      <c r="T439" s="116">
        <v>6.3197295671999996</v>
      </c>
      <c r="U439" s="109">
        <v>2.6937622799999996</v>
      </c>
      <c r="V439" s="40">
        <v>7.9100832719999972E-2</v>
      </c>
      <c r="W439" s="116">
        <v>56</v>
      </c>
      <c r="X439" s="40">
        <v>1.9966843949999997E-2</v>
      </c>
      <c r="Y439" s="116">
        <v>15</v>
      </c>
      <c r="Z439" s="120">
        <v>80.013491847200001</v>
      </c>
      <c r="AA439" s="40"/>
      <c r="AB439" s="110" t="str">
        <f t="shared" si="46"/>
        <v>1  1/4"600</v>
      </c>
    </row>
    <row r="440" spans="1:28" ht="18.75" customHeight="1" x14ac:dyDescent="0.3">
      <c r="A440" s="105">
        <v>600</v>
      </c>
      <c r="B440" s="105" t="s">
        <v>74</v>
      </c>
      <c r="C440" s="111">
        <v>1.5</v>
      </c>
      <c r="D440" s="104" t="s">
        <v>88</v>
      </c>
      <c r="E440" s="105" t="str">
        <f t="shared" si="48"/>
        <v>1.5 600 SS304-SS304/FG-SS04</v>
      </c>
      <c r="F440" s="111">
        <v>44.45</v>
      </c>
      <c r="G440" s="111">
        <v>54.1</v>
      </c>
      <c r="H440" s="111">
        <v>69.900000000000006</v>
      </c>
      <c r="I440" s="103">
        <v>95.3</v>
      </c>
      <c r="J440" s="40">
        <v>6.2E-2</v>
      </c>
      <c r="K440" s="107">
        <v>9</v>
      </c>
      <c r="L440" s="107">
        <v>15</v>
      </c>
      <c r="M440" s="40">
        <v>1.38248E-2</v>
      </c>
      <c r="N440" s="40">
        <v>2.3828927999999996E-2</v>
      </c>
      <c r="O440" s="40">
        <v>7.714238400000001E-3</v>
      </c>
      <c r="P440" s="40">
        <v>2.2160903039999996E-2</v>
      </c>
      <c r="Q440" s="40">
        <v>1</v>
      </c>
      <c r="R440" s="40">
        <v>2.2160903039999996E-2</v>
      </c>
      <c r="S440" s="40">
        <v>7.714238400000001E-3</v>
      </c>
      <c r="T440" s="116">
        <v>7.7563160639999982</v>
      </c>
      <c r="U440" s="109">
        <v>3.4714072800000007</v>
      </c>
      <c r="V440" s="40">
        <v>0.10489030583999996</v>
      </c>
      <c r="W440" s="116">
        <v>56</v>
      </c>
      <c r="X440" s="40">
        <v>2.2622120579999995E-2</v>
      </c>
      <c r="Y440" s="116">
        <v>10</v>
      </c>
      <c r="Z440" s="120">
        <v>77.227723343999997</v>
      </c>
      <c r="AA440" s="40"/>
      <c r="AB440" s="110" t="str">
        <f t="shared" si="46"/>
        <v>1  1/2"600</v>
      </c>
    </row>
    <row r="441" spans="1:28" ht="18.75" customHeight="1" x14ac:dyDescent="0.3">
      <c r="A441" s="105">
        <v>600</v>
      </c>
      <c r="B441" s="105">
        <v>2</v>
      </c>
      <c r="C441" s="105">
        <f>B441</f>
        <v>2</v>
      </c>
      <c r="D441" s="104" t="s">
        <v>88</v>
      </c>
      <c r="E441" s="105" t="str">
        <f t="shared" si="48"/>
        <v>2 600 SS304-SS304/FG-SS04</v>
      </c>
      <c r="F441" s="111">
        <v>55.62</v>
      </c>
      <c r="G441" s="111">
        <v>69.849999999999994</v>
      </c>
      <c r="H441" s="111">
        <v>85.9</v>
      </c>
      <c r="I441" s="111">
        <v>111.3</v>
      </c>
      <c r="J441" s="40">
        <v>7.7875E-2</v>
      </c>
      <c r="K441" s="107">
        <v>10</v>
      </c>
      <c r="L441" s="107">
        <v>16</v>
      </c>
      <c r="M441" s="40">
        <v>1.38248E-2</v>
      </c>
      <c r="N441" s="40">
        <v>2.3828927999999996E-2</v>
      </c>
      <c r="O441" s="40">
        <v>1.0766063000000001E-2</v>
      </c>
      <c r="P441" s="40">
        <v>2.9690844287999996E-2</v>
      </c>
      <c r="Q441" s="40">
        <v>1</v>
      </c>
      <c r="R441" s="40">
        <v>2.9690844287999996E-2</v>
      </c>
      <c r="S441" s="40">
        <v>1.0766063000000001E-2</v>
      </c>
      <c r="T441" s="116">
        <v>10.391795500799999</v>
      </c>
      <c r="U441" s="109">
        <v>4.8447283500000005</v>
      </c>
      <c r="V441" s="40">
        <v>0.12250043063999995</v>
      </c>
      <c r="W441" s="116">
        <v>53</v>
      </c>
      <c r="X441" s="40">
        <v>4.3070513045999993E-2</v>
      </c>
      <c r="Y441" s="116">
        <v>25</v>
      </c>
      <c r="Z441" s="120">
        <v>93.236523850799998</v>
      </c>
      <c r="AA441" s="40"/>
      <c r="AB441" s="110" t="str">
        <f t="shared" si="46"/>
        <v>2"600</v>
      </c>
    </row>
    <row r="442" spans="1:28" ht="18.75" customHeight="1" x14ac:dyDescent="0.3">
      <c r="A442" s="105">
        <v>600</v>
      </c>
      <c r="B442" s="105" t="s">
        <v>75</v>
      </c>
      <c r="C442" s="111">
        <v>2.5</v>
      </c>
      <c r="D442" s="104" t="s">
        <v>88</v>
      </c>
      <c r="E442" s="105" t="str">
        <f t="shared" si="48"/>
        <v>2.5 600 SS304-SS304/FG-SS04</v>
      </c>
      <c r="F442" s="111">
        <v>66.540000000000006</v>
      </c>
      <c r="G442" s="111">
        <v>82.55</v>
      </c>
      <c r="H442" s="111">
        <v>98.6</v>
      </c>
      <c r="I442" s="111">
        <v>130.30000000000001</v>
      </c>
      <c r="J442" s="40">
        <v>9.0574999999999989E-2</v>
      </c>
      <c r="K442" s="107">
        <v>10</v>
      </c>
      <c r="L442" s="107">
        <v>16</v>
      </c>
      <c r="M442" s="40">
        <v>1.38248E-2</v>
      </c>
      <c r="N442" s="40">
        <v>2.3828927999999996E-2</v>
      </c>
      <c r="O442" s="40">
        <v>1.2521812599999998E-2</v>
      </c>
      <c r="P442" s="40">
        <v>3.4532882457599987E-2</v>
      </c>
      <c r="Q442" s="40">
        <v>1</v>
      </c>
      <c r="R442" s="40">
        <v>3.4532882457599987E-2</v>
      </c>
      <c r="S442" s="40">
        <v>1.2521812599999998E-2</v>
      </c>
      <c r="T442" s="116">
        <v>12.086508860159995</v>
      </c>
      <c r="U442" s="109">
        <v>5.6348156699999992</v>
      </c>
      <c r="V442" s="40">
        <v>0.17898325932000012</v>
      </c>
      <c r="W442" s="116">
        <v>65</v>
      </c>
      <c r="X442" s="40">
        <v>5.7268676165999961E-2</v>
      </c>
      <c r="Y442" s="116">
        <v>35</v>
      </c>
      <c r="Z442" s="120">
        <v>117.72132453015999</v>
      </c>
      <c r="AA442" s="40"/>
      <c r="AB442" s="110" t="str">
        <f t="shared" si="46"/>
        <v>2  1/2"600</v>
      </c>
    </row>
    <row r="443" spans="1:28" ht="18.75" customHeight="1" x14ac:dyDescent="0.3">
      <c r="A443" s="105">
        <v>600</v>
      </c>
      <c r="B443" s="105">
        <v>3</v>
      </c>
      <c r="C443" s="105">
        <f t="shared" ref="C443:C454" si="50">B443</f>
        <v>3</v>
      </c>
      <c r="D443" s="104" t="s">
        <v>88</v>
      </c>
      <c r="E443" s="105" t="str">
        <f t="shared" si="48"/>
        <v>3 600 SS304-SS304/FG-SS04</v>
      </c>
      <c r="F443" s="122">
        <v>81</v>
      </c>
      <c r="G443" s="111">
        <v>101.6</v>
      </c>
      <c r="H443" s="111">
        <v>120.7</v>
      </c>
      <c r="I443" s="111">
        <v>149.4</v>
      </c>
      <c r="J443" s="40">
        <v>0.11115</v>
      </c>
      <c r="K443" s="107">
        <v>11</v>
      </c>
      <c r="L443" s="107">
        <v>17</v>
      </c>
      <c r="M443" s="40">
        <v>1.38248E-2</v>
      </c>
      <c r="N443" s="40">
        <v>2.3828927999999996E-2</v>
      </c>
      <c r="O443" s="40">
        <v>1.690289172E-2</v>
      </c>
      <c r="P443" s="40">
        <v>4.502595090239999E-2</v>
      </c>
      <c r="Q443" s="40">
        <v>1</v>
      </c>
      <c r="R443" s="40">
        <v>4.502595090239999E-2</v>
      </c>
      <c r="S443" s="40">
        <v>1.690289172E-2</v>
      </c>
      <c r="T443" s="116">
        <v>15.759082815839996</v>
      </c>
      <c r="U443" s="109">
        <v>7.6063012739999998</v>
      </c>
      <c r="V443" s="40">
        <v>0.18579808296</v>
      </c>
      <c r="W443" s="116">
        <v>72</v>
      </c>
      <c r="X443" s="40">
        <v>9.0692142719999938E-2</v>
      </c>
      <c r="Y443" s="116">
        <v>45</v>
      </c>
      <c r="Z443" s="120">
        <v>140.36538408984001</v>
      </c>
      <c r="AA443" s="40"/>
      <c r="AB443" s="110" t="str">
        <f t="shared" si="46"/>
        <v>3"600</v>
      </c>
    </row>
    <row r="444" spans="1:28" ht="18.75" customHeight="1" x14ac:dyDescent="0.3">
      <c r="A444" s="105">
        <v>600</v>
      </c>
      <c r="B444" s="105">
        <v>4</v>
      </c>
      <c r="C444" s="105">
        <f t="shared" si="50"/>
        <v>4</v>
      </c>
      <c r="D444" s="104" t="s">
        <v>88</v>
      </c>
      <c r="E444" s="105" t="str">
        <f t="shared" si="48"/>
        <v>4 600 SS304-SS304/FG-SS04</v>
      </c>
      <c r="F444" s="111">
        <v>102.62</v>
      </c>
      <c r="G444" s="111">
        <v>120.65</v>
      </c>
      <c r="H444" s="111">
        <v>149.4</v>
      </c>
      <c r="I444" s="111">
        <v>193.8</v>
      </c>
      <c r="J444" s="40">
        <v>0.13502500000000001</v>
      </c>
      <c r="K444" s="107">
        <v>17</v>
      </c>
      <c r="L444" s="107">
        <v>23</v>
      </c>
      <c r="M444" s="40">
        <v>1.38248E-2</v>
      </c>
      <c r="N444" s="40">
        <v>2.3828927999999996E-2</v>
      </c>
      <c r="O444" s="40">
        <v>3.173379154E-2</v>
      </c>
      <c r="P444" s="40">
        <v>7.4002523073599988E-2</v>
      </c>
      <c r="Q444" s="40">
        <v>1</v>
      </c>
      <c r="R444" s="40">
        <v>7.4002523073599988E-2</v>
      </c>
      <c r="S444" s="40">
        <v>3.173379154E-2</v>
      </c>
      <c r="T444" s="116">
        <v>25.900883075759996</v>
      </c>
      <c r="U444" s="109">
        <v>14.280206193</v>
      </c>
      <c r="V444" s="40">
        <v>0.37285972704000003</v>
      </c>
      <c r="W444" s="116">
        <v>216</v>
      </c>
      <c r="X444" s="40">
        <v>9.4260944574000013E-2</v>
      </c>
      <c r="Y444" s="116">
        <v>45</v>
      </c>
      <c r="Z444" s="120">
        <v>301.18108926876005</v>
      </c>
      <c r="AA444" s="40"/>
      <c r="AB444" s="110" t="str">
        <f t="shared" si="46"/>
        <v>4"600</v>
      </c>
    </row>
    <row r="445" spans="1:28" ht="18.75" customHeight="1" x14ac:dyDescent="0.3">
      <c r="A445" s="105">
        <v>600</v>
      </c>
      <c r="B445" s="105">
        <v>5</v>
      </c>
      <c r="C445" s="105">
        <f t="shared" si="50"/>
        <v>5</v>
      </c>
      <c r="D445" s="104" t="s">
        <v>88</v>
      </c>
      <c r="E445" s="105" t="str">
        <f t="shared" ref="E445:E472" si="51">CONCATENATE(C445," ",A445," ",D445)</f>
        <v>5 600 SS304-SS304/FG-SS04</v>
      </c>
      <c r="F445" s="111">
        <v>128.27000000000001</v>
      </c>
      <c r="G445" s="111">
        <v>147.57</v>
      </c>
      <c r="H445" s="111">
        <v>177.8</v>
      </c>
      <c r="I445" s="111">
        <v>241.3</v>
      </c>
      <c r="J445" s="40">
        <v>0.162685</v>
      </c>
      <c r="K445" s="107">
        <v>18</v>
      </c>
      <c r="L445" s="107">
        <v>24</v>
      </c>
      <c r="M445" s="40">
        <v>1.38248E-2</v>
      </c>
      <c r="N445" s="40">
        <v>2.3828927999999996E-2</v>
      </c>
      <c r="O445" s="40">
        <v>4.0483576584000001E-2</v>
      </c>
      <c r="P445" s="40">
        <v>9.3038619640319981E-2</v>
      </c>
      <c r="Q445" s="40">
        <v>1</v>
      </c>
      <c r="R445" s="40">
        <v>9.3038619640319981E-2</v>
      </c>
      <c r="S445" s="40">
        <v>4.0483576584000001E-2</v>
      </c>
      <c r="T445" s="116">
        <v>32.56351687411199</v>
      </c>
      <c r="U445" s="109">
        <v>18.217609462800002</v>
      </c>
      <c r="V445" s="40">
        <v>0.66395673659999999</v>
      </c>
      <c r="W445" s="116">
        <v>255.61965025834661</v>
      </c>
      <c r="X445" s="40">
        <v>0.12341391253199989</v>
      </c>
      <c r="Y445" s="116">
        <v>60</v>
      </c>
      <c r="Z445" s="120">
        <v>366.40077659525861</v>
      </c>
      <c r="AA445" s="40"/>
      <c r="AB445" s="110" t="str">
        <f t="shared" si="46"/>
        <v>5"600</v>
      </c>
    </row>
    <row r="446" spans="1:28" ht="18.75" customHeight="1" x14ac:dyDescent="0.3">
      <c r="A446" s="105">
        <v>600</v>
      </c>
      <c r="B446" s="105">
        <v>6</v>
      </c>
      <c r="C446" s="105">
        <f t="shared" si="50"/>
        <v>6</v>
      </c>
      <c r="D446" s="104" t="s">
        <v>88</v>
      </c>
      <c r="E446" s="105" t="str">
        <f t="shared" si="51"/>
        <v>6 600 SS304-SS304/FG-SS04</v>
      </c>
      <c r="F446" s="111">
        <v>154.94</v>
      </c>
      <c r="G446" s="111">
        <v>174.75</v>
      </c>
      <c r="H446" s="111">
        <v>209.6</v>
      </c>
      <c r="I446" s="111">
        <v>266.7</v>
      </c>
      <c r="J446" s="40">
        <v>0.19217500000000001</v>
      </c>
      <c r="K446" s="107">
        <v>21</v>
      </c>
      <c r="L446" s="107">
        <v>27</v>
      </c>
      <c r="M446" s="40">
        <v>1.38248E-2</v>
      </c>
      <c r="N446" s="40">
        <v>2.3828927999999996E-2</v>
      </c>
      <c r="O446" s="40">
        <v>5.5792399740000005E-2</v>
      </c>
      <c r="P446" s="40">
        <v>0.12364175443679999</v>
      </c>
      <c r="Q446" s="40">
        <v>1</v>
      </c>
      <c r="R446" s="40">
        <v>0.12364175443679999</v>
      </c>
      <c r="S446" s="40">
        <v>5.5792399740000005E-2</v>
      </c>
      <c r="T446" s="116">
        <v>43.274614052879997</v>
      </c>
      <c r="U446" s="109">
        <v>25.106579883000002</v>
      </c>
      <c r="V446" s="40">
        <v>0.65988439523999998</v>
      </c>
      <c r="W446" s="116">
        <v>252.56425700650669</v>
      </c>
      <c r="X446" s="40">
        <v>0.15000660926999998</v>
      </c>
      <c r="Y446" s="116">
        <v>65</v>
      </c>
      <c r="Z446" s="120">
        <v>385.94545094238669</v>
      </c>
      <c r="AA446" s="40"/>
      <c r="AB446" s="110" t="str">
        <f t="shared" si="46"/>
        <v>6"600</v>
      </c>
    </row>
    <row r="447" spans="1:28" ht="18.75" customHeight="1" x14ac:dyDescent="0.3">
      <c r="A447" s="105">
        <v>600</v>
      </c>
      <c r="B447" s="105">
        <v>8</v>
      </c>
      <c r="C447" s="105">
        <f t="shared" si="50"/>
        <v>8</v>
      </c>
      <c r="D447" s="104" t="s">
        <v>88</v>
      </c>
      <c r="E447" s="105" t="str">
        <f t="shared" si="51"/>
        <v>8 600 SS304-SS304/FG-SS04</v>
      </c>
      <c r="F447" s="111">
        <v>205.74</v>
      </c>
      <c r="G447" s="111">
        <v>225.55</v>
      </c>
      <c r="H447" s="111">
        <v>263.7</v>
      </c>
      <c r="I447" s="111">
        <v>320.8</v>
      </c>
      <c r="J447" s="40">
        <v>0.24462500000000001</v>
      </c>
      <c r="K447" s="107">
        <v>23</v>
      </c>
      <c r="L447" s="107">
        <v>29</v>
      </c>
      <c r="M447" s="40">
        <v>1.38248E-2</v>
      </c>
      <c r="N447" s="40">
        <v>2.3828927999999996E-2</v>
      </c>
      <c r="O447" s="40">
        <v>7.7783509100000009E-2</v>
      </c>
      <c r="P447" s="40">
        <v>0.16904539384799996</v>
      </c>
      <c r="Q447" s="40">
        <v>1</v>
      </c>
      <c r="R447" s="40">
        <v>0.16904539384799996</v>
      </c>
      <c r="S447" s="40">
        <v>7.7783509100000009E-2</v>
      </c>
      <c r="T447" s="116">
        <v>59.16588784679999</v>
      </c>
      <c r="U447" s="109">
        <v>35.002579095000002</v>
      </c>
      <c r="V447" s="40">
        <v>0.79374170976000047</v>
      </c>
      <c r="W447" s="116">
        <v>292.59479182401708</v>
      </c>
      <c r="X447" s="40">
        <v>0.19361368080600003</v>
      </c>
      <c r="Y447" s="116">
        <v>76</v>
      </c>
      <c r="Z447" s="120">
        <v>462.76325876581706</v>
      </c>
      <c r="AA447" s="40"/>
      <c r="AB447" s="110" t="str">
        <f t="shared" si="46"/>
        <v>8"600</v>
      </c>
    </row>
    <row r="448" spans="1:28" ht="18.75" customHeight="1" x14ac:dyDescent="0.3">
      <c r="A448" s="105">
        <v>600</v>
      </c>
      <c r="B448" s="105">
        <v>10</v>
      </c>
      <c r="C448" s="105">
        <f t="shared" si="50"/>
        <v>10</v>
      </c>
      <c r="D448" s="104" t="s">
        <v>88</v>
      </c>
      <c r="E448" s="105" t="str">
        <f t="shared" si="51"/>
        <v>10 600 SS304-SS304/FG-SS04</v>
      </c>
      <c r="F448" s="111">
        <v>255.27</v>
      </c>
      <c r="G448" s="111">
        <v>274.57</v>
      </c>
      <c r="H448" s="111">
        <v>317.5</v>
      </c>
      <c r="I448" s="111">
        <v>400.1</v>
      </c>
      <c r="J448" s="40">
        <v>0.29603499999999999</v>
      </c>
      <c r="K448" s="107">
        <v>26</v>
      </c>
      <c r="L448" s="107">
        <v>32</v>
      </c>
      <c r="M448" s="40">
        <v>1.38248E-2</v>
      </c>
      <c r="N448" s="40">
        <v>2.3828927999999996E-2</v>
      </c>
      <c r="O448" s="40">
        <v>0.10640824136799999</v>
      </c>
      <c r="P448" s="40">
        <v>0.22573429441535994</v>
      </c>
      <c r="Q448" s="40">
        <v>1</v>
      </c>
      <c r="R448" s="40">
        <v>0.22573429441535994</v>
      </c>
      <c r="S448" s="40">
        <v>0.10640824136799999</v>
      </c>
      <c r="T448" s="116">
        <v>79.007003045375981</v>
      </c>
      <c r="U448" s="109">
        <v>47.8837086156</v>
      </c>
      <c r="V448" s="40">
        <v>1.4320472023200004</v>
      </c>
      <c r="W448" s="116">
        <v>504.47089815447998</v>
      </c>
      <c r="X448" s="40">
        <v>0.2296249777319998</v>
      </c>
      <c r="Y448" s="116">
        <v>87</v>
      </c>
      <c r="Z448" s="120">
        <v>718.36160981545595</v>
      </c>
      <c r="AA448" s="40"/>
      <c r="AB448" s="110" t="str">
        <f t="shared" si="46"/>
        <v>10"600</v>
      </c>
    </row>
    <row r="449" spans="1:28" ht="18.75" customHeight="1" x14ac:dyDescent="0.3">
      <c r="A449" s="105">
        <v>600</v>
      </c>
      <c r="B449" s="105">
        <v>12</v>
      </c>
      <c r="C449" s="105">
        <f t="shared" si="50"/>
        <v>12</v>
      </c>
      <c r="D449" s="104" t="s">
        <v>88</v>
      </c>
      <c r="E449" s="105" t="str">
        <f t="shared" si="51"/>
        <v>12 600 SS304-SS304/FG-SS04</v>
      </c>
      <c r="F449" s="111">
        <v>307.33999999999997</v>
      </c>
      <c r="G449" s="111">
        <v>327.14999999999998</v>
      </c>
      <c r="H449" s="111">
        <v>374.7</v>
      </c>
      <c r="I449" s="111">
        <v>457.2</v>
      </c>
      <c r="J449" s="40">
        <v>0.35092499999999993</v>
      </c>
      <c r="K449" s="107">
        <v>29</v>
      </c>
      <c r="L449" s="107">
        <v>35</v>
      </c>
      <c r="M449" s="40">
        <v>1.38248E-2</v>
      </c>
      <c r="N449" s="40">
        <v>2.3828927999999996E-2</v>
      </c>
      <c r="O449" s="40">
        <v>0.14069257025999996</v>
      </c>
      <c r="P449" s="40">
        <v>0.2926758295439999</v>
      </c>
      <c r="Q449" s="40">
        <v>1</v>
      </c>
      <c r="R449" s="40">
        <v>0.2926758295439999</v>
      </c>
      <c r="S449" s="40">
        <v>0.14069257025999996</v>
      </c>
      <c r="T449" s="116">
        <v>102.43654034039996</v>
      </c>
      <c r="U449" s="109">
        <v>63.311656616999983</v>
      </c>
      <c r="V449" s="40">
        <v>1.6344397080000002</v>
      </c>
      <c r="W449" s="116">
        <v>566.32813160511989</v>
      </c>
      <c r="X449" s="40">
        <v>0.28082782387800004</v>
      </c>
      <c r="Y449" s="116">
        <v>98</v>
      </c>
      <c r="Z449" s="120">
        <v>830.07632856251985</v>
      </c>
      <c r="AA449" s="40"/>
      <c r="AB449" s="110" t="str">
        <f t="shared" si="46"/>
        <v>12"600</v>
      </c>
    </row>
    <row r="450" spans="1:28" ht="18.75" customHeight="1" x14ac:dyDescent="0.3">
      <c r="A450" s="105">
        <v>600</v>
      </c>
      <c r="B450" s="105">
        <v>14</v>
      </c>
      <c r="C450" s="105">
        <f t="shared" si="50"/>
        <v>14</v>
      </c>
      <c r="D450" s="104" t="s">
        <v>88</v>
      </c>
      <c r="E450" s="105" t="str">
        <f t="shared" si="51"/>
        <v>14 600 SS304-SS304/FG-SS04</v>
      </c>
      <c r="F450" s="111">
        <v>342.9</v>
      </c>
      <c r="G450" s="111">
        <v>361.95</v>
      </c>
      <c r="H450" s="111">
        <v>406.4</v>
      </c>
      <c r="I450" s="111">
        <v>492.3</v>
      </c>
      <c r="J450" s="40">
        <v>0.38417499999999993</v>
      </c>
      <c r="K450" s="107">
        <v>27</v>
      </c>
      <c r="L450" s="107">
        <v>33</v>
      </c>
      <c r="M450" s="40">
        <v>1.38248E-2</v>
      </c>
      <c r="N450" s="40">
        <v>2.3828927999999996E-2</v>
      </c>
      <c r="O450" s="40">
        <v>0.14340084857999999</v>
      </c>
      <c r="P450" s="40">
        <v>0.30209778767519985</v>
      </c>
      <c r="Q450" s="40">
        <v>1</v>
      </c>
      <c r="R450" s="40">
        <v>0.30209778767519985</v>
      </c>
      <c r="S450" s="40">
        <v>0.14340084857999999</v>
      </c>
      <c r="T450" s="116">
        <v>105.73422568631995</v>
      </c>
      <c r="U450" s="109">
        <v>64.530381860999995</v>
      </c>
      <c r="V450" s="40">
        <v>1.8324483152400008</v>
      </c>
      <c r="W450" s="116">
        <v>625.22861066949758</v>
      </c>
      <c r="X450" s="40">
        <v>0.29878053147000011</v>
      </c>
      <c r="Y450" s="116">
        <v>106</v>
      </c>
      <c r="Z450" s="120">
        <v>901.49321821681758</v>
      </c>
      <c r="AA450" s="40"/>
      <c r="AB450" s="110" t="str">
        <f t="shared" si="46"/>
        <v>14"600</v>
      </c>
    </row>
    <row r="451" spans="1:28" ht="18.75" customHeight="1" x14ac:dyDescent="0.3">
      <c r="A451" s="105">
        <v>600</v>
      </c>
      <c r="B451" s="105">
        <v>16</v>
      </c>
      <c r="C451" s="105">
        <f t="shared" si="50"/>
        <v>16</v>
      </c>
      <c r="D451" s="104" t="s">
        <v>88</v>
      </c>
      <c r="E451" s="105" t="str">
        <f t="shared" si="51"/>
        <v>16 600 SS304-SS304/FG-SS04</v>
      </c>
      <c r="F451" s="111">
        <v>389.89</v>
      </c>
      <c r="G451" s="111">
        <v>412.75</v>
      </c>
      <c r="H451" s="111">
        <v>463.6</v>
      </c>
      <c r="I451" s="111">
        <v>565.20000000000005</v>
      </c>
      <c r="J451" s="40">
        <v>0.43817500000000004</v>
      </c>
      <c r="K451" s="107">
        <v>31</v>
      </c>
      <c r="L451" s="107">
        <v>37</v>
      </c>
      <c r="M451" s="40">
        <v>1.38248E-2</v>
      </c>
      <c r="N451" s="40">
        <v>2.3828927999999996E-2</v>
      </c>
      <c r="O451" s="40">
        <v>0.18778813394000002</v>
      </c>
      <c r="P451" s="40">
        <v>0.38632589947679996</v>
      </c>
      <c r="Q451" s="40">
        <v>1</v>
      </c>
      <c r="R451" s="40">
        <v>0.38632589947679996</v>
      </c>
      <c r="S451" s="40">
        <v>0.18778813394000002</v>
      </c>
      <c r="T451" s="116">
        <v>135.21406481687998</v>
      </c>
      <c r="U451" s="109">
        <v>84.504660273000013</v>
      </c>
      <c r="V451" s="40">
        <v>2.4883106342400008</v>
      </c>
      <c r="W451" s="116">
        <v>829.92349529039996</v>
      </c>
      <c r="X451" s="40">
        <v>0.40885756938000029</v>
      </c>
      <c r="Y451" s="116">
        <v>128</v>
      </c>
      <c r="Z451" s="120">
        <v>1177.6422203802799</v>
      </c>
      <c r="AA451" s="40"/>
      <c r="AB451" s="110" t="str">
        <f t="shared" ref="AB451:AB514" si="52">CONCATENATE(B451,"""",A451)</f>
        <v>16"600</v>
      </c>
    </row>
    <row r="452" spans="1:28" ht="18.75" customHeight="1" x14ac:dyDescent="0.3">
      <c r="A452" s="105">
        <v>600</v>
      </c>
      <c r="B452" s="105">
        <v>18</v>
      </c>
      <c r="C452" s="105">
        <f t="shared" si="50"/>
        <v>18</v>
      </c>
      <c r="D452" s="104" t="s">
        <v>88</v>
      </c>
      <c r="E452" s="105" t="str">
        <f t="shared" si="51"/>
        <v>18 600 SS304-SS304/FG-SS04</v>
      </c>
      <c r="F452" s="111">
        <v>438.15</v>
      </c>
      <c r="G452" s="111">
        <v>469.9</v>
      </c>
      <c r="H452" s="111">
        <v>527.1</v>
      </c>
      <c r="I452" s="111">
        <v>612.9</v>
      </c>
      <c r="J452" s="40">
        <v>0.4985</v>
      </c>
      <c r="K452" s="107">
        <v>34</v>
      </c>
      <c r="L452" s="107">
        <v>40</v>
      </c>
      <c r="M452" s="40">
        <v>1.38248E-2</v>
      </c>
      <c r="N452" s="40">
        <v>2.3828927999999996E-2</v>
      </c>
      <c r="O452" s="40">
        <v>0.23431653520000001</v>
      </c>
      <c r="P452" s="40">
        <v>0.47514882431999994</v>
      </c>
      <c r="Q452" s="40">
        <v>1</v>
      </c>
      <c r="R452" s="40">
        <v>0.47514882431999994</v>
      </c>
      <c r="S452" s="40">
        <v>0.23431653520000001</v>
      </c>
      <c r="T452" s="116">
        <v>166.30208851199998</v>
      </c>
      <c r="U452" s="109">
        <v>105.44244084</v>
      </c>
      <c r="V452" s="40">
        <v>2.2786920842399989</v>
      </c>
      <c r="W452" s="116">
        <v>766.25318113807998</v>
      </c>
      <c r="X452" s="40">
        <v>0.64648419089999998</v>
      </c>
      <c r="Y452" s="116">
        <v>187</v>
      </c>
      <c r="Z452" s="120">
        <v>1224.99771049008</v>
      </c>
      <c r="AA452" s="40"/>
      <c r="AB452" s="110" t="str">
        <f t="shared" si="52"/>
        <v>18"600</v>
      </c>
    </row>
    <row r="453" spans="1:28" ht="18.75" customHeight="1" x14ac:dyDescent="0.3">
      <c r="A453" s="105">
        <v>600</v>
      </c>
      <c r="B453" s="105">
        <v>20</v>
      </c>
      <c r="C453" s="105">
        <f t="shared" si="50"/>
        <v>20</v>
      </c>
      <c r="D453" s="104" t="s">
        <v>88</v>
      </c>
      <c r="E453" s="105" t="str">
        <f t="shared" si="51"/>
        <v>20 600 SS304-SS304/FG-SS04</v>
      </c>
      <c r="F453" s="111">
        <v>488.95</v>
      </c>
      <c r="G453" s="111">
        <v>520.70000000000005</v>
      </c>
      <c r="H453" s="111">
        <v>577.9</v>
      </c>
      <c r="I453" s="111">
        <v>682.8</v>
      </c>
      <c r="J453" s="40">
        <v>0.5492999999999999</v>
      </c>
      <c r="K453" s="107">
        <v>34</v>
      </c>
      <c r="L453" s="107">
        <v>40</v>
      </c>
      <c r="M453" s="40">
        <v>1.38248E-2</v>
      </c>
      <c r="N453" s="40">
        <v>2.3828927999999996E-2</v>
      </c>
      <c r="O453" s="40">
        <v>0.25819472975999996</v>
      </c>
      <c r="P453" s="40">
        <v>0.52356920601599977</v>
      </c>
      <c r="Q453" s="40">
        <v>1</v>
      </c>
      <c r="R453" s="40">
        <v>0.52356920601599977</v>
      </c>
      <c r="S453" s="40">
        <v>0.25819472975999996</v>
      </c>
      <c r="T453" s="116">
        <v>183.24922210559993</v>
      </c>
      <c r="U453" s="109">
        <v>116.18762839199998</v>
      </c>
      <c r="V453" s="40">
        <v>3.1036856990399992</v>
      </c>
      <c r="W453" s="116">
        <v>1024.4524414003201</v>
      </c>
      <c r="X453" s="40">
        <v>0.71637437370000123</v>
      </c>
      <c r="Y453" s="116">
        <v>204</v>
      </c>
      <c r="Z453" s="120">
        <v>1527.8892918979202</v>
      </c>
      <c r="AA453" s="40"/>
      <c r="AB453" s="110" t="str">
        <f t="shared" si="52"/>
        <v>20"600</v>
      </c>
    </row>
    <row r="454" spans="1:28" ht="18.75" customHeight="1" x14ac:dyDescent="0.3">
      <c r="A454" s="105">
        <v>600</v>
      </c>
      <c r="B454" s="105">
        <v>24</v>
      </c>
      <c r="C454" s="105">
        <f t="shared" si="50"/>
        <v>24</v>
      </c>
      <c r="D454" s="104" t="s">
        <v>88</v>
      </c>
      <c r="E454" s="105" t="str">
        <f t="shared" si="51"/>
        <v>24 600 SS304-SS304/FG-SS04</v>
      </c>
      <c r="F454" s="111">
        <v>590.54999999999995</v>
      </c>
      <c r="G454" s="111">
        <v>628.65</v>
      </c>
      <c r="H454" s="111">
        <v>685.8</v>
      </c>
      <c r="I454" s="111">
        <v>790.7</v>
      </c>
      <c r="J454" s="40">
        <v>0.65722499999999995</v>
      </c>
      <c r="K454" s="107">
        <v>34</v>
      </c>
      <c r="L454" s="107">
        <v>40</v>
      </c>
      <c r="M454" s="40">
        <v>1.38248E-2</v>
      </c>
      <c r="N454" s="40">
        <v>2.3828927999999996E-2</v>
      </c>
      <c r="O454" s="40">
        <v>0.30892414211999997</v>
      </c>
      <c r="P454" s="40">
        <v>0.62643868819199988</v>
      </c>
      <c r="Q454" s="40">
        <v>1</v>
      </c>
      <c r="R454" s="40">
        <v>0.62643868819199988</v>
      </c>
      <c r="S454" s="40">
        <v>0.30892414211999997</v>
      </c>
      <c r="T454" s="116">
        <v>219.25354086719994</v>
      </c>
      <c r="U454" s="109">
        <v>139.015863954</v>
      </c>
      <c r="V454" s="40">
        <v>3.5941480407600035</v>
      </c>
      <c r="W454" s="116">
        <v>1172.86535717232</v>
      </c>
      <c r="X454" s="40">
        <v>1.0378692145800006</v>
      </c>
      <c r="Y454" s="116">
        <v>280</v>
      </c>
      <c r="Z454" s="120">
        <v>1811.13476199352</v>
      </c>
      <c r="AA454" s="40"/>
      <c r="AB454" s="110" t="str">
        <f t="shared" si="52"/>
        <v>24"600</v>
      </c>
    </row>
    <row r="455" spans="1:28" ht="18.75" customHeight="1" x14ac:dyDescent="0.3">
      <c r="A455" s="105">
        <v>900</v>
      </c>
      <c r="B455" s="103">
        <v>0.5</v>
      </c>
      <c r="C455" s="103">
        <v>0.5</v>
      </c>
      <c r="D455" s="104" t="s">
        <v>72</v>
      </c>
      <c r="E455" s="105" t="str">
        <f t="shared" si="51"/>
        <v>0.5 900 CS-SS316/FG-SS316</v>
      </c>
      <c r="F455" s="103">
        <v>14.22</v>
      </c>
      <c r="G455" s="103">
        <v>19.05</v>
      </c>
      <c r="H455" s="103">
        <v>31.8</v>
      </c>
      <c r="I455" s="103">
        <v>63.5</v>
      </c>
      <c r="J455" s="106">
        <v>2.5425E-2</v>
      </c>
      <c r="K455" s="107">
        <v>8</v>
      </c>
      <c r="L455" s="107">
        <v>14</v>
      </c>
      <c r="M455" s="40">
        <v>1.38248E-2</v>
      </c>
      <c r="N455" s="40">
        <v>2.3828927999999996E-2</v>
      </c>
      <c r="O455" s="40">
        <v>2.8119643200000002E-3</v>
      </c>
      <c r="P455" s="40">
        <v>8.4819069215999986E-3</v>
      </c>
      <c r="Q455" s="40">
        <v>1</v>
      </c>
      <c r="R455" s="40">
        <v>8.4819069215999986E-3</v>
      </c>
      <c r="S455" s="40">
        <v>2.8119643200000002E-3</v>
      </c>
      <c r="T455" s="108">
        <v>4.0289057877599994</v>
      </c>
      <c r="U455" s="109">
        <v>1.2653839440000001</v>
      </c>
      <c r="V455" s="40">
        <v>8.7225149399999979E-2</v>
      </c>
      <c r="W455" s="109">
        <v>26.167544819999996</v>
      </c>
      <c r="X455" s="40">
        <v>3.9870423179999993E-3</v>
      </c>
      <c r="Y455" s="108">
        <v>8.9708452154999989</v>
      </c>
      <c r="Z455" s="120">
        <v>40.432679767259998</v>
      </c>
      <c r="AA455" s="40">
        <f t="shared" ref="AA455:AA474" si="53">R455+S455+V455+X455</f>
        <v>0.10250606295959998</v>
      </c>
      <c r="AB455" s="110" t="str">
        <f t="shared" si="52"/>
        <v>0.5"900</v>
      </c>
    </row>
    <row r="456" spans="1:28" ht="18.75" customHeight="1" x14ac:dyDescent="0.3">
      <c r="A456" s="105">
        <v>900</v>
      </c>
      <c r="B456" s="103">
        <v>0.75</v>
      </c>
      <c r="C456" s="103">
        <v>0.75</v>
      </c>
      <c r="D456" s="104" t="s">
        <v>72</v>
      </c>
      <c r="E456" s="105" t="str">
        <f t="shared" si="51"/>
        <v>0.75 900 CS-SS316/FG-SS316</v>
      </c>
      <c r="F456" s="103">
        <v>20.57</v>
      </c>
      <c r="G456" s="103">
        <v>25.4</v>
      </c>
      <c r="H456" s="103">
        <v>39.6</v>
      </c>
      <c r="I456" s="103">
        <v>69.900000000000006</v>
      </c>
      <c r="J456" s="106">
        <v>3.2500000000000001E-2</v>
      </c>
      <c r="K456" s="107">
        <v>9</v>
      </c>
      <c r="L456" s="107">
        <v>15</v>
      </c>
      <c r="M456" s="40">
        <v>1.38248E-2</v>
      </c>
      <c r="N456" s="40">
        <v>2.3828927999999996E-2</v>
      </c>
      <c r="O456" s="40">
        <v>4.0437540000000001E-3</v>
      </c>
      <c r="P456" s="40">
        <v>1.1616602399999999E-2</v>
      </c>
      <c r="Q456" s="40">
        <v>1</v>
      </c>
      <c r="R456" s="40">
        <v>1.1616602399999999E-2</v>
      </c>
      <c r="S456" s="40">
        <v>4.0437540000000001E-3</v>
      </c>
      <c r="T456" s="108">
        <v>5.517886139999999</v>
      </c>
      <c r="U456" s="109">
        <v>1.8196893000000001</v>
      </c>
      <c r="V456" s="40">
        <v>9.177587604000001E-2</v>
      </c>
      <c r="W456" s="109">
        <v>27.532762812000001</v>
      </c>
      <c r="X456" s="40">
        <v>5.316056423999997E-3</v>
      </c>
      <c r="Y456" s="108">
        <v>11.961126953999994</v>
      </c>
      <c r="Z456" s="120">
        <v>46.831465205999997</v>
      </c>
      <c r="AA456" s="40">
        <f t="shared" si="53"/>
        <v>0.112752288864</v>
      </c>
      <c r="AB456" s="110" t="str">
        <f t="shared" si="52"/>
        <v>0.75"900</v>
      </c>
    </row>
    <row r="457" spans="1:28" ht="18.75" customHeight="1" x14ac:dyDescent="0.3">
      <c r="A457" s="105">
        <v>900</v>
      </c>
      <c r="B457" s="105">
        <v>1</v>
      </c>
      <c r="C457" s="105">
        <f>B457</f>
        <v>1</v>
      </c>
      <c r="D457" s="104" t="s">
        <v>72</v>
      </c>
      <c r="E457" s="105" t="str">
        <f t="shared" si="51"/>
        <v>1 900 CS-SS316/FG-SS316</v>
      </c>
      <c r="F457" s="103">
        <v>26.92</v>
      </c>
      <c r="G457" s="103">
        <v>31.75</v>
      </c>
      <c r="H457" s="103">
        <v>47.8</v>
      </c>
      <c r="I457" s="103">
        <v>79.5</v>
      </c>
      <c r="J457" s="106">
        <v>3.9774999999999998E-2</v>
      </c>
      <c r="K457" s="107">
        <v>10</v>
      </c>
      <c r="L457" s="107">
        <v>16</v>
      </c>
      <c r="M457" s="40">
        <v>1.38248E-2</v>
      </c>
      <c r="N457" s="40">
        <v>2.3828927999999996E-2</v>
      </c>
      <c r="O457" s="40">
        <v>5.4988141999999995E-3</v>
      </c>
      <c r="P457" s="40">
        <v>1.5164729779199996E-2</v>
      </c>
      <c r="Q457" s="40">
        <v>1</v>
      </c>
      <c r="R457" s="40">
        <v>1.5164729779199996E-2</v>
      </c>
      <c r="S457" s="40">
        <v>5.4988141999999995E-3</v>
      </c>
      <c r="T457" s="108">
        <v>7.2032466451199983</v>
      </c>
      <c r="U457" s="109">
        <v>2.4744663899999999</v>
      </c>
      <c r="V457" s="40">
        <v>0.10920313980000002</v>
      </c>
      <c r="W457" s="109">
        <v>32.760941940000002</v>
      </c>
      <c r="X457" s="40">
        <v>6.6450705299999973E-3</v>
      </c>
      <c r="Y457" s="108">
        <v>14.951408692499994</v>
      </c>
      <c r="Z457" s="120">
        <v>57.390063667619991</v>
      </c>
      <c r="AA457" s="40">
        <f t="shared" si="53"/>
        <v>0.13651175430920001</v>
      </c>
      <c r="AB457" s="110" t="str">
        <f t="shared" si="52"/>
        <v>1"900</v>
      </c>
    </row>
    <row r="458" spans="1:28" ht="18.75" customHeight="1" x14ac:dyDescent="0.3">
      <c r="A458" s="105">
        <v>900</v>
      </c>
      <c r="B458" s="105" t="s">
        <v>73</v>
      </c>
      <c r="C458" s="103">
        <v>1.25</v>
      </c>
      <c r="D458" s="104" t="s">
        <v>72</v>
      </c>
      <c r="E458" s="105" t="str">
        <f t="shared" si="51"/>
        <v>1.25 900 CS-SS316/FG-SS316</v>
      </c>
      <c r="F458" s="103">
        <v>33.270000000000003</v>
      </c>
      <c r="G458" s="103">
        <v>39.619999999999997</v>
      </c>
      <c r="H458" s="103">
        <v>60.5</v>
      </c>
      <c r="I458" s="103">
        <v>88.9</v>
      </c>
      <c r="J458" s="106">
        <v>5.006E-2</v>
      </c>
      <c r="K458" s="107">
        <v>13</v>
      </c>
      <c r="L458" s="107">
        <v>19</v>
      </c>
      <c r="M458" s="40">
        <v>1.38248E-2</v>
      </c>
      <c r="N458" s="40">
        <v>2.3828927999999996E-2</v>
      </c>
      <c r="O458" s="40">
        <v>8.9969033440000009E-3</v>
      </c>
      <c r="P458" s="40">
        <v>2.2664646577919997E-2</v>
      </c>
      <c r="Q458" s="40">
        <v>1</v>
      </c>
      <c r="R458" s="40">
        <v>2.2664646577919997E-2</v>
      </c>
      <c r="S458" s="40">
        <v>8.9969033440000009E-3</v>
      </c>
      <c r="T458" s="108">
        <v>10.765707124511998</v>
      </c>
      <c r="U458" s="109">
        <v>4.0486065048000004</v>
      </c>
      <c r="V458" s="40">
        <v>0.10940290032000001</v>
      </c>
      <c r="W458" s="109">
        <v>32.820870096000007</v>
      </c>
      <c r="X458" s="40">
        <v>1.0901767883999991E-2</v>
      </c>
      <c r="Y458" s="108">
        <v>24.528977738999981</v>
      </c>
      <c r="Z458" s="120">
        <v>72.164161464311988</v>
      </c>
      <c r="AA458" s="40">
        <f t="shared" si="53"/>
        <v>0.15196621812591998</v>
      </c>
      <c r="AB458" s="110" t="str">
        <f t="shared" si="52"/>
        <v>1  1/4"900</v>
      </c>
    </row>
    <row r="459" spans="1:28" ht="18.75" customHeight="1" x14ac:dyDescent="0.3">
      <c r="A459" s="105">
        <v>900</v>
      </c>
      <c r="B459" s="105" t="s">
        <v>74</v>
      </c>
      <c r="C459" s="103">
        <v>1.5</v>
      </c>
      <c r="D459" s="104" t="s">
        <v>72</v>
      </c>
      <c r="E459" s="105" t="str">
        <f t="shared" si="51"/>
        <v>1.5 900 CS-SS316/FG-SS316</v>
      </c>
      <c r="F459" s="103">
        <v>41.4</v>
      </c>
      <c r="G459" s="103">
        <v>47.75</v>
      </c>
      <c r="H459" s="103">
        <v>69.900000000000006</v>
      </c>
      <c r="I459" s="103">
        <v>98.6</v>
      </c>
      <c r="J459" s="106">
        <v>5.8825000000000002E-2</v>
      </c>
      <c r="K459" s="107">
        <v>13</v>
      </c>
      <c r="L459" s="107">
        <v>19</v>
      </c>
      <c r="M459" s="40">
        <v>1.38248E-2</v>
      </c>
      <c r="N459" s="40">
        <v>2.3828927999999996E-2</v>
      </c>
      <c r="O459" s="40">
        <v>1.057217018E-2</v>
      </c>
      <c r="P459" s="40">
        <v>2.6632997102399993E-2</v>
      </c>
      <c r="Q459" s="40">
        <v>1</v>
      </c>
      <c r="R459" s="40">
        <v>2.6632997102399993E-2</v>
      </c>
      <c r="S459" s="40">
        <v>1.057217018E-2</v>
      </c>
      <c r="T459" s="108">
        <v>12.650673623639996</v>
      </c>
      <c r="U459" s="109">
        <v>4.7574765809999997</v>
      </c>
      <c r="V459" s="40">
        <v>0.12262176023999997</v>
      </c>
      <c r="W459" s="109">
        <v>27.589896053999997</v>
      </c>
      <c r="X459" s="40">
        <v>1.3138804050000005E-2</v>
      </c>
      <c r="Y459" s="108">
        <v>29.56230911250001</v>
      </c>
      <c r="Z459" s="120">
        <v>74.560355371140005</v>
      </c>
      <c r="AA459" s="40">
        <f t="shared" si="53"/>
        <v>0.17296573157239997</v>
      </c>
      <c r="AB459" s="110" t="str">
        <f t="shared" si="52"/>
        <v>1  1/2"900</v>
      </c>
    </row>
    <row r="460" spans="1:28" ht="18.75" customHeight="1" x14ac:dyDescent="0.3">
      <c r="A460" s="105">
        <v>900</v>
      </c>
      <c r="B460" s="105">
        <v>2</v>
      </c>
      <c r="C460" s="105">
        <f>B460</f>
        <v>2</v>
      </c>
      <c r="D460" s="104" t="s">
        <v>72</v>
      </c>
      <c r="E460" s="105" t="str">
        <f t="shared" si="51"/>
        <v>2 900 CS-SS316/FG-SS316</v>
      </c>
      <c r="F460" s="103">
        <v>52.32</v>
      </c>
      <c r="G460" s="103">
        <v>58.67</v>
      </c>
      <c r="H460" s="103">
        <v>85.9</v>
      </c>
      <c r="I460" s="105">
        <v>143</v>
      </c>
      <c r="J460" s="106">
        <v>7.2285000000000002E-2</v>
      </c>
      <c r="K460" s="107">
        <v>16</v>
      </c>
      <c r="L460" s="107">
        <v>22</v>
      </c>
      <c r="M460" s="40">
        <v>1.38248E-2</v>
      </c>
      <c r="N460" s="40">
        <v>2.3828927999999996E-2</v>
      </c>
      <c r="O460" s="40">
        <v>1.5989210688000001E-2</v>
      </c>
      <c r="P460" s="40">
        <v>3.7894429330559996E-2</v>
      </c>
      <c r="Q460" s="40">
        <v>1</v>
      </c>
      <c r="R460" s="40">
        <v>3.7894429330559996E-2</v>
      </c>
      <c r="S460" s="40">
        <v>1.5989210688000001E-2</v>
      </c>
      <c r="T460" s="108">
        <v>17.999853932015998</v>
      </c>
      <c r="U460" s="109">
        <v>7.1951448096000004</v>
      </c>
      <c r="V460" s="40">
        <v>0.35381877959999991</v>
      </c>
      <c r="W460" s="109">
        <v>106.14563387999996</v>
      </c>
      <c r="X460" s="40">
        <v>1.6143531594000005E-2</v>
      </c>
      <c r="Y460" s="108">
        <v>36.322946086500011</v>
      </c>
      <c r="Z460" s="120">
        <v>167.66357870811601</v>
      </c>
      <c r="AA460" s="40">
        <f t="shared" si="53"/>
        <v>0.42384595121255991</v>
      </c>
      <c r="AB460" s="110" t="str">
        <f t="shared" si="52"/>
        <v>2"900</v>
      </c>
    </row>
    <row r="461" spans="1:28" ht="18.75" customHeight="1" x14ac:dyDescent="0.3">
      <c r="A461" s="105">
        <v>900</v>
      </c>
      <c r="B461" s="105" t="s">
        <v>75</v>
      </c>
      <c r="C461" s="103">
        <v>2.5</v>
      </c>
      <c r="D461" s="104" t="s">
        <v>72</v>
      </c>
      <c r="E461" s="105" t="str">
        <f t="shared" si="51"/>
        <v>2.5 900 CS-SS316/FG-SS316</v>
      </c>
      <c r="F461" s="103">
        <v>63.5</v>
      </c>
      <c r="G461" s="103">
        <v>69.849999999999994</v>
      </c>
      <c r="H461" s="103">
        <v>98.6</v>
      </c>
      <c r="I461" s="103">
        <v>165.1</v>
      </c>
      <c r="J461" s="106">
        <v>8.4224999999999994E-2</v>
      </c>
      <c r="K461" s="107">
        <v>17</v>
      </c>
      <c r="L461" s="107">
        <v>23</v>
      </c>
      <c r="M461" s="40">
        <v>1.38248E-2</v>
      </c>
      <c r="N461" s="40">
        <v>2.3828927999999996E-2</v>
      </c>
      <c r="O461" s="40">
        <v>1.9794694259999999E-2</v>
      </c>
      <c r="P461" s="40">
        <v>4.616080359839999E-2</v>
      </c>
      <c r="Q461" s="40">
        <v>1</v>
      </c>
      <c r="R461" s="40">
        <v>4.616080359839999E-2</v>
      </c>
      <c r="S461" s="40">
        <v>1.9794694259999999E-2</v>
      </c>
      <c r="T461" s="108">
        <v>21.926381709239994</v>
      </c>
      <c r="U461" s="109">
        <v>8.9076124169999993</v>
      </c>
      <c r="V461" s="40">
        <v>0.47574852780000004</v>
      </c>
      <c r="W461" s="109">
        <v>142.72455834000002</v>
      </c>
      <c r="X461" s="40">
        <v>1.9219800269999983E-2</v>
      </c>
      <c r="Y461" s="108">
        <v>43.244550607499967</v>
      </c>
      <c r="Z461" s="120">
        <v>216.80310307373998</v>
      </c>
      <c r="AA461" s="40">
        <f t="shared" si="53"/>
        <v>0.56092382592840007</v>
      </c>
      <c r="AB461" s="110" t="str">
        <f t="shared" si="52"/>
        <v>2  1/2"900</v>
      </c>
    </row>
    <row r="462" spans="1:28" ht="18.75" customHeight="1" x14ac:dyDescent="0.3">
      <c r="A462" s="105">
        <v>900</v>
      </c>
      <c r="B462" s="105">
        <v>3</v>
      </c>
      <c r="C462" s="105">
        <f t="shared" ref="C462:C474" si="54">B462</f>
        <v>3</v>
      </c>
      <c r="D462" s="104" t="s">
        <v>72</v>
      </c>
      <c r="E462" s="105" t="str">
        <f t="shared" si="51"/>
        <v>3 900 CS-SS316/FG-SS316</v>
      </c>
      <c r="F462" s="123">
        <v>78.739999999999995</v>
      </c>
      <c r="G462" s="103">
        <v>95.25</v>
      </c>
      <c r="H462" s="103">
        <v>120.7</v>
      </c>
      <c r="I462" s="103">
        <v>168.4</v>
      </c>
      <c r="J462" s="106">
        <v>0.10797499999999999</v>
      </c>
      <c r="K462" s="107">
        <v>15</v>
      </c>
      <c r="L462" s="107">
        <v>21</v>
      </c>
      <c r="M462" s="40">
        <v>1.38248E-2</v>
      </c>
      <c r="N462" s="40">
        <v>2.3828927999999996E-2</v>
      </c>
      <c r="O462" s="40">
        <v>2.2390991699999998E-2</v>
      </c>
      <c r="P462" s="40">
        <v>5.4031498516799982E-2</v>
      </c>
      <c r="Q462" s="40">
        <v>1</v>
      </c>
      <c r="R462" s="40">
        <v>5.4031498516799982E-2</v>
      </c>
      <c r="S462" s="40">
        <v>2.2390991699999998E-2</v>
      </c>
      <c r="T462" s="108">
        <v>25.664961795479993</v>
      </c>
      <c r="U462" s="109">
        <v>10.075946264999999</v>
      </c>
      <c r="V462" s="40">
        <v>0.34807208975999998</v>
      </c>
      <c r="W462" s="109">
        <v>104.42162692799999</v>
      </c>
      <c r="X462" s="40">
        <v>6.8142928230000011E-2</v>
      </c>
      <c r="Y462" s="108">
        <v>91.992953110500011</v>
      </c>
      <c r="Z462" s="120">
        <v>232.15548809897999</v>
      </c>
      <c r="AA462" s="40">
        <f t="shared" si="53"/>
        <v>0.49263750820679997</v>
      </c>
      <c r="AB462" s="110" t="str">
        <f t="shared" si="52"/>
        <v>3"900</v>
      </c>
    </row>
    <row r="463" spans="1:28" ht="18.75" customHeight="1" x14ac:dyDescent="0.3">
      <c r="A463" s="105">
        <v>900</v>
      </c>
      <c r="B463" s="105">
        <v>4</v>
      </c>
      <c r="C463" s="105">
        <f t="shared" si="54"/>
        <v>4</v>
      </c>
      <c r="D463" s="104" t="s">
        <v>72</v>
      </c>
      <c r="E463" s="105" t="str">
        <f t="shared" si="51"/>
        <v>4 900 CS-SS316/FG-SS316</v>
      </c>
      <c r="F463" s="103">
        <v>102.62</v>
      </c>
      <c r="G463" s="103">
        <v>120.65</v>
      </c>
      <c r="H463" s="103">
        <v>149.4</v>
      </c>
      <c r="I463" s="103">
        <v>206.5</v>
      </c>
      <c r="J463" s="106">
        <v>0.13502500000000001</v>
      </c>
      <c r="K463" s="107">
        <v>17</v>
      </c>
      <c r="L463" s="107">
        <v>23</v>
      </c>
      <c r="M463" s="40">
        <v>1.38248E-2</v>
      </c>
      <c r="N463" s="40">
        <v>2.3828927999999996E-2</v>
      </c>
      <c r="O463" s="40">
        <v>3.173379154E-2</v>
      </c>
      <c r="P463" s="40">
        <v>7.4002523073599988E-2</v>
      </c>
      <c r="Q463" s="40">
        <v>1</v>
      </c>
      <c r="R463" s="40">
        <v>7.4002523073599988E-2</v>
      </c>
      <c r="S463" s="40">
        <v>3.173379154E-2</v>
      </c>
      <c r="T463" s="108">
        <v>35.151198459959993</v>
      </c>
      <c r="U463" s="109">
        <v>14.280206193</v>
      </c>
      <c r="V463" s="40">
        <v>0.51093411179999992</v>
      </c>
      <c r="W463" s="109">
        <v>153.28023353999998</v>
      </c>
      <c r="X463" s="40">
        <v>9.4260944574000013E-2</v>
      </c>
      <c r="Y463" s="108">
        <v>127.25227517490001</v>
      </c>
      <c r="Z463" s="120">
        <v>329.96391336786002</v>
      </c>
      <c r="AA463" s="40">
        <f t="shared" si="53"/>
        <v>0.71093137098759995</v>
      </c>
      <c r="AB463" s="110" t="str">
        <f t="shared" si="52"/>
        <v>4"900</v>
      </c>
    </row>
    <row r="464" spans="1:28" ht="18.75" customHeight="1" x14ac:dyDescent="0.3">
      <c r="A464" s="105">
        <v>900</v>
      </c>
      <c r="B464" s="105">
        <v>5</v>
      </c>
      <c r="C464" s="105">
        <f t="shared" si="54"/>
        <v>5</v>
      </c>
      <c r="D464" s="104" t="s">
        <v>72</v>
      </c>
      <c r="E464" s="105" t="str">
        <f t="shared" si="51"/>
        <v>5 900 CS-SS316/FG-SS316</v>
      </c>
      <c r="F464" s="103">
        <v>128.27000000000001</v>
      </c>
      <c r="G464" s="103">
        <v>147.57</v>
      </c>
      <c r="H464" s="103">
        <v>177.8</v>
      </c>
      <c r="I464" s="103">
        <v>247.7</v>
      </c>
      <c r="J464" s="106">
        <v>0.162685</v>
      </c>
      <c r="K464" s="107">
        <v>18</v>
      </c>
      <c r="L464" s="107">
        <v>24</v>
      </c>
      <c r="M464" s="40">
        <v>1.38248E-2</v>
      </c>
      <c r="N464" s="40">
        <v>2.3828927999999996E-2</v>
      </c>
      <c r="O464" s="40">
        <v>4.0483576584000001E-2</v>
      </c>
      <c r="P464" s="40">
        <v>9.3038619640319981E-2</v>
      </c>
      <c r="Q464" s="40">
        <v>1</v>
      </c>
      <c r="R464" s="40">
        <v>9.3038619640319981E-2</v>
      </c>
      <c r="S464" s="40">
        <v>4.0483576584000001E-2</v>
      </c>
      <c r="T464" s="108">
        <v>44.193344329151991</v>
      </c>
      <c r="U464" s="109">
        <v>18.217609462800002</v>
      </c>
      <c r="V464" s="40">
        <v>0.75026021435999957</v>
      </c>
      <c r="W464" s="109">
        <v>225.07806430799985</v>
      </c>
      <c r="X464" s="40">
        <v>0.12341391253199989</v>
      </c>
      <c r="Y464" s="108">
        <v>166.60878191819984</v>
      </c>
      <c r="Z464" s="120">
        <v>454.0978000181517</v>
      </c>
      <c r="AA464" s="40">
        <f t="shared" si="53"/>
        <v>1.0071963231163195</v>
      </c>
      <c r="AB464" s="110" t="str">
        <f t="shared" si="52"/>
        <v>5"900</v>
      </c>
    </row>
    <row r="465" spans="1:28" ht="18.75" customHeight="1" x14ac:dyDescent="0.3">
      <c r="A465" s="105">
        <v>900</v>
      </c>
      <c r="B465" s="105">
        <v>6</v>
      </c>
      <c r="C465" s="105">
        <f t="shared" si="54"/>
        <v>6</v>
      </c>
      <c r="D465" s="104" t="s">
        <v>72</v>
      </c>
      <c r="E465" s="105" t="str">
        <f t="shared" si="51"/>
        <v>6 900 CS-SS316/FG-SS316</v>
      </c>
      <c r="F465" s="103">
        <v>154.94</v>
      </c>
      <c r="G465" s="103">
        <v>174.75</v>
      </c>
      <c r="H465" s="103">
        <v>209.6</v>
      </c>
      <c r="I465" s="103">
        <v>289.10000000000002</v>
      </c>
      <c r="J465" s="106">
        <v>0.19217500000000001</v>
      </c>
      <c r="K465" s="107">
        <v>21</v>
      </c>
      <c r="L465" s="107">
        <v>27</v>
      </c>
      <c r="M465" s="40">
        <v>1.38248E-2</v>
      </c>
      <c r="N465" s="40">
        <v>2.3828927999999996E-2</v>
      </c>
      <c r="O465" s="40">
        <v>5.5792399740000005E-2</v>
      </c>
      <c r="P465" s="40">
        <v>0.12364175443679999</v>
      </c>
      <c r="Q465" s="40">
        <v>1</v>
      </c>
      <c r="R465" s="40">
        <v>0.12364175443679999</v>
      </c>
      <c r="S465" s="40">
        <v>5.5792399740000005E-2</v>
      </c>
      <c r="T465" s="108">
        <v>58.729833357479997</v>
      </c>
      <c r="U465" s="109">
        <v>25.106579883000002</v>
      </c>
      <c r="V465" s="40">
        <v>0.99591885540000036</v>
      </c>
      <c r="W465" s="109">
        <v>298.77565662000012</v>
      </c>
      <c r="X465" s="40">
        <v>0.15000660926999998</v>
      </c>
      <c r="Y465" s="108">
        <v>202.50892251449994</v>
      </c>
      <c r="Z465" s="120">
        <v>585.12099237498001</v>
      </c>
      <c r="AA465" s="40">
        <f t="shared" si="53"/>
        <v>1.3253596188468002</v>
      </c>
      <c r="AB465" s="110" t="str">
        <f t="shared" si="52"/>
        <v>6"900</v>
      </c>
    </row>
    <row r="466" spans="1:28" ht="18.75" customHeight="1" x14ac:dyDescent="0.3">
      <c r="A466" s="105">
        <v>900</v>
      </c>
      <c r="B466" s="105">
        <v>8</v>
      </c>
      <c r="C466" s="105">
        <f t="shared" si="54"/>
        <v>8</v>
      </c>
      <c r="D466" s="104" t="s">
        <v>72</v>
      </c>
      <c r="E466" s="105" t="str">
        <f t="shared" si="51"/>
        <v>8 900 CS-SS316/FG-SS316</v>
      </c>
      <c r="F466" s="103">
        <v>196.85</v>
      </c>
      <c r="G466" s="103">
        <v>222.25</v>
      </c>
      <c r="H466" s="103">
        <v>257.3</v>
      </c>
      <c r="I466" s="103">
        <v>358.9</v>
      </c>
      <c r="J466" s="106">
        <v>0.23977500000000002</v>
      </c>
      <c r="K466" s="107">
        <v>21</v>
      </c>
      <c r="L466" s="107">
        <v>27</v>
      </c>
      <c r="M466" s="40">
        <v>1.38248E-2</v>
      </c>
      <c r="N466" s="40">
        <v>2.3828927999999996E-2</v>
      </c>
      <c r="O466" s="40">
        <v>6.9611669819999999E-2</v>
      </c>
      <c r="P466" s="40">
        <v>0.15426669270239998</v>
      </c>
      <c r="Q466" s="40">
        <v>1</v>
      </c>
      <c r="R466" s="40">
        <v>0.15426669270239998</v>
      </c>
      <c r="S466" s="40">
        <v>6.9611669819999999E-2</v>
      </c>
      <c r="T466" s="108">
        <v>73.276679033639994</v>
      </c>
      <c r="U466" s="109">
        <v>31.325251419000001</v>
      </c>
      <c r="V466" s="40">
        <v>1.5800684476799993</v>
      </c>
      <c r="W466" s="109">
        <v>474.02053430399974</v>
      </c>
      <c r="X466" s="40">
        <v>0.24461563980000003</v>
      </c>
      <c r="Y466" s="108">
        <v>330.23111373000006</v>
      </c>
      <c r="Z466" s="120">
        <v>908.85357848663978</v>
      </c>
      <c r="AA466" s="40">
        <f t="shared" si="53"/>
        <v>2.0485624500023993</v>
      </c>
      <c r="AB466" s="110" t="str">
        <f t="shared" si="52"/>
        <v>8"900</v>
      </c>
    </row>
    <row r="467" spans="1:28" ht="18.75" customHeight="1" x14ac:dyDescent="0.3">
      <c r="A467" s="105">
        <v>900</v>
      </c>
      <c r="B467" s="105">
        <v>10</v>
      </c>
      <c r="C467" s="105">
        <f t="shared" si="54"/>
        <v>10</v>
      </c>
      <c r="D467" s="104" t="s">
        <v>72</v>
      </c>
      <c r="E467" s="105" t="str">
        <f t="shared" si="51"/>
        <v>10 900 CS-SS316/FG-SS316</v>
      </c>
      <c r="F467" s="103">
        <v>246.13</v>
      </c>
      <c r="G467" s="103">
        <v>276.35000000000002</v>
      </c>
      <c r="H467" s="103">
        <v>311.2</v>
      </c>
      <c r="I467" s="103">
        <v>435.1</v>
      </c>
      <c r="J467" s="106">
        <v>0.29377499999999995</v>
      </c>
      <c r="K467" s="107">
        <v>21</v>
      </c>
      <c r="L467" s="107">
        <v>27</v>
      </c>
      <c r="M467" s="40">
        <v>1.38248E-2</v>
      </c>
      <c r="N467" s="40">
        <v>2.3828927999999996E-2</v>
      </c>
      <c r="O467" s="40">
        <v>8.5288993019999981E-2</v>
      </c>
      <c r="P467" s="40">
        <v>0.18900926972639995</v>
      </c>
      <c r="Q467" s="40">
        <v>1</v>
      </c>
      <c r="R467" s="40">
        <v>0.18900926972639995</v>
      </c>
      <c r="S467" s="40">
        <v>8.5288993019999981E-2</v>
      </c>
      <c r="T467" s="108">
        <v>89.779403120039973</v>
      </c>
      <c r="U467" s="109">
        <v>38.380046858999989</v>
      </c>
      <c r="V467" s="40">
        <v>2.3359800214800011</v>
      </c>
      <c r="W467" s="109">
        <v>700.79400644400027</v>
      </c>
      <c r="X467" s="40">
        <v>0.36187840160400042</v>
      </c>
      <c r="Y467" s="108">
        <v>488.53584216540054</v>
      </c>
      <c r="Z467" s="120">
        <v>1317.4892985884408</v>
      </c>
      <c r="AA467" s="40">
        <f t="shared" si="53"/>
        <v>2.9721566858304014</v>
      </c>
      <c r="AB467" s="110" t="str">
        <f t="shared" si="52"/>
        <v>10"900</v>
      </c>
    </row>
    <row r="468" spans="1:28" ht="18.75" customHeight="1" x14ac:dyDescent="0.3">
      <c r="A468" s="105">
        <v>900</v>
      </c>
      <c r="B468" s="105">
        <v>12</v>
      </c>
      <c r="C468" s="105">
        <f t="shared" si="54"/>
        <v>12</v>
      </c>
      <c r="D468" s="104" t="s">
        <v>72</v>
      </c>
      <c r="E468" s="105" t="str">
        <f t="shared" si="51"/>
        <v>12 900 CS-SS316/FG-SS316</v>
      </c>
      <c r="F468" s="103">
        <v>292.10000000000002</v>
      </c>
      <c r="G468" s="103">
        <v>323.85000000000002</v>
      </c>
      <c r="H468" s="103">
        <v>368.3</v>
      </c>
      <c r="I468" s="103">
        <v>498.6</v>
      </c>
      <c r="J468" s="106">
        <v>0.34607500000000002</v>
      </c>
      <c r="K468" s="107">
        <v>27</v>
      </c>
      <c r="L468" s="107">
        <v>33</v>
      </c>
      <c r="M468" s="40">
        <v>1.38248E-2</v>
      </c>
      <c r="N468" s="40">
        <v>2.3828927999999996E-2</v>
      </c>
      <c r="O468" s="40">
        <v>0.12917927681999999</v>
      </c>
      <c r="P468" s="40">
        <v>0.27213767650080001</v>
      </c>
      <c r="Q468" s="40">
        <v>1</v>
      </c>
      <c r="R468" s="40">
        <v>0.27213767650080001</v>
      </c>
      <c r="S468" s="40">
        <v>0.12917927681999999</v>
      </c>
      <c r="T468" s="108">
        <v>129.26539633787999</v>
      </c>
      <c r="U468" s="109">
        <v>58.130674569</v>
      </c>
      <c r="V468" s="40">
        <v>2.8151751765600004</v>
      </c>
      <c r="W468" s="109">
        <v>844.5525529680001</v>
      </c>
      <c r="X468" s="40">
        <v>0.44554991534999999</v>
      </c>
      <c r="Y468" s="108">
        <v>601.49238572249999</v>
      </c>
      <c r="Z468" s="120">
        <v>1633.4410095973801</v>
      </c>
      <c r="AA468" s="40">
        <f t="shared" si="53"/>
        <v>3.6620420452308005</v>
      </c>
      <c r="AB468" s="110" t="str">
        <f t="shared" si="52"/>
        <v>12"900</v>
      </c>
    </row>
    <row r="469" spans="1:28" ht="18.75" customHeight="1" x14ac:dyDescent="0.3">
      <c r="A469" s="105">
        <v>900</v>
      </c>
      <c r="B469" s="105">
        <v>14</v>
      </c>
      <c r="C469" s="105">
        <f t="shared" si="54"/>
        <v>14</v>
      </c>
      <c r="D469" s="104" t="s">
        <v>72</v>
      </c>
      <c r="E469" s="105" t="str">
        <f t="shared" si="51"/>
        <v>14 900 CS-SS316/FG-SS316</v>
      </c>
      <c r="F469" s="103">
        <v>320.8</v>
      </c>
      <c r="G469" s="103">
        <v>355.6</v>
      </c>
      <c r="H469" s="103">
        <v>400.1</v>
      </c>
      <c r="I469" s="103">
        <v>520.70000000000005</v>
      </c>
      <c r="J469" s="106">
        <v>0.37785000000000002</v>
      </c>
      <c r="K469" s="107">
        <v>27</v>
      </c>
      <c r="L469" s="107">
        <v>33</v>
      </c>
      <c r="M469" s="40">
        <v>1.38248E-2</v>
      </c>
      <c r="N469" s="40">
        <v>2.3828927999999996E-2</v>
      </c>
      <c r="O469" s="40">
        <v>0.14103991835999999</v>
      </c>
      <c r="P469" s="40">
        <v>0.29712409467839995</v>
      </c>
      <c r="Q469" s="40">
        <v>1</v>
      </c>
      <c r="R469" s="40">
        <v>0.29712409467839995</v>
      </c>
      <c r="S469" s="40">
        <v>0.14103991835999999</v>
      </c>
      <c r="T469" s="108">
        <v>141.13394497223999</v>
      </c>
      <c r="U469" s="109">
        <v>63.467963261999998</v>
      </c>
      <c r="V469" s="40">
        <v>2.7210944714400007</v>
      </c>
      <c r="W469" s="109">
        <v>816.32834143200012</v>
      </c>
      <c r="X469" s="40">
        <v>0.53622830016000012</v>
      </c>
      <c r="Y469" s="108">
        <v>723.90820521600017</v>
      </c>
      <c r="Z469" s="120">
        <v>1744.8384548822403</v>
      </c>
      <c r="AA469" s="40">
        <f t="shared" si="53"/>
        <v>3.6954867846384012</v>
      </c>
      <c r="AB469" s="110" t="str">
        <f t="shared" si="52"/>
        <v>14"900</v>
      </c>
    </row>
    <row r="470" spans="1:28" ht="18.75" customHeight="1" x14ac:dyDescent="0.3">
      <c r="A470" s="105">
        <v>900</v>
      </c>
      <c r="B470" s="105">
        <v>16</v>
      </c>
      <c r="C470" s="105">
        <f t="shared" si="54"/>
        <v>16</v>
      </c>
      <c r="D470" s="104" t="s">
        <v>72</v>
      </c>
      <c r="E470" s="105" t="str">
        <f t="shared" si="51"/>
        <v>16 900 CS-SS316/FG-SS316</v>
      </c>
      <c r="F470" s="103">
        <v>374.65</v>
      </c>
      <c r="G470" s="103">
        <v>412.75</v>
      </c>
      <c r="H470" s="103">
        <v>457.2</v>
      </c>
      <c r="I470" s="103">
        <v>574.79999999999995</v>
      </c>
      <c r="J470" s="106">
        <v>0.434975</v>
      </c>
      <c r="K470" s="107">
        <v>27</v>
      </c>
      <c r="L470" s="107">
        <v>33</v>
      </c>
      <c r="M470" s="40">
        <v>1.38248E-2</v>
      </c>
      <c r="N470" s="40">
        <v>2.3828927999999996E-2</v>
      </c>
      <c r="O470" s="40">
        <v>0.16236294426</v>
      </c>
      <c r="P470" s="40">
        <v>0.34204460257439995</v>
      </c>
      <c r="Q470" s="40">
        <v>1</v>
      </c>
      <c r="R470" s="40">
        <v>0.34204460257439995</v>
      </c>
      <c r="S470" s="40">
        <v>0.16236294426</v>
      </c>
      <c r="T470" s="108">
        <v>162.47118622283998</v>
      </c>
      <c r="U470" s="109">
        <v>73.063324917000003</v>
      </c>
      <c r="V470" s="40">
        <v>2.9290906713599991</v>
      </c>
      <c r="W470" s="109">
        <v>878.7272014079997</v>
      </c>
      <c r="X470" s="40">
        <v>0.68142928230000044</v>
      </c>
      <c r="Y470" s="108">
        <v>919.92953110500048</v>
      </c>
      <c r="Z470" s="120">
        <v>2034.1912436528403</v>
      </c>
      <c r="AA470" s="40">
        <f t="shared" si="53"/>
        <v>4.1149275004943995</v>
      </c>
      <c r="AB470" s="110" t="str">
        <f t="shared" si="52"/>
        <v>16"900</v>
      </c>
    </row>
    <row r="471" spans="1:28" ht="18.75" customHeight="1" x14ac:dyDescent="0.3">
      <c r="A471" s="105">
        <v>900</v>
      </c>
      <c r="B471" s="105">
        <v>18</v>
      </c>
      <c r="C471" s="105">
        <f t="shared" si="54"/>
        <v>18</v>
      </c>
      <c r="D471" s="104" t="s">
        <v>72</v>
      </c>
      <c r="E471" s="105" t="str">
        <f t="shared" si="51"/>
        <v>18 900 CS-SS316/FG-SS316</v>
      </c>
      <c r="F471" s="103">
        <v>425.45</v>
      </c>
      <c r="G471" s="103">
        <v>463.55</v>
      </c>
      <c r="H471" s="103">
        <v>520.70000000000005</v>
      </c>
      <c r="I471" s="103">
        <v>638.29999999999995</v>
      </c>
      <c r="J471" s="106">
        <v>0.49212499999999998</v>
      </c>
      <c r="K471" s="107">
        <v>34</v>
      </c>
      <c r="L471" s="107">
        <v>40</v>
      </c>
      <c r="M471" s="40">
        <v>1.38248E-2</v>
      </c>
      <c r="N471" s="40">
        <v>2.3828927999999996E-2</v>
      </c>
      <c r="O471" s="40">
        <v>0.2313200098</v>
      </c>
      <c r="P471" s="40">
        <v>0.46907244767999989</v>
      </c>
      <c r="Q471" s="40">
        <v>1</v>
      </c>
      <c r="R471" s="40">
        <v>0.46907244767999989</v>
      </c>
      <c r="S471" s="40">
        <v>0.2313200098</v>
      </c>
      <c r="T471" s="108">
        <v>222.80941264799995</v>
      </c>
      <c r="U471" s="109">
        <v>104.09400441</v>
      </c>
      <c r="V471" s="40">
        <v>3.252676714559998</v>
      </c>
      <c r="W471" s="109">
        <v>975.80301436799937</v>
      </c>
      <c r="X471" s="40">
        <v>0.76529750166000055</v>
      </c>
      <c r="Y471" s="108">
        <v>1033.1516272410006</v>
      </c>
      <c r="Z471" s="120">
        <v>2335.858058667</v>
      </c>
      <c r="AA471" s="40">
        <f t="shared" si="53"/>
        <v>4.7183666736999985</v>
      </c>
      <c r="AB471" s="110" t="str">
        <f t="shared" si="52"/>
        <v>18"900</v>
      </c>
    </row>
    <row r="472" spans="1:28" ht="18.75" customHeight="1" x14ac:dyDescent="0.3">
      <c r="A472" s="105">
        <v>900</v>
      </c>
      <c r="B472" s="105">
        <v>20</v>
      </c>
      <c r="C472" s="105">
        <f t="shared" si="54"/>
        <v>20</v>
      </c>
      <c r="D472" s="104" t="s">
        <v>72</v>
      </c>
      <c r="E472" s="105" t="str">
        <f t="shared" si="51"/>
        <v>20 900 CS-SS316/FG-SS316</v>
      </c>
      <c r="F472" s="103">
        <v>482.6</v>
      </c>
      <c r="G472" s="103">
        <v>520.70000000000005</v>
      </c>
      <c r="H472" s="103">
        <v>571.5</v>
      </c>
      <c r="I472" s="103">
        <v>698.5</v>
      </c>
      <c r="J472" s="106">
        <v>0.54610000000000003</v>
      </c>
      <c r="K472" s="107">
        <v>30</v>
      </c>
      <c r="L472" s="107">
        <v>36</v>
      </c>
      <c r="M472" s="40">
        <v>1.38248E-2</v>
      </c>
      <c r="N472" s="40">
        <v>2.3828927999999996E-2</v>
      </c>
      <c r="O472" s="40">
        <v>0.22649169840000002</v>
      </c>
      <c r="P472" s="40">
        <v>0.46846719290879996</v>
      </c>
      <c r="Q472" s="40">
        <v>1</v>
      </c>
      <c r="R472" s="40">
        <v>0.46846719290879996</v>
      </c>
      <c r="S472" s="40">
        <v>0.22649169840000002</v>
      </c>
      <c r="T472" s="108">
        <v>222.52191663167997</v>
      </c>
      <c r="U472" s="109">
        <v>101.92126428000002</v>
      </c>
      <c r="V472" s="40">
        <v>3.8439600539999996</v>
      </c>
      <c r="W472" s="109">
        <v>1153.1880162</v>
      </c>
      <c r="X472" s="40">
        <v>0.85964924844000046</v>
      </c>
      <c r="Y472" s="108">
        <v>1160.5264853940007</v>
      </c>
      <c r="Z472" s="120">
        <v>2638.1576825056804</v>
      </c>
      <c r="AA472" s="40">
        <f t="shared" si="53"/>
        <v>5.3985681937488001</v>
      </c>
      <c r="AB472" s="110" t="str">
        <f t="shared" si="52"/>
        <v>20"900</v>
      </c>
    </row>
    <row r="473" spans="1:28" ht="18.75" customHeight="1" x14ac:dyDescent="0.3">
      <c r="A473" s="105">
        <v>900</v>
      </c>
      <c r="B473" s="105">
        <v>22</v>
      </c>
      <c r="C473" s="105">
        <f t="shared" si="54"/>
        <v>22</v>
      </c>
      <c r="D473" s="104"/>
      <c r="E473" s="105"/>
      <c r="F473" s="111"/>
      <c r="G473" s="111"/>
      <c r="H473" s="111"/>
      <c r="I473" s="111"/>
      <c r="J473" s="40"/>
      <c r="K473" s="107"/>
      <c r="L473" s="107"/>
      <c r="M473" s="40"/>
      <c r="N473" s="40"/>
      <c r="O473" s="40"/>
      <c r="P473" s="40"/>
      <c r="Q473" s="40"/>
      <c r="R473" s="40"/>
      <c r="S473" s="40"/>
      <c r="T473" s="108"/>
      <c r="U473" s="109"/>
      <c r="V473" s="40"/>
      <c r="W473" s="109"/>
      <c r="X473" s="40"/>
      <c r="Y473" s="108"/>
      <c r="Z473" s="120"/>
      <c r="AA473" s="40">
        <f t="shared" si="53"/>
        <v>0</v>
      </c>
      <c r="AB473" s="110" t="str">
        <f t="shared" si="52"/>
        <v>22"900</v>
      </c>
    </row>
    <row r="474" spans="1:28" ht="18.75" customHeight="1" x14ac:dyDescent="0.3">
      <c r="A474" s="105">
        <v>900</v>
      </c>
      <c r="B474" s="105">
        <v>24</v>
      </c>
      <c r="C474" s="105">
        <f t="shared" si="54"/>
        <v>24</v>
      </c>
      <c r="D474" s="104" t="s">
        <v>72</v>
      </c>
      <c r="E474" s="105" t="str">
        <f>CONCATENATE(C474," ",A474," ",D474)</f>
        <v>24 900 CS-SS316/FG-SS316</v>
      </c>
      <c r="F474" s="103">
        <v>590.54999999999995</v>
      </c>
      <c r="G474" s="103">
        <v>628.65</v>
      </c>
      <c r="H474" s="103">
        <v>679.5</v>
      </c>
      <c r="I474" s="103">
        <v>838.2</v>
      </c>
      <c r="J474" s="106">
        <v>0.65407500000000007</v>
      </c>
      <c r="K474" s="107">
        <v>31</v>
      </c>
      <c r="L474" s="107">
        <v>37</v>
      </c>
      <c r="M474" s="40">
        <v>1.38248E-2</v>
      </c>
      <c r="N474" s="40">
        <v>2.3828927999999996E-2</v>
      </c>
      <c r="O474" s="40">
        <v>0.28031613786000004</v>
      </c>
      <c r="P474" s="40">
        <v>0.57667852501920003</v>
      </c>
      <c r="Q474" s="40">
        <v>1</v>
      </c>
      <c r="R474" s="40">
        <v>0.57667852501920003</v>
      </c>
      <c r="S474" s="40">
        <v>0.28031613786000004</v>
      </c>
      <c r="T474" s="108">
        <v>273.92229938412004</v>
      </c>
      <c r="U474" s="109">
        <v>126.14226203700002</v>
      </c>
      <c r="V474" s="40">
        <v>5.764124036880002</v>
      </c>
      <c r="W474" s="109">
        <v>1729.2372110640003</v>
      </c>
      <c r="X474" s="40">
        <v>1.0378692145800006</v>
      </c>
      <c r="Y474" s="108">
        <v>1401.1234396830009</v>
      </c>
      <c r="Z474" s="120">
        <v>3530.4252121681211</v>
      </c>
      <c r="AA474" s="40">
        <f t="shared" si="53"/>
        <v>7.6589879143392023</v>
      </c>
      <c r="AB474" s="110" t="str">
        <f t="shared" si="52"/>
        <v>24"900</v>
      </c>
    </row>
    <row r="475" spans="1:28" ht="18.75" customHeight="1" x14ac:dyDescent="0.3">
      <c r="A475" s="93"/>
      <c r="B475" s="93"/>
      <c r="C475" s="93"/>
      <c r="D475" s="94"/>
      <c r="E475" s="93"/>
      <c r="F475" s="112"/>
      <c r="G475" s="112"/>
      <c r="H475" s="112"/>
      <c r="I475" s="112"/>
      <c r="J475" s="112"/>
      <c r="K475" s="93"/>
      <c r="L475" s="93"/>
      <c r="M475" s="113"/>
      <c r="N475" s="113"/>
      <c r="O475" s="113"/>
      <c r="P475" s="113"/>
      <c r="Q475" s="113"/>
      <c r="R475" s="113"/>
      <c r="S475" s="113"/>
      <c r="T475" s="113"/>
      <c r="U475" s="113"/>
      <c r="V475" s="113"/>
      <c r="W475" s="113"/>
      <c r="X475" s="113"/>
      <c r="Y475" s="113"/>
      <c r="Z475" s="165"/>
      <c r="AA475" s="113"/>
      <c r="AB475" s="110" t="str">
        <f t="shared" si="52"/>
        <v>"</v>
      </c>
    </row>
    <row r="476" spans="1:28" ht="18.75" customHeight="1" x14ac:dyDescent="0.3">
      <c r="A476" s="93"/>
      <c r="B476" s="93"/>
      <c r="C476" s="93"/>
      <c r="D476" s="94"/>
      <c r="E476" s="93"/>
      <c r="F476" s="112"/>
      <c r="G476" s="112"/>
      <c r="H476" s="112"/>
      <c r="I476" s="112"/>
      <c r="J476" s="112"/>
      <c r="K476" s="93"/>
      <c r="L476" s="93"/>
      <c r="M476" s="113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 t="s">
        <v>76</v>
      </c>
      <c r="Z476" s="165"/>
      <c r="AA476" s="113"/>
      <c r="AB476" s="110" t="str">
        <f t="shared" si="52"/>
        <v>"</v>
      </c>
    </row>
    <row r="477" spans="1:28" ht="18.75" customHeight="1" x14ac:dyDescent="0.3">
      <c r="A477" s="105">
        <v>900</v>
      </c>
      <c r="B477" s="103">
        <v>0.5</v>
      </c>
      <c r="C477" s="103">
        <v>0.5</v>
      </c>
      <c r="D477" s="104" t="s">
        <v>77</v>
      </c>
      <c r="E477" s="105" t="str">
        <f t="shared" ref="E477:E508" si="55">CONCATENATE(C477," ",A477," ",D477)</f>
        <v>0.5 900 CS-SS316/FG</v>
      </c>
      <c r="F477" s="103">
        <v>14.22</v>
      </c>
      <c r="G477" s="103">
        <v>19.05</v>
      </c>
      <c r="H477" s="103">
        <v>31.8</v>
      </c>
      <c r="I477" s="103">
        <v>63.5</v>
      </c>
      <c r="J477" s="106">
        <v>2.5425E-2</v>
      </c>
      <c r="K477" s="107">
        <v>8</v>
      </c>
      <c r="L477" s="107">
        <v>14</v>
      </c>
      <c r="M477" s="40">
        <v>1.38248E-2</v>
      </c>
      <c r="N477" s="40">
        <v>2.3828927999999996E-2</v>
      </c>
      <c r="O477" s="40">
        <v>2.8119643200000002E-3</v>
      </c>
      <c r="P477" s="40">
        <v>8.4819069215999986E-3</v>
      </c>
      <c r="Q477" s="40">
        <v>1</v>
      </c>
      <c r="R477" s="40">
        <v>8.4819069215999986E-3</v>
      </c>
      <c r="S477" s="40">
        <v>2.8119643200000002E-3</v>
      </c>
      <c r="T477" s="108">
        <v>4.0289057877599994</v>
      </c>
      <c r="U477" s="109">
        <v>1.2653839440000001</v>
      </c>
      <c r="V477" s="40">
        <v>8.7225149399999979E-2</v>
      </c>
      <c r="W477" s="109">
        <v>30.528802289999994</v>
      </c>
      <c r="X477" s="40">
        <v>3.9870423179999993E-3</v>
      </c>
      <c r="Y477" s="109"/>
      <c r="Z477" s="120">
        <v>35.82309202175999</v>
      </c>
      <c r="AA477" s="40">
        <f t="shared" ref="AA477:AA495" si="56">R477+S477+V477+X477</f>
        <v>0.10250606295959998</v>
      </c>
      <c r="AB477" s="110" t="str">
        <f t="shared" si="52"/>
        <v>0.5"900</v>
      </c>
    </row>
    <row r="478" spans="1:28" ht="18.75" customHeight="1" x14ac:dyDescent="0.3">
      <c r="A478" s="105">
        <v>900</v>
      </c>
      <c r="B478" s="103">
        <v>0.75</v>
      </c>
      <c r="C478" s="103">
        <v>0.75</v>
      </c>
      <c r="D478" s="104" t="s">
        <v>77</v>
      </c>
      <c r="E478" s="105" t="str">
        <f t="shared" si="55"/>
        <v>0.75 900 CS-SS316/FG</v>
      </c>
      <c r="F478" s="103">
        <v>20.57</v>
      </c>
      <c r="G478" s="103">
        <v>25.4</v>
      </c>
      <c r="H478" s="103">
        <v>39.6</v>
      </c>
      <c r="I478" s="103">
        <v>69.900000000000006</v>
      </c>
      <c r="J478" s="106">
        <v>3.2500000000000001E-2</v>
      </c>
      <c r="K478" s="107">
        <v>9</v>
      </c>
      <c r="L478" s="107">
        <v>15</v>
      </c>
      <c r="M478" s="40">
        <v>1.38248E-2</v>
      </c>
      <c r="N478" s="40">
        <v>2.3828927999999996E-2</v>
      </c>
      <c r="O478" s="40">
        <v>4.0437540000000001E-3</v>
      </c>
      <c r="P478" s="40">
        <v>1.1616602399999999E-2</v>
      </c>
      <c r="Q478" s="40">
        <v>1</v>
      </c>
      <c r="R478" s="40">
        <v>1.1616602399999999E-2</v>
      </c>
      <c r="S478" s="40">
        <v>4.0437540000000001E-3</v>
      </c>
      <c r="T478" s="108">
        <v>5.517886139999999</v>
      </c>
      <c r="U478" s="109">
        <v>1.8196893000000001</v>
      </c>
      <c r="V478" s="40">
        <v>9.177587604000001E-2</v>
      </c>
      <c r="W478" s="109">
        <v>32.121556613999999</v>
      </c>
      <c r="X478" s="40">
        <v>5.316056423999997E-3</v>
      </c>
      <c r="Y478" s="109"/>
      <c r="Z478" s="120">
        <v>39.459132054000001</v>
      </c>
      <c r="AA478" s="40">
        <f t="shared" si="56"/>
        <v>0.112752288864</v>
      </c>
      <c r="AB478" s="110" t="str">
        <f t="shared" si="52"/>
        <v>0.75"900</v>
      </c>
    </row>
    <row r="479" spans="1:28" ht="18.75" customHeight="1" x14ac:dyDescent="0.3">
      <c r="A479" s="105">
        <v>900</v>
      </c>
      <c r="B479" s="105">
        <v>1</v>
      </c>
      <c r="C479" s="105">
        <f>B479</f>
        <v>1</v>
      </c>
      <c r="D479" s="104" t="s">
        <v>77</v>
      </c>
      <c r="E479" s="105" t="str">
        <f t="shared" si="55"/>
        <v>1 900 CS-SS316/FG</v>
      </c>
      <c r="F479" s="103">
        <v>26.92</v>
      </c>
      <c r="G479" s="103">
        <v>31.75</v>
      </c>
      <c r="H479" s="103">
        <v>47.8</v>
      </c>
      <c r="I479" s="103">
        <v>79.5</v>
      </c>
      <c r="J479" s="106">
        <v>3.9774999999999998E-2</v>
      </c>
      <c r="K479" s="107">
        <v>10</v>
      </c>
      <c r="L479" s="107">
        <v>16</v>
      </c>
      <c r="M479" s="40">
        <v>1.38248E-2</v>
      </c>
      <c r="N479" s="40">
        <v>2.3828927999999996E-2</v>
      </c>
      <c r="O479" s="40">
        <v>5.4988141999999995E-3</v>
      </c>
      <c r="P479" s="40">
        <v>1.5164729779199996E-2</v>
      </c>
      <c r="Q479" s="40">
        <v>1</v>
      </c>
      <c r="R479" s="40">
        <v>1.5164729779199996E-2</v>
      </c>
      <c r="S479" s="40">
        <v>5.4988141999999995E-3</v>
      </c>
      <c r="T479" s="108">
        <v>7.2032466451199983</v>
      </c>
      <c r="U479" s="109">
        <v>2.4744663899999999</v>
      </c>
      <c r="V479" s="40">
        <v>0.10920313980000002</v>
      </c>
      <c r="W479" s="109">
        <v>38.221098930000004</v>
      </c>
      <c r="X479" s="40">
        <v>6.6450705299999973E-3</v>
      </c>
      <c r="Y479" s="109"/>
      <c r="Z479" s="120">
        <v>47.898811965119997</v>
      </c>
      <c r="AA479" s="40">
        <f t="shared" si="56"/>
        <v>0.13651175430920001</v>
      </c>
      <c r="AB479" s="110" t="str">
        <f t="shared" si="52"/>
        <v>1"900</v>
      </c>
    </row>
    <row r="480" spans="1:28" ht="18.75" customHeight="1" x14ac:dyDescent="0.3">
      <c r="A480" s="105">
        <v>900</v>
      </c>
      <c r="B480" s="105" t="s">
        <v>73</v>
      </c>
      <c r="C480" s="103">
        <v>1.25</v>
      </c>
      <c r="D480" s="104" t="s">
        <v>77</v>
      </c>
      <c r="E480" s="105" t="str">
        <f t="shared" si="55"/>
        <v>1.25 900 CS-SS316/FG</v>
      </c>
      <c r="F480" s="103">
        <v>33.270000000000003</v>
      </c>
      <c r="G480" s="103">
        <v>39.619999999999997</v>
      </c>
      <c r="H480" s="103">
        <v>60.5</v>
      </c>
      <c r="I480" s="103">
        <v>88.9</v>
      </c>
      <c r="J480" s="106">
        <v>5.006E-2</v>
      </c>
      <c r="K480" s="107">
        <v>13</v>
      </c>
      <c r="L480" s="107">
        <v>19</v>
      </c>
      <c r="M480" s="40">
        <v>1.38248E-2</v>
      </c>
      <c r="N480" s="40">
        <v>2.3828927999999996E-2</v>
      </c>
      <c r="O480" s="40">
        <v>8.9969033440000009E-3</v>
      </c>
      <c r="P480" s="40">
        <v>2.2664646577919997E-2</v>
      </c>
      <c r="Q480" s="40">
        <v>1</v>
      </c>
      <c r="R480" s="40">
        <v>2.2664646577919997E-2</v>
      </c>
      <c r="S480" s="40">
        <v>8.9969033440000009E-3</v>
      </c>
      <c r="T480" s="108">
        <v>10.765707124511998</v>
      </c>
      <c r="U480" s="109">
        <v>4.0486065048000004</v>
      </c>
      <c r="V480" s="40">
        <v>0.10940290032000001</v>
      </c>
      <c r="W480" s="109">
        <v>38.291015112000004</v>
      </c>
      <c r="X480" s="40">
        <v>1.0901767883999991E-2</v>
      </c>
      <c r="Y480" s="109"/>
      <c r="Z480" s="120">
        <v>53.105328741312</v>
      </c>
      <c r="AA480" s="40">
        <f t="shared" si="56"/>
        <v>0.15196621812591998</v>
      </c>
      <c r="AB480" s="110" t="str">
        <f t="shared" si="52"/>
        <v>1  1/4"900</v>
      </c>
    </row>
    <row r="481" spans="1:28" ht="18.75" customHeight="1" x14ac:dyDescent="0.3">
      <c r="A481" s="105">
        <v>900</v>
      </c>
      <c r="B481" s="105" t="s">
        <v>74</v>
      </c>
      <c r="C481" s="103">
        <v>1.5</v>
      </c>
      <c r="D481" s="104" t="s">
        <v>77</v>
      </c>
      <c r="E481" s="105" t="str">
        <f t="shared" si="55"/>
        <v>1.5 900 CS-SS316/FG</v>
      </c>
      <c r="F481" s="103">
        <v>41.4</v>
      </c>
      <c r="G481" s="103">
        <v>47.75</v>
      </c>
      <c r="H481" s="103">
        <v>69.900000000000006</v>
      </c>
      <c r="I481" s="103">
        <v>98.6</v>
      </c>
      <c r="J481" s="106">
        <v>5.8825000000000002E-2</v>
      </c>
      <c r="K481" s="107">
        <v>13</v>
      </c>
      <c r="L481" s="107">
        <v>19</v>
      </c>
      <c r="M481" s="40">
        <v>1.38248E-2</v>
      </c>
      <c r="N481" s="40">
        <v>2.3828927999999996E-2</v>
      </c>
      <c r="O481" s="40">
        <v>1.057217018E-2</v>
      </c>
      <c r="P481" s="40">
        <v>2.6632997102399993E-2</v>
      </c>
      <c r="Q481" s="40">
        <v>1</v>
      </c>
      <c r="R481" s="40">
        <v>2.6632997102399993E-2</v>
      </c>
      <c r="S481" s="40">
        <v>1.057217018E-2</v>
      </c>
      <c r="T481" s="108">
        <v>12.650673623639996</v>
      </c>
      <c r="U481" s="109">
        <v>4.7574765809999997</v>
      </c>
      <c r="V481" s="40">
        <v>0.12262176023999997</v>
      </c>
      <c r="W481" s="109">
        <v>42.917616083999988</v>
      </c>
      <c r="X481" s="40">
        <v>1.3138804050000005E-2</v>
      </c>
      <c r="Y481" s="109"/>
      <c r="Z481" s="120">
        <v>60.325766288639983</v>
      </c>
      <c r="AA481" s="40">
        <f t="shared" si="56"/>
        <v>0.17296573157239997</v>
      </c>
      <c r="AB481" s="110" t="str">
        <f t="shared" si="52"/>
        <v>1  1/2"900</v>
      </c>
    </row>
    <row r="482" spans="1:28" ht="18.75" customHeight="1" x14ac:dyDescent="0.3">
      <c r="A482" s="105">
        <v>900</v>
      </c>
      <c r="B482" s="105">
        <v>2</v>
      </c>
      <c r="C482" s="105">
        <f>B482</f>
        <v>2</v>
      </c>
      <c r="D482" s="104" t="s">
        <v>77</v>
      </c>
      <c r="E482" s="105" t="str">
        <f t="shared" si="55"/>
        <v>2 900 CS-SS316/FG</v>
      </c>
      <c r="F482" s="103">
        <v>52.32</v>
      </c>
      <c r="G482" s="103">
        <v>58.67</v>
      </c>
      <c r="H482" s="103">
        <v>85.9</v>
      </c>
      <c r="I482" s="105">
        <v>143</v>
      </c>
      <c r="J482" s="106">
        <v>7.2285000000000002E-2</v>
      </c>
      <c r="K482" s="107">
        <v>16</v>
      </c>
      <c r="L482" s="107">
        <v>22</v>
      </c>
      <c r="M482" s="40">
        <v>1.38248E-2</v>
      </c>
      <c r="N482" s="40">
        <v>2.3828927999999996E-2</v>
      </c>
      <c r="O482" s="40">
        <v>1.5989210688000001E-2</v>
      </c>
      <c r="P482" s="40">
        <v>3.7894429330559996E-2</v>
      </c>
      <c r="Q482" s="40">
        <v>1</v>
      </c>
      <c r="R482" s="40">
        <v>3.7894429330559996E-2</v>
      </c>
      <c r="S482" s="40">
        <v>1.5989210688000001E-2</v>
      </c>
      <c r="T482" s="108">
        <v>17.999853932015998</v>
      </c>
      <c r="U482" s="109">
        <v>7.1951448096000004</v>
      </c>
      <c r="V482" s="40">
        <v>0.35381877959999991</v>
      </c>
      <c r="W482" s="109">
        <v>123.83657285999996</v>
      </c>
      <c r="X482" s="40">
        <v>1.6143531594000005E-2</v>
      </c>
      <c r="Y482" s="109"/>
      <c r="Z482" s="120">
        <v>149.03157160161598</v>
      </c>
      <c r="AA482" s="40">
        <f t="shared" si="56"/>
        <v>0.42384595121255991</v>
      </c>
      <c r="AB482" s="110" t="str">
        <f t="shared" si="52"/>
        <v>2"900</v>
      </c>
    </row>
    <row r="483" spans="1:28" ht="18.75" customHeight="1" x14ac:dyDescent="0.3">
      <c r="A483" s="105">
        <v>900</v>
      </c>
      <c r="B483" s="105" t="s">
        <v>75</v>
      </c>
      <c r="C483" s="103">
        <v>2.5</v>
      </c>
      <c r="D483" s="104" t="s">
        <v>77</v>
      </c>
      <c r="E483" s="105" t="str">
        <f t="shared" si="55"/>
        <v>2.5 900 CS-SS316/FG</v>
      </c>
      <c r="F483" s="103">
        <v>63.5</v>
      </c>
      <c r="G483" s="103">
        <v>69.849999999999994</v>
      </c>
      <c r="H483" s="103">
        <v>98.6</v>
      </c>
      <c r="I483" s="103">
        <v>165.1</v>
      </c>
      <c r="J483" s="106">
        <v>8.4224999999999994E-2</v>
      </c>
      <c r="K483" s="107">
        <v>17</v>
      </c>
      <c r="L483" s="107">
        <v>23</v>
      </c>
      <c r="M483" s="40">
        <v>1.38248E-2</v>
      </c>
      <c r="N483" s="40">
        <v>2.3828927999999996E-2</v>
      </c>
      <c r="O483" s="40">
        <v>1.9794694259999999E-2</v>
      </c>
      <c r="P483" s="40">
        <v>4.616080359839999E-2</v>
      </c>
      <c r="Q483" s="40">
        <v>1</v>
      </c>
      <c r="R483" s="40">
        <v>4.616080359839999E-2</v>
      </c>
      <c r="S483" s="40">
        <v>1.9794694259999999E-2</v>
      </c>
      <c r="T483" s="108">
        <v>21.926381709239994</v>
      </c>
      <c r="U483" s="109">
        <v>8.9076124169999993</v>
      </c>
      <c r="V483" s="40">
        <v>0.47574852780000004</v>
      </c>
      <c r="W483" s="109">
        <v>166.51198472999999</v>
      </c>
      <c r="X483" s="40">
        <v>1.9219800269999983E-2</v>
      </c>
      <c r="Y483" s="109"/>
      <c r="Z483" s="120">
        <v>197.34597885623998</v>
      </c>
      <c r="AA483" s="40">
        <f t="shared" si="56"/>
        <v>0.56092382592840007</v>
      </c>
      <c r="AB483" s="110" t="str">
        <f t="shared" si="52"/>
        <v>2  1/2"900</v>
      </c>
    </row>
    <row r="484" spans="1:28" ht="18.75" customHeight="1" x14ac:dyDescent="0.3">
      <c r="A484" s="105">
        <v>900</v>
      </c>
      <c r="B484" s="105">
        <v>3</v>
      </c>
      <c r="C484" s="105">
        <f t="shared" ref="C484:C495" si="57">B484</f>
        <v>3</v>
      </c>
      <c r="D484" s="104" t="s">
        <v>77</v>
      </c>
      <c r="E484" s="105" t="str">
        <f t="shared" si="55"/>
        <v>3 900 CS-SS316/FG</v>
      </c>
      <c r="F484" s="123">
        <v>78.739999999999995</v>
      </c>
      <c r="G484" s="103">
        <v>95.25</v>
      </c>
      <c r="H484" s="103">
        <v>120.7</v>
      </c>
      <c r="I484" s="103">
        <v>168.4</v>
      </c>
      <c r="J484" s="106">
        <v>0.10797499999999999</v>
      </c>
      <c r="K484" s="107">
        <v>15</v>
      </c>
      <c r="L484" s="107">
        <v>21</v>
      </c>
      <c r="M484" s="40">
        <v>1.38248E-2</v>
      </c>
      <c r="N484" s="40">
        <v>2.3828927999999996E-2</v>
      </c>
      <c r="O484" s="40">
        <v>2.2390991699999998E-2</v>
      </c>
      <c r="P484" s="40">
        <v>5.4031498516799982E-2</v>
      </c>
      <c r="Q484" s="40">
        <v>1</v>
      </c>
      <c r="R484" s="40">
        <v>5.4031498516799982E-2</v>
      </c>
      <c r="S484" s="40">
        <v>2.2390991699999998E-2</v>
      </c>
      <c r="T484" s="108">
        <v>25.664961795479993</v>
      </c>
      <c r="U484" s="109">
        <v>10.075946264999999</v>
      </c>
      <c r="V484" s="40">
        <v>0.34807208975999998</v>
      </c>
      <c r="W484" s="109">
        <v>121.82523141599999</v>
      </c>
      <c r="X484" s="40">
        <v>6.8142928230000011E-2</v>
      </c>
      <c r="Y484" s="109"/>
      <c r="Z484" s="120">
        <v>157.56613947647998</v>
      </c>
      <c r="AA484" s="40">
        <f t="shared" si="56"/>
        <v>0.49263750820679997</v>
      </c>
      <c r="AB484" s="110" t="str">
        <f t="shared" si="52"/>
        <v>3"900</v>
      </c>
    </row>
    <row r="485" spans="1:28" ht="18.75" customHeight="1" x14ac:dyDescent="0.3">
      <c r="A485" s="105">
        <v>900</v>
      </c>
      <c r="B485" s="105">
        <v>4</v>
      </c>
      <c r="C485" s="105">
        <f t="shared" si="57"/>
        <v>4</v>
      </c>
      <c r="D485" s="104" t="s">
        <v>77</v>
      </c>
      <c r="E485" s="105" t="str">
        <f t="shared" si="55"/>
        <v>4 900 CS-SS316/FG</v>
      </c>
      <c r="F485" s="103">
        <v>102.62</v>
      </c>
      <c r="G485" s="103">
        <v>120.65</v>
      </c>
      <c r="H485" s="103">
        <v>149.4</v>
      </c>
      <c r="I485" s="103">
        <v>206.5</v>
      </c>
      <c r="J485" s="106">
        <v>0.13502500000000001</v>
      </c>
      <c r="K485" s="107">
        <v>17</v>
      </c>
      <c r="L485" s="107">
        <v>23</v>
      </c>
      <c r="M485" s="40">
        <v>1.38248E-2</v>
      </c>
      <c r="N485" s="40">
        <v>2.3828927999999996E-2</v>
      </c>
      <c r="O485" s="40">
        <v>3.173379154E-2</v>
      </c>
      <c r="P485" s="40">
        <v>7.4002523073599988E-2</v>
      </c>
      <c r="Q485" s="40">
        <v>1</v>
      </c>
      <c r="R485" s="40">
        <v>7.4002523073599988E-2</v>
      </c>
      <c r="S485" s="40">
        <v>3.173379154E-2</v>
      </c>
      <c r="T485" s="108">
        <v>35.151198459959993</v>
      </c>
      <c r="U485" s="109">
        <v>14.280206193</v>
      </c>
      <c r="V485" s="40">
        <v>0.51093411179999992</v>
      </c>
      <c r="W485" s="109">
        <v>178.82693912999997</v>
      </c>
      <c r="X485" s="40">
        <v>9.4260944574000013E-2</v>
      </c>
      <c r="Y485" s="109"/>
      <c r="Z485" s="120">
        <v>228.25834378295997</v>
      </c>
      <c r="AA485" s="40">
        <f t="shared" si="56"/>
        <v>0.71093137098759995</v>
      </c>
      <c r="AB485" s="110" t="str">
        <f t="shared" si="52"/>
        <v>4"900</v>
      </c>
    </row>
    <row r="486" spans="1:28" ht="18.75" customHeight="1" x14ac:dyDescent="0.3">
      <c r="A486" s="105">
        <v>900</v>
      </c>
      <c r="B486" s="105">
        <v>5</v>
      </c>
      <c r="C486" s="105">
        <f t="shared" si="57"/>
        <v>5</v>
      </c>
      <c r="D486" s="104" t="s">
        <v>77</v>
      </c>
      <c r="E486" s="105" t="str">
        <f t="shared" si="55"/>
        <v>5 900 CS-SS316/FG</v>
      </c>
      <c r="F486" s="103">
        <v>128.27000000000001</v>
      </c>
      <c r="G486" s="103">
        <v>147.57</v>
      </c>
      <c r="H486" s="103">
        <v>177.8</v>
      </c>
      <c r="I486" s="103">
        <v>247.7</v>
      </c>
      <c r="J486" s="106">
        <v>0.162685</v>
      </c>
      <c r="K486" s="107">
        <v>18</v>
      </c>
      <c r="L486" s="107">
        <v>24</v>
      </c>
      <c r="M486" s="40">
        <v>1.38248E-2</v>
      </c>
      <c r="N486" s="40">
        <v>2.3828927999999996E-2</v>
      </c>
      <c r="O486" s="40">
        <v>4.0483576584000001E-2</v>
      </c>
      <c r="P486" s="40">
        <v>9.3038619640319981E-2</v>
      </c>
      <c r="Q486" s="40">
        <v>1</v>
      </c>
      <c r="R486" s="40">
        <v>9.3038619640319981E-2</v>
      </c>
      <c r="S486" s="40">
        <v>4.0483576584000001E-2</v>
      </c>
      <c r="T486" s="108">
        <v>44.193344329151991</v>
      </c>
      <c r="U486" s="109">
        <v>18.217609462800002</v>
      </c>
      <c r="V486" s="40">
        <v>0.75026021435999957</v>
      </c>
      <c r="W486" s="109">
        <v>262.59107502599983</v>
      </c>
      <c r="X486" s="40">
        <v>0.12341391253199989</v>
      </c>
      <c r="Y486" s="109"/>
      <c r="Z486" s="120">
        <v>325.00202881795184</v>
      </c>
      <c r="AA486" s="40">
        <f t="shared" si="56"/>
        <v>1.0071963231163195</v>
      </c>
      <c r="AB486" s="110" t="str">
        <f t="shared" si="52"/>
        <v>5"900</v>
      </c>
    </row>
    <row r="487" spans="1:28" ht="18.75" customHeight="1" x14ac:dyDescent="0.3">
      <c r="A487" s="105">
        <v>900</v>
      </c>
      <c r="B487" s="105">
        <v>6</v>
      </c>
      <c r="C487" s="105">
        <f t="shared" si="57"/>
        <v>6</v>
      </c>
      <c r="D487" s="104" t="s">
        <v>77</v>
      </c>
      <c r="E487" s="105" t="str">
        <f t="shared" si="55"/>
        <v>6 900 CS-SS316/FG</v>
      </c>
      <c r="F487" s="103">
        <v>154.94</v>
      </c>
      <c r="G487" s="103">
        <v>174.75</v>
      </c>
      <c r="H487" s="103">
        <v>209.6</v>
      </c>
      <c r="I487" s="103">
        <v>289.10000000000002</v>
      </c>
      <c r="J487" s="106">
        <v>0.19217500000000001</v>
      </c>
      <c r="K487" s="107">
        <v>21</v>
      </c>
      <c r="L487" s="107">
        <v>27</v>
      </c>
      <c r="M487" s="40">
        <v>1.38248E-2</v>
      </c>
      <c r="N487" s="40">
        <v>2.3828927999999996E-2</v>
      </c>
      <c r="O487" s="40">
        <v>5.5792399740000005E-2</v>
      </c>
      <c r="P487" s="40">
        <v>0.12364175443679999</v>
      </c>
      <c r="Q487" s="40">
        <v>1</v>
      </c>
      <c r="R487" s="40">
        <v>0.12364175443679999</v>
      </c>
      <c r="S487" s="40">
        <v>5.5792399740000005E-2</v>
      </c>
      <c r="T487" s="108">
        <v>58.729833357479997</v>
      </c>
      <c r="U487" s="109">
        <v>25.106579883000002</v>
      </c>
      <c r="V487" s="40">
        <v>0.99591885540000036</v>
      </c>
      <c r="W487" s="109">
        <v>348.57159939000013</v>
      </c>
      <c r="X487" s="40">
        <v>0.15000660926999998</v>
      </c>
      <c r="Y487" s="109"/>
      <c r="Z487" s="120">
        <v>432.40801263048013</v>
      </c>
      <c r="AA487" s="40">
        <f t="shared" si="56"/>
        <v>1.3253596188468002</v>
      </c>
      <c r="AB487" s="110" t="str">
        <f t="shared" si="52"/>
        <v>6"900</v>
      </c>
    </row>
    <row r="488" spans="1:28" ht="18.75" customHeight="1" x14ac:dyDescent="0.3">
      <c r="A488" s="105">
        <v>900</v>
      </c>
      <c r="B488" s="105">
        <v>8</v>
      </c>
      <c r="C488" s="105">
        <f t="shared" si="57"/>
        <v>8</v>
      </c>
      <c r="D488" s="104" t="s">
        <v>77</v>
      </c>
      <c r="E488" s="105" t="str">
        <f t="shared" si="55"/>
        <v>8 900 CS-SS316/FG</v>
      </c>
      <c r="F488" s="103">
        <v>196.85</v>
      </c>
      <c r="G488" s="103">
        <v>222.25</v>
      </c>
      <c r="H488" s="103">
        <v>257.3</v>
      </c>
      <c r="I488" s="103">
        <v>358.9</v>
      </c>
      <c r="J488" s="106">
        <v>0.23977500000000002</v>
      </c>
      <c r="K488" s="107">
        <v>21</v>
      </c>
      <c r="L488" s="107">
        <v>27</v>
      </c>
      <c r="M488" s="40">
        <v>1.38248E-2</v>
      </c>
      <c r="N488" s="40">
        <v>2.3828927999999996E-2</v>
      </c>
      <c r="O488" s="40">
        <v>6.9611669819999999E-2</v>
      </c>
      <c r="P488" s="40">
        <v>0.15426669270239998</v>
      </c>
      <c r="Q488" s="40">
        <v>1</v>
      </c>
      <c r="R488" s="40">
        <v>0.15426669270239998</v>
      </c>
      <c r="S488" s="40">
        <v>6.9611669819999999E-2</v>
      </c>
      <c r="T488" s="108">
        <v>73.276679033639994</v>
      </c>
      <c r="U488" s="109">
        <v>31.325251419000001</v>
      </c>
      <c r="V488" s="40">
        <v>1.5800684476799993</v>
      </c>
      <c r="W488" s="109">
        <v>553.02395668799977</v>
      </c>
      <c r="X488" s="40">
        <v>0.24461563980000003</v>
      </c>
      <c r="Y488" s="109"/>
      <c r="Z488" s="120">
        <v>657.62588714063975</v>
      </c>
      <c r="AA488" s="40">
        <f t="shared" si="56"/>
        <v>2.0485624500023993</v>
      </c>
      <c r="AB488" s="110" t="str">
        <f t="shared" si="52"/>
        <v>8"900</v>
      </c>
    </row>
    <row r="489" spans="1:28" ht="18.75" customHeight="1" x14ac:dyDescent="0.3">
      <c r="A489" s="105">
        <v>900</v>
      </c>
      <c r="B489" s="105">
        <v>10</v>
      </c>
      <c r="C489" s="105">
        <f t="shared" si="57"/>
        <v>10</v>
      </c>
      <c r="D489" s="104" t="s">
        <v>77</v>
      </c>
      <c r="E489" s="105" t="str">
        <f t="shared" si="55"/>
        <v>10 900 CS-SS316/FG</v>
      </c>
      <c r="F489" s="103">
        <v>246.13</v>
      </c>
      <c r="G489" s="103">
        <v>276.35000000000002</v>
      </c>
      <c r="H489" s="103">
        <v>311.2</v>
      </c>
      <c r="I489" s="103">
        <v>435.1</v>
      </c>
      <c r="J489" s="106">
        <v>0.29377499999999995</v>
      </c>
      <c r="K489" s="107">
        <v>21</v>
      </c>
      <c r="L489" s="107">
        <v>27</v>
      </c>
      <c r="M489" s="40">
        <v>1.38248E-2</v>
      </c>
      <c r="N489" s="40">
        <v>2.3828927999999996E-2</v>
      </c>
      <c r="O489" s="40">
        <v>8.5288993019999981E-2</v>
      </c>
      <c r="P489" s="40">
        <v>0.18900926972639995</v>
      </c>
      <c r="Q489" s="40">
        <v>1</v>
      </c>
      <c r="R489" s="40">
        <v>0.18900926972639995</v>
      </c>
      <c r="S489" s="40">
        <v>8.5288993019999981E-2</v>
      </c>
      <c r="T489" s="108">
        <v>89.779403120039973</v>
      </c>
      <c r="U489" s="109">
        <v>38.380046858999989</v>
      </c>
      <c r="V489" s="40">
        <v>2.3359800214800011</v>
      </c>
      <c r="W489" s="109">
        <v>817.59300751800038</v>
      </c>
      <c r="X489" s="40">
        <v>0.36187840160400042</v>
      </c>
      <c r="Y489" s="109"/>
      <c r="Z489" s="120">
        <v>945.75245749704038</v>
      </c>
      <c r="AA489" s="40">
        <f t="shared" si="56"/>
        <v>2.9721566858304014</v>
      </c>
      <c r="AB489" s="110" t="str">
        <f t="shared" si="52"/>
        <v>10"900</v>
      </c>
    </row>
    <row r="490" spans="1:28" ht="18.75" customHeight="1" x14ac:dyDescent="0.3">
      <c r="A490" s="105">
        <v>900</v>
      </c>
      <c r="B490" s="105">
        <v>12</v>
      </c>
      <c r="C490" s="105">
        <f t="shared" si="57"/>
        <v>12</v>
      </c>
      <c r="D490" s="104" t="s">
        <v>77</v>
      </c>
      <c r="E490" s="105" t="str">
        <f t="shared" si="55"/>
        <v>12 900 CS-SS316/FG</v>
      </c>
      <c r="F490" s="103">
        <v>292.10000000000002</v>
      </c>
      <c r="G490" s="103">
        <v>323.85000000000002</v>
      </c>
      <c r="H490" s="103">
        <v>368.3</v>
      </c>
      <c r="I490" s="103">
        <v>498.6</v>
      </c>
      <c r="J490" s="106">
        <v>0.34607500000000002</v>
      </c>
      <c r="K490" s="107">
        <v>27</v>
      </c>
      <c r="L490" s="107">
        <v>33</v>
      </c>
      <c r="M490" s="40">
        <v>1.38248E-2</v>
      </c>
      <c r="N490" s="40">
        <v>2.3828927999999996E-2</v>
      </c>
      <c r="O490" s="40">
        <v>0.12917927681999999</v>
      </c>
      <c r="P490" s="40">
        <v>0.27213767650080001</v>
      </c>
      <c r="Q490" s="40">
        <v>1</v>
      </c>
      <c r="R490" s="40">
        <v>0.27213767650080001</v>
      </c>
      <c r="S490" s="40">
        <v>0.12917927681999999</v>
      </c>
      <c r="T490" s="108">
        <v>129.26539633787999</v>
      </c>
      <c r="U490" s="109">
        <v>58.130674569</v>
      </c>
      <c r="V490" s="40">
        <v>2.8151751765600004</v>
      </c>
      <c r="W490" s="109">
        <v>985.31131179600015</v>
      </c>
      <c r="X490" s="40">
        <v>0.44554991534999999</v>
      </c>
      <c r="Y490" s="109"/>
      <c r="Z490" s="120">
        <v>1172.7073827028801</v>
      </c>
      <c r="AA490" s="40">
        <f t="shared" si="56"/>
        <v>3.6620420452308005</v>
      </c>
      <c r="AB490" s="110" t="str">
        <f t="shared" si="52"/>
        <v>12"900</v>
      </c>
    </row>
    <row r="491" spans="1:28" ht="18.75" customHeight="1" x14ac:dyDescent="0.3">
      <c r="A491" s="105">
        <v>900</v>
      </c>
      <c r="B491" s="105">
        <v>14</v>
      </c>
      <c r="C491" s="105">
        <f t="shared" si="57"/>
        <v>14</v>
      </c>
      <c r="D491" s="104" t="s">
        <v>77</v>
      </c>
      <c r="E491" s="105" t="str">
        <f t="shared" si="55"/>
        <v>14 900 CS-SS316/FG</v>
      </c>
      <c r="F491" s="103">
        <v>320.8</v>
      </c>
      <c r="G491" s="103">
        <v>355.6</v>
      </c>
      <c r="H491" s="103">
        <v>400.1</v>
      </c>
      <c r="I491" s="103">
        <v>520.70000000000005</v>
      </c>
      <c r="J491" s="106">
        <v>0.37785000000000002</v>
      </c>
      <c r="K491" s="107">
        <v>27</v>
      </c>
      <c r="L491" s="107">
        <v>33</v>
      </c>
      <c r="M491" s="40">
        <v>1.38248E-2</v>
      </c>
      <c r="N491" s="40">
        <v>2.3828927999999996E-2</v>
      </c>
      <c r="O491" s="40">
        <v>0.14103991835999999</v>
      </c>
      <c r="P491" s="40">
        <v>0.29712409467839995</v>
      </c>
      <c r="Q491" s="40">
        <v>1</v>
      </c>
      <c r="R491" s="40">
        <v>0.29712409467839995</v>
      </c>
      <c r="S491" s="40">
        <v>0.14103991835999999</v>
      </c>
      <c r="T491" s="108">
        <v>141.13394497223999</v>
      </c>
      <c r="U491" s="109">
        <v>63.467963261999998</v>
      </c>
      <c r="V491" s="40">
        <v>2.7210944714400007</v>
      </c>
      <c r="W491" s="109">
        <v>952.38306500400029</v>
      </c>
      <c r="X491" s="40">
        <v>0.53622830016000012</v>
      </c>
      <c r="Y491" s="109"/>
      <c r="Z491" s="120">
        <v>1156.9849732382404</v>
      </c>
      <c r="AA491" s="40">
        <f t="shared" si="56"/>
        <v>3.6954867846384012</v>
      </c>
      <c r="AB491" s="110" t="str">
        <f t="shared" si="52"/>
        <v>14"900</v>
      </c>
    </row>
    <row r="492" spans="1:28" ht="18.75" customHeight="1" x14ac:dyDescent="0.3">
      <c r="A492" s="105">
        <v>900</v>
      </c>
      <c r="B492" s="105">
        <v>16</v>
      </c>
      <c r="C492" s="105">
        <f t="shared" si="57"/>
        <v>16</v>
      </c>
      <c r="D492" s="104" t="s">
        <v>77</v>
      </c>
      <c r="E492" s="105" t="str">
        <f t="shared" si="55"/>
        <v>16 900 CS-SS316/FG</v>
      </c>
      <c r="F492" s="103">
        <v>374.65</v>
      </c>
      <c r="G492" s="103">
        <v>412.75</v>
      </c>
      <c r="H492" s="103">
        <v>457.2</v>
      </c>
      <c r="I492" s="103">
        <v>574.79999999999995</v>
      </c>
      <c r="J492" s="106">
        <v>0.434975</v>
      </c>
      <c r="K492" s="107">
        <v>27</v>
      </c>
      <c r="L492" s="107">
        <v>33</v>
      </c>
      <c r="M492" s="40">
        <v>1.38248E-2</v>
      </c>
      <c r="N492" s="40">
        <v>2.3828927999999996E-2</v>
      </c>
      <c r="O492" s="40">
        <v>0.16236294426</v>
      </c>
      <c r="P492" s="40">
        <v>0.34204460257439995</v>
      </c>
      <c r="Q492" s="40">
        <v>1</v>
      </c>
      <c r="R492" s="40">
        <v>0.34204460257439995</v>
      </c>
      <c r="S492" s="40">
        <v>0.16236294426</v>
      </c>
      <c r="T492" s="108">
        <v>162.47118622283998</v>
      </c>
      <c r="U492" s="109">
        <v>73.063324917000003</v>
      </c>
      <c r="V492" s="40">
        <v>2.9290906713599991</v>
      </c>
      <c r="W492" s="109">
        <v>1025.1817349759997</v>
      </c>
      <c r="X492" s="40">
        <v>0.68142928230000044</v>
      </c>
      <c r="Y492" s="109"/>
      <c r="Z492" s="120">
        <v>1260.7162461158398</v>
      </c>
      <c r="AA492" s="40">
        <f t="shared" si="56"/>
        <v>4.1149275004943995</v>
      </c>
      <c r="AB492" s="110" t="str">
        <f t="shared" si="52"/>
        <v>16"900</v>
      </c>
    </row>
    <row r="493" spans="1:28" ht="18.75" customHeight="1" x14ac:dyDescent="0.3">
      <c r="A493" s="105">
        <v>900</v>
      </c>
      <c r="B493" s="105">
        <v>18</v>
      </c>
      <c r="C493" s="105">
        <f t="shared" si="57"/>
        <v>18</v>
      </c>
      <c r="D493" s="104" t="s">
        <v>77</v>
      </c>
      <c r="E493" s="105" t="str">
        <f t="shared" si="55"/>
        <v>18 900 CS-SS316/FG</v>
      </c>
      <c r="F493" s="103">
        <v>425.45</v>
      </c>
      <c r="G493" s="103">
        <v>463.55</v>
      </c>
      <c r="H493" s="103">
        <v>520.70000000000005</v>
      </c>
      <c r="I493" s="103">
        <v>638.29999999999995</v>
      </c>
      <c r="J493" s="106">
        <v>0.49212499999999998</v>
      </c>
      <c r="K493" s="107">
        <v>34</v>
      </c>
      <c r="L493" s="107">
        <v>40</v>
      </c>
      <c r="M493" s="40">
        <v>1.38248E-2</v>
      </c>
      <c r="N493" s="40">
        <v>2.3828927999999996E-2</v>
      </c>
      <c r="O493" s="40">
        <v>0.2313200098</v>
      </c>
      <c r="P493" s="40">
        <v>0.46907244767999989</v>
      </c>
      <c r="Q493" s="40">
        <v>1</v>
      </c>
      <c r="R493" s="40">
        <v>0.46907244767999989</v>
      </c>
      <c r="S493" s="40">
        <v>0.2313200098</v>
      </c>
      <c r="T493" s="108">
        <v>222.80941264799995</v>
      </c>
      <c r="U493" s="109">
        <v>104.09400441</v>
      </c>
      <c r="V493" s="40">
        <v>3.252676714559998</v>
      </c>
      <c r="W493" s="109">
        <v>1138.4368500959993</v>
      </c>
      <c r="X493" s="40">
        <v>0.76529750166000055</v>
      </c>
      <c r="Y493" s="109"/>
      <c r="Z493" s="120">
        <v>1465.3402671539993</v>
      </c>
      <c r="AA493" s="40">
        <f t="shared" si="56"/>
        <v>4.7183666736999985</v>
      </c>
      <c r="AB493" s="110" t="str">
        <f t="shared" si="52"/>
        <v>18"900</v>
      </c>
    </row>
    <row r="494" spans="1:28" ht="18.75" customHeight="1" x14ac:dyDescent="0.3">
      <c r="A494" s="105">
        <v>900</v>
      </c>
      <c r="B494" s="105">
        <v>20</v>
      </c>
      <c r="C494" s="105">
        <f t="shared" si="57"/>
        <v>20</v>
      </c>
      <c r="D494" s="104" t="s">
        <v>77</v>
      </c>
      <c r="E494" s="105" t="str">
        <f t="shared" si="55"/>
        <v>20 900 CS-SS316/FG</v>
      </c>
      <c r="F494" s="103">
        <v>482.6</v>
      </c>
      <c r="G494" s="103">
        <v>520.70000000000005</v>
      </c>
      <c r="H494" s="103">
        <v>571.5</v>
      </c>
      <c r="I494" s="103">
        <v>698.5</v>
      </c>
      <c r="J494" s="106">
        <v>0.54610000000000003</v>
      </c>
      <c r="K494" s="107">
        <v>30</v>
      </c>
      <c r="L494" s="107">
        <v>36</v>
      </c>
      <c r="M494" s="40">
        <v>1.38248E-2</v>
      </c>
      <c r="N494" s="40">
        <v>2.3828927999999996E-2</v>
      </c>
      <c r="O494" s="40">
        <v>0.22649169840000002</v>
      </c>
      <c r="P494" s="40">
        <v>0.46846719290879996</v>
      </c>
      <c r="Q494" s="40">
        <v>1</v>
      </c>
      <c r="R494" s="40">
        <v>0.46846719290879996</v>
      </c>
      <c r="S494" s="40">
        <v>0.22649169840000002</v>
      </c>
      <c r="T494" s="108">
        <v>222.52191663167997</v>
      </c>
      <c r="U494" s="109">
        <v>101.92126428000002</v>
      </c>
      <c r="V494" s="40">
        <v>3.8439600539999996</v>
      </c>
      <c r="W494" s="109">
        <v>1345.3860189</v>
      </c>
      <c r="X494" s="40">
        <v>0.85964924844000046</v>
      </c>
      <c r="Y494" s="109"/>
      <c r="Z494" s="120">
        <v>1669.8291998116799</v>
      </c>
      <c r="AA494" s="40">
        <f t="shared" si="56"/>
        <v>5.3985681937488001</v>
      </c>
      <c r="AB494" s="110" t="str">
        <f t="shared" si="52"/>
        <v>20"900</v>
      </c>
    </row>
    <row r="495" spans="1:28" ht="18.75" customHeight="1" x14ac:dyDescent="0.3">
      <c r="A495" s="105">
        <v>900</v>
      </c>
      <c r="B495" s="105">
        <v>24</v>
      </c>
      <c r="C495" s="105">
        <f t="shared" si="57"/>
        <v>24</v>
      </c>
      <c r="D495" s="104" t="s">
        <v>77</v>
      </c>
      <c r="E495" s="105" t="str">
        <f t="shared" si="55"/>
        <v>24 900 CS-SS316/FG</v>
      </c>
      <c r="F495" s="103">
        <v>590.54999999999995</v>
      </c>
      <c r="G495" s="103">
        <v>628.65</v>
      </c>
      <c r="H495" s="103">
        <v>679.5</v>
      </c>
      <c r="I495" s="103">
        <v>838.2</v>
      </c>
      <c r="J495" s="106">
        <v>0.65407500000000007</v>
      </c>
      <c r="K495" s="107">
        <v>31</v>
      </c>
      <c r="L495" s="107">
        <v>37</v>
      </c>
      <c r="M495" s="40">
        <v>1.38248E-2</v>
      </c>
      <c r="N495" s="40">
        <v>2.3828927999999996E-2</v>
      </c>
      <c r="O495" s="40">
        <v>0.28031613786000004</v>
      </c>
      <c r="P495" s="40">
        <v>0.57667852501920003</v>
      </c>
      <c r="Q495" s="40">
        <v>1</v>
      </c>
      <c r="R495" s="40">
        <v>0.57667852501920003</v>
      </c>
      <c r="S495" s="40">
        <v>0.28031613786000004</v>
      </c>
      <c r="T495" s="108">
        <v>273.92229938412004</v>
      </c>
      <c r="U495" s="109">
        <v>126.14226203700002</v>
      </c>
      <c r="V495" s="40">
        <v>5.764124036880002</v>
      </c>
      <c r="W495" s="109">
        <v>2017.4434129080007</v>
      </c>
      <c r="X495" s="40">
        <v>1.0378692145800006</v>
      </c>
      <c r="Y495" s="109"/>
      <c r="Z495" s="120">
        <v>2417.5079743291208</v>
      </c>
      <c r="AA495" s="40">
        <f t="shared" si="56"/>
        <v>7.6589879143392023</v>
      </c>
      <c r="AB495" s="110" t="str">
        <f t="shared" si="52"/>
        <v>24"900</v>
      </c>
    </row>
    <row r="496" spans="1:28" ht="18.75" customHeight="1" x14ac:dyDescent="0.3">
      <c r="A496" s="93"/>
      <c r="B496" s="93"/>
      <c r="C496" s="93"/>
      <c r="D496" s="94"/>
      <c r="E496" s="105" t="str">
        <f t="shared" si="55"/>
        <v xml:space="preserve">  </v>
      </c>
      <c r="F496" s="112"/>
      <c r="G496" s="112"/>
      <c r="H496" s="112"/>
      <c r="I496" s="112"/>
      <c r="J496" s="112"/>
      <c r="K496" s="93"/>
      <c r="L496" s="93"/>
      <c r="M496" s="113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65"/>
      <c r="AA496" s="113"/>
      <c r="AB496" s="110" t="str">
        <f t="shared" si="52"/>
        <v>"</v>
      </c>
    </row>
    <row r="497" spans="1:28" ht="18.75" customHeight="1" x14ac:dyDescent="0.3">
      <c r="A497" s="93"/>
      <c r="B497" s="93"/>
      <c r="C497" s="93"/>
      <c r="D497" s="94"/>
      <c r="E497" s="105" t="str">
        <f t="shared" si="55"/>
        <v xml:space="preserve">  </v>
      </c>
      <c r="F497" s="112"/>
      <c r="G497" s="112"/>
      <c r="H497" s="112"/>
      <c r="I497" s="112"/>
      <c r="J497" s="112"/>
      <c r="K497" s="93"/>
      <c r="L497" s="93"/>
      <c r="M497" s="113"/>
      <c r="N497" s="113"/>
      <c r="O497" s="113"/>
      <c r="P497" s="113"/>
      <c r="Q497" s="113"/>
      <c r="R497" s="113"/>
      <c r="S497" s="113"/>
      <c r="T497" s="113"/>
      <c r="U497" s="113"/>
      <c r="V497" s="113"/>
      <c r="W497" s="113"/>
      <c r="X497" s="113"/>
      <c r="Y497" s="113"/>
      <c r="Z497" s="165"/>
      <c r="AA497" s="113"/>
      <c r="AB497" s="110" t="str">
        <f t="shared" si="52"/>
        <v>"</v>
      </c>
    </row>
    <row r="498" spans="1:28" ht="18.75" customHeight="1" x14ac:dyDescent="0.3">
      <c r="A498" s="105">
        <v>900</v>
      </c>
      <c r="B498" s="105">
        <v>0.5</v>
      </c>
      <c r="C498" s="103">
        <v>0.5</v>
      </c>
      <c r="D498" s="104" t="s">
        <v>194</v>
      </c>
      <c r="E498" s="105" t="str">
        <f t="shared" si="55"/>
        <v>0.5 900 SS316-SS316/FG-SS316</v>
      </c>
      <c r="F498" s="111">
        <v>14.22</v>
      </c>
      <c r="G498" s="111">
        <v>19.05</v>
      </c>
      <c r="H498" s="105">
        <v>31.8</v>
      </c>
      <c r="I498" s="105">
        <v>63.5</v>
      </c>
      <c r="J498" s="40">
        <v>2.5425E-2</v>
      </c>
      <c r="K498" s="107">
        <v>8</v>
      </c>
      <c r="L498" s="107">
        <v>14</v>
      </c>
      <c r="M498" s="40">
        <v>1.38248E-2</v>
      </c>
      <c r="N498" s="40">
        <v>2.3828927999999996E-2</v>
      </c>
      <c r="O498" s="40">
        <v>2.8119643200000002E-3</v>
      </c>
      <c r="P498" s="40">
        <v>8.4819069215999986E-3</v>
      </c>
      <c r="Q498" s="40">
        <v>1</v>
      </c>
      <c r="R498" s="40">
        <v>8.4819069215999986E-3</v>
      </c>
      <c r="S498" s="40">
        <v>2.8119643200000002E-3</v>
      </c>
      <c r="T498" s="108">
        <v>4.2409534607999992</v>
      </c>
      <c r="U498" s="109">
        <v>1.40598216</v>
      </c>
      <c r="V498" s="40">
        <v>8.7225149399999979E-2</v>
      </c>
      <c r="W498" s="115">
        <v>69.780119519999985</v>
      </c>
      <c r="X498" s="40">
        <v>3.9870423179999993E-3</v>
      </c>
      <c r="Y498" s="115">
        <v>2</v>
      </c>
      <c r="Z498" s="120">
        <v>77.427055140799979</v>
      </c>
      <c r="AA498" s="40">
        <f t="shared" ref="AA498:AA516" si="58">R498+S498+V498+X498</f>
        <v>0.10250606295959998</v>
      </c>
      <c r="AB498" s="110" t="str">
        <f t="shared" si="52"/>
        <v>0.5"900</v>
      </c>
    </row>
    <row r="499" spans="1:28" ht="18.75" customHeight="1" x14ac:dyDescent="0.3">
      <c r="A499" s="105">
        <v>900</v>
      </c>
      <c r="B499" s="105">
        <v>0.75</v>
      </c>
      <c r="C499" s="103">
        <v>0.75</v>
      </c>
      <c r="D499" s="104" t="s">
        <v>194</v>
      </c>
      <c r="E499" s="105" t="str">
        <f t="shared" si="55"/>
        <v>0.75 900 SS316-SS316/FG-SS316</v>
      </c>
      <c r="F499" s="111">
        <v>20.57</v>
      </c>
      <c r="G499" s="111">
        <v>25.4</v>
      </c>
      <c r="H499" s="111">
        <v>39.6</v>
      </c>
      <c r="I499" s="111">
        <v>69.900000000000006</v>
      </c>
      <c r="J499" s="40">
        <v>3.2500000000000001E-2</v>
      </c>
      <c r="K499" s="107">
        <v>9</v>
      </c>
      <c r="L499" s="107">
        <v>15</v>
      </c>
      <c r="M499" s="40">
        <v>1.38248E-2</v>
      </c>
      <c r="N499" s="40">
        <v>2.3828927999999996E-2</v>
      </c>
      <c r="O499" s="40">
        <v>4.0437540000000001E-3</v>
      </c>
      <c r="P499" s="40">
        <v>1.1616602399999999E-2</v>
      </c>
      <c r="Q499" s="40">
        <v>1</v>
      </c>
      <c r="R499" s="40">
        <v>1.1616602399999999E-2</v>
      </c>
      <c r="S499" s="40">
        <v>4.0437540000000001E-3</v>
      </c>
      <c r="T499" s="108">
        <v>5.8083011999999989</v>
      </c>
      <c r="U499" s="109">
        <v>2.0218769999999999</v>
      </c>
      <c r="V499" s="40">
        <v>9.177587604000001E-2</v>
      </c>
      <c r="W499" s="115">
        <v>73.420700832000009</v>
      </c>
      <c r="X499" s="40">
        <v>5.316056423999997E-3</v>
      </c>
      <c r="Y499" s="115">
        <v>3</v>
      </c>
      <c r="Z499" s="120">
        <v>84.250879032000014</v>
      </c>
      <c r="AA499" s="40">
        <f t="shared" si="58"/>
        <v>0.112752288864</v>
      </c>
      <c r="AB499" s="110" t="str">
        <f t="shared" si="52"/>
        <v>0.75"900</v>
      </c>
    </row>
    <row r="500" spans="1:28" ht="18.75" customHeight="1" x14ac:dyDescent="0.3">
      <c r="A500" s="105">
        <v>900</v>
      </c>
      <c r="B500" s="105">
        <v>1</v>
      </c>
      <c r="C500" s="105">
        <f>B500</f>
        <v>1</v>
      </c>
      <c r="D500" s="104" t="s">
        <v>194</v>
      </c>
      <c r="E500" s="105" t="str">
        <f t="shared" si="55"/>
        <v>1 900 SS316-SS316/FG-SS316</v>
      </c>
      <c r="F500" s="111">
        <v>26.92</v>
      </c>
      <c r="G500" s="111">
        <v>31.75</v>
      </c>
      <c r="H500" s="111">
        <v>47.8</v>
      </c>
      <c r="I500" s="103">
        <v>79.5</v>
      </c>
      <c r="J500" s="40">
        <v>3.9774999999999998E-2</v>
      </c>
      <c r="K500" s="107">
        <v>10</v>
      </c>
      <c r="L500" s="107">
        <v>16</v>
      </c>
      <c r="M500" s="40">
        <v>1.38248E-2</v>
      </c>
      <c r="N500" s="40">
        <v>2.3828927999999996E-2</v>
      </c>
      <c r="O500" s="40">
        <v>5.4988141999999995E-3</v>
      </c>
      <c r="P500" s="40">
        <v>1.5164729779199996E-2</v>
      </c>
      <c r="Q500" s="40">
        <v>1</v>
      </c>
      <c r="R500" s="40">
        <v>1.5164729779199996E-2</v>
      </c>
      <c r="S500" s="40">
        <v>5.4988141999999995E-3</v>
      </c>
      <c r="T500" s="108">
        <v>7.5823648895999982</v>
      </c>
      <c r="U500" s="109">
        <v>2.7494070999999995</v>
      </c>
      <c r="V500" s="40">
        <v>0.10920313980000002</v>
      </c>
      <c r="W500" s="115">
        <v>87.36251184000001</v>
      </c>
      <c r="X500" s="40">
        <v>6.6450705299999973E-3</v>
      </c>
      <c r="Y500" s="115">
        <v>3</v>
      </c>
      <c r="Z500" s="120">
        <v>100.69428382960001</v>
      </c>
      <c r="AA500" s="40">
        <f t="shared" si="58"/>
        <v>0.13651175430920001</v>
      </c>
      <c r="AB500" s="110" t="str">
        <f t="shared" si="52"/>
        <v>1"900</v>
      </c>
    </row>
    <row r="501" spans="1:28" ht="18.75" customHeight="1" x14ac:dyDescent="0.3">
      <c r="A501" s="105">
        <v>900</v>
      </c>
      <c r="B501" s="105" t="s">
        <v>73</v>
      </c>
      <c r="C501" s="103">
        <v>1.25</v>
      </c>
      <c r="D501" s="104" t="s">
        <v>194</v>
      </c>
      <c r="E501" s="105" t="str">
        <f t="shared" si="55"/>
        <v>1.25 900 SS316-SS316/FG-SS316</v>
      </c>
      <c r="F501" s="111">
        <v>33.270000000000003</v>
      </c>
      <c r="G501" s="111">
        <v>39.619999999999997</v>
      </c>
      <c r="H501" s="111">
        <v>60.5</v>
      </c>
      <c r="I501" s="103">
        <v>88.9</v>
      </c>
      <c r="J501" s="40">
        <v>5.006E-2</v>
      </c>
      <c r="K501" s="107">
        <v>13</v>
      </c>
      <c r="L501" s="107">
        <v>19</v>
      </c>
      <c r="M501" s="40">
        <v>1.38248E-2</v>
      </c>
      <c r="N501" s="40">
        <v>2.3828927999999996E-2</v>
      </c>
      <c r="O501" s="40">
        <v>8.9969033440000009E-3</v>
      </c>
      <c r="P501" s="40">
        <v>2.2664646577919997E-2</v>
      </c>
      <c r="Q501" s="40">
        <v>1</v>
      </c>
      <c r="R501" s="40">
        <v>2.2664646577919997E-2</v>
      </c>
      <c r="S501" s="40">
        <v>8.9969033440000009E-3</v>
      </c>
      <c r="T501" s="108">
        <v>11.332323288959998</v>
      </c>
      <c r="U501" s="109">
        <v>4.4984516720000007</v>
      </c>
      <c r="V501" s="40">
        <v>0.10940290032000001</v>
      </c>
      <c r="W501" s="115">
        <v>87.522320256000015</v>
      </c>
      <c r="X501" s="40">
        <v>1.0901767883999991E-2</v>
      </c>
      <c r="Y501" s="115">
        <v>13.082121460799989</v>
      </c>
      <c r="Z501" s="120">
        <v>116.43521667776001</v>
      </c>
      <c r="AA501" s="40">
        <f t="shared" si="58"/>
        <v>0.15196621812591998</v>
      </c>
      <c r="AB501" s="110" t="str">
        <f t="shared" si="52"/>
        <v>1  1/4"900</v>
      </c>
    </row>
    <row r="502" spans="1:28" ht="18.75" customHeight="1" x14ac:dyDescent="0.3">
      <c r="A502" s="105">
        <v>900</v>
      </c>
      <c r="B502" s="105" t="s">
        <v>74</v>
      </c>
      <c r="C502" s="111">
        <v>1.5</v>
      </c>
      <c r="D502" s="104" t="s">
        <v>194</v>
      </c>
      <c r="E502" s="105" t="str">
        <f t="shared" si="55"/>
        <v>1.5 900 SS316-SS316/FG-SS316</v>
      </c>
      <c r="F502" s="111">
        <v>41.4</v>
      </c>
      <c r="G502" s="111">
        <v>47.75</v>
      </c>
      <c r="H502" s="111">
        <v>69.900000000000006</v>
      </c>
      <c r="I502" s="103">
        <v>98.6</v>
      </c>
      <c r="J502" s="40">
        <v>5.8825000000000002E-2</v>
      </c>
      <c r="K502" s="107">
        <v>13</v>
      </c>
      <c r="L502" s="107">
        <v>19</v>
      </c>
      <c r="M502" s="40">
        <v>1.38248E-2</v>
      </c>
      <c r="N502" s="40">
        <v>2.3828927999999996E-2</v>
      </c>
      <c r="O502" s="40">
        <v>1.057217018E-2</v>
      </c>
      <c r="P502" s="40">
        <v>2.6632997102399993E-2</v>
      </c>
      <c r="Q502" s="40">
        <v>1</v>
      </c>
      <c r="R502" s="40">
        <v>2.6632997102399993E-2</v>
      </c>
      <c r="S502" s="40">
        <v>1.057217018E-2</v>
      </c>
      <c r="T502" s="108">
        <v>13.316498551199997</v>
      </c>
      <c r="U502" s="109">
        <v>5.2860850900000003</v>
      </c>
      <c r="V502" s="40">
        <v>0.12262176023999997</v>
      </c>
      <c r="W502" s="115">
        <v>98.097408191999975</v>
      </c>
      <c r="X502" s="40">
        <v>1.3138804050000005E-2</v>
      </c>
      <c r="Y502" s="115">
        <v>15.766564860000004</v>
      </c>
      <c r="Z502" s="120">
        <v>132.46655669319998</v>
      </c>
      <c r="AA502" s="40">
        <f t="shared" si="58"/>
        <v>0.17296573157239997</v>
      </c>
      <c r="AB502" s="110" t="str">
        <f t="shared" si="52"/>
        <v>1  1/2"900</v>
      </c>
    </row>
    <row r="503" spans="1:28" ht="18.75" customHeight="1" x14ac:dyDescent="0.3">
      <c r="A503" s="105">
        <v>900</v>
      </c>
      <c r="B503" s="105">
        <v>2</v>
      </c>
      <c r="C503" s="105">
        <f>B503</f>
        <v>2</v>
      </c>
      <c r="D503" s="104" t="s">
        <v>194</v>
      </c>
      <c r="E503" s="105" t="str">
        <f t="shared" si="55"/>
        <v>2 900 SS316-SS316/FG-SS316</v>
      </c>
      <c r="F503" s="111">
        <v>52.32</v>
      </c>
      <c r="G503" s="111">
        <v>58.67</v>
      </c>
      <c r="H503" s="111">
        <v>85.9</v>
      </c>
      <c r="I503" s="111">
        <v>143</v>
      </c>
      <c r="J503" s="40">
        <v>7.2285000000000002E-2</v>
      </c>
      <c r="K503" s="107">
        <v>16</v>
      </c>
      <c r="L503" s="107">
        <v>22</v>
      </c>
      <c r="M503" s="40">
        <v>1.38248E-2</v>
      </c>
      <c r="N503" s="40">
        <v>2.3828927999999996E-2</v>
      </c>
      <c r="O503" s="40">
        <v>1.5989210688000001E-2</v>
      </c>
      <c r="P503" s="40">
        <v>3.7894429330559996E-2</v>
      </c>
      <c r="Q503" s="40">
        <v>1</v>
      </c>
      <c r="R503" s="40">
        <v>3.7894429330559996E-2</v>
      </c>
      <c r="S503" s="40">
        <v>1.5989210688000001E-2</v>
      </c>
      <c r="T503" s="108">
        <v>18.947214665279997</v>
      </c>
      <c r="U503" s="109">
        <v>7.9946053440000009</v>
      </c>
      <c r="V503" s="40">
        <v>0.35381877959999991</v>
      </c>
      <c r="W503" s="115">
        <v>283.05502367999992</v>
      </c>
      <c r="X503" s="40">
        <v>1.6143531594000005E-2</v>
      </c>
      <c r="Y503" s="115">
        <v>19.372237912800006</v>
      </c>
      <c r="Z503" s="120">
        <v>329.36908160207992</v>
      </c>
      <c r="AA503" s="40">
        <f t="shared" si="58"/>
        <v>0.42384595121255991</v>
      </c>
      <c r="AB503" s="110" t="str">
        <f t="shared" si="52"/>
        <v>2"900</v>
      </c>
    </row>
    <row r="504" spans="1:28" ht="18.75" customHeight="1" x14ac:dyDescent="0.3">
      <c r="A504" s="105">
        <v>900</v>
      </c>
      <c r="B504" s="105" t="s">
        <v>75</v>
      </c>
      <c r="C504" s="111">
        <v>2.5</v>
      </c>
      <c r="D504" s="104" t="s">
        <v>194</v>
      </c>
      <c r="E504" s="105" t="str">
        <f t="shared" si="55"/>
        <v>2.5 900 SS316-SS316/FG-SS316</v>
      </c>
      <c r="F504" s="111">
        <v>63.5</v>
      </c>
      <c r="G504" s="111">
        <v>69.849999999999994</v>
      </c>
      <c r="H504" s="111">
        <v>98.6</v>
      </c>
      <c r="I504" s="111">
        <v>165.1</v>
      </c>
      <c r="J504" s="40">
        <v>8.4224999999999994E-2</v>
      </c>
      <c r="K504" s="107">
        <v>17</v>
      </c>
      <c r="L504" s="107">
        <v>23</v>
      </c>
      <c r="M504" s="40">
        <v>1.38248E-2</v>
      </c>
      <c r="N504" s="40">
        <v>2.3828927999999996E-2</v>
      </c>
      <c r="O504" s="40">
        <v>1.9794694259999999E-2</v>
      </c>
      <c r="P504" s="40">
        <v>4.616080359839999E-2</v>
      </c>
      <c r="Q504" s="40">
        <v>1</v>
      </c>
      <c r="R504" s="40">
        <v>4.616080359839999E-2</v>
      </c>
      <c r="S504" s="40">
        <v>1.9794694259999999E-2</v>
      </c>
      <c r="T504" s="108">
        <v>23.080401799199993</v>
      </c>
      <c r="U504" s="109">
        <v>9.89734713</v>
      </c>
      <c r="V504" s="40">
        <v>0.47574852780000004</v>
      </c>
      <c r="W504" s="115">
        <v>380.59882224000006</v>
      </c>
      <c r="X504" s="40">
        <v>1.9219800269999983E-2</v>
      </c>
      <c r="Y504" s="115">
        <v>23.063760323999979</v>
      </c>
      <c r="Z504" s="120">
        <v>436.64033149320005</v>
      </c>
      <c r="AA504" s="40">
        <f t="shared" si="58"/>
        <v>0.56092382592840007</v>
      </c>
      <c r="AB504" s="110" t="str">
        <f t="shared" si="52"/>
        <v>2  1/2"900</v>
      </c>
    </row>
    <row r="505" spans="1:28" ht="18.75" customHeight="1" x14ac:dyDescent="0.3">
      <c r="A505" s="105">
        <v>900</v>
      </c>
      <c r="B505" s="105">
        <v>3</v>
      </c>
      <c r="C505" s="105">
        <f t="shared" ref="C505:C516" si="59">B505</f>
        <v>3</v>
      </c>
      <c r="D505" s="104" t="s">
        <v>194</v>
      </c>
      <c r="E505" s="105" t="str">
        <f t="shared" si="55"/>
        <v>3 900 SS316-SS316/FG-SS316</v>
      </c>
      <c r="F505" s="122">
        <v>78.739999999999995</v>
      </c>
      <c r="G505" s="111">
        <v>95.25</v>
      </c>
      <c r="H505" s="111">
        <v>120.7</v>
      </c>
      <c r="I505" s="111">
        <v>168.4</v>
      </c>
      <c r="J505" s="40">
        <v>0.10797499999999999</v>
      </c>
      <c r="K505" s="107">
        <v>15</v>
      </c>
      <c r="L505" s="107">
        <v>21</v>
      </c>
      <c r="M505" s="40">
        <v>1.38248E-2</v>
      </c>
      <c r="N505" s="40">
        <v>2.3828927999999996E-2</v>
      </c>
      <c r="O505" s="40">
        <v>2.2390991699999998E-2</v>
      </c>
      <c r="P505" s="40">
        <v>5.4031498516799982E-2</v>
      </c>
      <c r="Q505" s="40">
        <v>1</v>
      </c>
      <c r="R505" s="40">
        <v>5.4031498516799982E-2</v>
      </c>
      <c r="S505" s="40">
        <v>2.2390991699999998E-2</v>
      </c>
      <c r="T505" s="108">
        <v>27.015749258399993</v>
      </c>
      <c r="U505" s="109">
        <v>11.195495849999999</v>
      </c>
      <c r="V505" s="40">
        <v>0.34807208975999998</v>
      </c>
      <c r="W505" s="115">
        <v>278.45767180799999</v>
      </c>
      <c r="X505" s="40">
        <v>6.8142928230000011E-2</v>
      </c>
      <c r="Y505" s="115">
        <v>54.514342584000005</v>
      </c>
      <c r="Z505" s="120">
        <v>371.18325950039997</v>
      </c>
      <c r="AA505" s="40">
        <f t="shared" si="58"/>
        <v>0.49263750820679997</v>
      </c>
      <c r="AB505" s="110" t="str">
        <f t="shared" si="52"/>
        <v>3"900</v>
      </c>
    </row>
    <row r="506" spans="1:28" ht="18.75" customHeight="1" x14ac:dyDescent="0.3">
      <c r="A506" s="105">
        <v>900</v>
      </c>
      <c r="B506" s="105">
        <v>4</v>
      </c>
      <c r="C506" s="105">
        <f t="shared" si="59"/>
        <v>4</v>
      </c>
      <c r="D506" s="104" t="s">
        <v>194</v>
      </c>
      <c r="E506" s="105" t="str">
        <f t="shared" si="55"/>
        <v>4 900 SS316-SS316/FG-SS316</v>
      </c>
      <c r="F506" s="111">
        <v>102.62</v>
      </c>
      <c r="G506" s="111">
        <v>120.65</v>
      </c>
      <c r="H506" s="111">
        <v>149.4</v>
      </c>
      <c r="I506" s="111">
        <v>206.5</v>
      </c>
      <c r="J506" s="40">
        <v>0.13502500000000001</v>
      </c>
      <c r="K506" s="107">
        <v>17</v>
      </c>
      <c r="L506" s="107">
        <v>23</v>
      </c>
      <c r="M506" s="40">
        <v>1.38248E-2</v>
      </c>
      <c r="N506" s="40">
        <v>2.3828927999999996E-2</v>
      </c>
      <c r="O506" s="40">
        <v>3.173379154E-2</v>
      </c>
      <c r="P506" s="40">
        <v>7.4002523073599988E-2</v>
      </c>
      <c r="Q506" s="40">
        <v>1</v>
      </c>
      <c r="R506" s="40">
        <v>7.4002523073599988E-2</v>
      </c>
      <c r="S506" s="40">
        <v>3.173379154E-2</v>
      </c>
      <c r="T506" s="108">
        <v>37.001261536799994</v>
      </c>
      <c r="U506" s="109">
        <v>15.866895769999999</v>
      </c>
      <c r="V506" s="40">
        <v>0.51093411179999992</v>
      </c>
      <c r="W506" s="115">
        <v>408.74728943999992</v>
      </c>
      <c r="X506" s="40">
        <v>9.4260944574000013E-2</v>
      </c>
      <c r="Y506" s="115">
        <v>195.69251184000004</v>
      </c>
      <c r="Z506" s="120">
        <v>657.30795858680005</v>
      </c>
      <c r="AA506" s="40">
        <f t="shared" si="58"/>
        <v>0.71093137098759995</v>
      </c>
      <c r="AB506" s="110" t="str">
        <f t="shared" si="52"/>
        <v>4"900</v>
      </c>
    </row>
    <row r="507" spans="1:28" ht="18.75" customHeight="1" x14ac:dyDescent="0.3">
      <c r="A507" s="105">
        <v>900</v>
      </c>
      <c r="B507" s="105">
        <v>5</v>
      </c>
      <c r="C507" s="105">
        <f t="shared" si="59"/>
        <v>5</v>
      </c>
      <c r="D507" s="104" t="s">
        <v>194</v>
      </c>
      <c r="E507" s="105" t="str">
        <f t="shared" si="55"/>
        <v>5 900 SS316-SS316/FG-SS316</v>
      </c>
      <c r="F507" s="111">
        <v>128.27000000000001</v>
      </c>
      <c r="G507" s="111">
        <v>147.57</v>
      </c>
      <c r="H507" s="111">
        <v>177.8</v>
      </c>
      <c r="I507" s="111">
        <v>247.7</v>
      </c>
      <c r="J507" s="40">
        <v>0.162685</v>
      </c>
      <c r="K507" s="107">
        <v>18</v>
      </c>
      <c r="L507" s="107">
        <v>24</v>
      </c>
      <c r="M507" s="40">
        <v>1.38248E-2</v>
      </c>
      <c r="N507" s="40">
        <v>2.3828927999999996E-2</v>
      </c>
      <c r="O507" s="40">
        <v>4.0483576584000001E-2</v>
      </c>
      <c r="P507" s="40">
        <v>9.3038619640319981E-2</v>
      </c>
      <c r="Q507" s="40">
        <v>1</v>
      </c>
      <c r="R507" s="40">
        <v>9.3038619640319981E-2</v>
      </c>
      <c r="S507" s="40">
        <v>4.0483576584000001E-2</v>
      </c>
      <c r="T507" s="108">
        <v>46.519309820159989</v>
      </c>
      <c r="U507" s="109">
        <v>20.241788291999999</v>
      </c>
      <c r="V507" s="40">
        <v>0.75026021435999957</v>
      </c>
      <c r="W507" s="115">
        <v>600.20817148799961</v>
      </c>
      <c r="X507" s="40">
        <v>0.12341391253199989</v>
      </c>
      <c r="Y507" s="115">
        <v>289.50272128320034</v>
      </c>
      <c r="Z507" s="120">
        <v>956.47199088335992</v>
      </c>
      <c r="AA507" s="40">
        <f t="shared" si="58"/>
        <v>1.0071963231163195</v>
      </c>
      <c r="AB507" s="110" t="str">
        <f t="shared" si="52"/>
        <v>5"900</v>
      </c>
    </row>
    <row r="508" spans="1:28" ht="18.75" customHeight="1" x14ac:dyDescent="0.3">
      <c r="A508" s="105">
        <v>900</v>
      </c>
      <c r="B508" s="105">
        <v>6</v>
      </c>
      <c r="C508" s="105">
        <f t="shared" si="59"/>
        <v>6</v>
      </c>
      <c r="D508" s="104" t="s">
        <v>194</v>
      </c>
      <c r="E508" s="105" t="str">
        <f t="shared" si="55"/>
        <v>6 900 SS316-SS316/FG-SS316</v>
      </c>
      <c r="F508" s="111">
        <v>154.94</v>
      </c>
      <c r="G508" s="111">
        <v>174.75</v>
      </c>
      <c r="H508" s="111">
        <v>209.6</v>
      </c>
      <c r="I508" s="111">
        <v>289.10000000000002</v>
      </c>
      <c r="J508" s="40">
        <v>0.19217500000000001</v>
      </c>
      <c r="K508" s="107">
        <v>21</v>
      </c>
      <c r="L508" s="107">
        <v>27</v>
      </c>
      <c r="M508" s="40">
        <v>1.38248E-2</v>
      </c>
      <c r="N508" s="40">
        <v>2.3828927999999996E-2</v>
      </c>
      <c r="O508" s="40">
        <v>5.5792399740000005E-2</v>
      </c>
      <c r="P508" s="40">
        <v>0.12364175443679999</v>
      </c>
      <c r="Q508" s="40">
        <v>1</v>
      </c>
      <c r="R508" s="40">
        <v>0.12364175443679999</v>
      </c>
      <c r="S508" s="40">
        <v>5.5792399740000005E-2</v>
      </c>
      <c r="T508" s="108">
        <v>61.820877218399993</v>
      </c>
      <c r="U508" s="109">
        <v>27.896199870000004</v>
      </c>
      <c r="V508" s="40">
        <v>0.99591885540000036</v>
      </c>
      <c r="W508" s="115">
        <v>796.73508432000028</v>
      </c>
      <c r="X508" s="40">
        <v>0.15000660926999998</v>
      </c>
      <c r="Y508" s="115">
        <v>90.003965561999991</v>
      </c>
      <c r="Z508" s="120">
        <v>976.45612697040031</v>
      </c>
      <c r="AA508" s="40">
        <f t="shared" si="58"/>
        <v>1.3253596188468002</v>
      </c>
      <c r="AB508" s="110" t="str">
        <f t="shared" si="52"/>
        <v>6"900</v>
      </c>
    </row>
    <row r="509" spans="1:28" ht="18.75" customHeight="1" x14ac:dyDescent="0.3">
      <c r="A509" s="105">
        <v>900</v>
      </c>
      <c r="B509" s="105">
        <v>8</v>
      </c>
      <c r="C509" s="105">
        <f t="shared" si="59"/>
        <v>8</v>
      </c>
      <c r="D509" s="104" t="s">
        <v>194</v>
      </c>
      <c r="E509" s="105" t="str">
        <f t="shared" ref="E509:E540" si="60">CONCATENATE(C509," ",A509," ",D509)</f>
        <v>8 900 SS316-SS316/FG-SS316</v>
      </c>
      <c r="F509" s="111">
        <v>196.85</v>
      </c>
      <c r="G509" s="111">
        <v>222.25</v>
      </c>
      <c r="H509" s="111">
        <v>257.3</v>
      </c>
      <c r="I509" s="111">
        <v>358.9</v>
      </c>
      <c r="J509" s="40">
        <v>0.23977500000000002</v>
      </c>
      <c r="K509" s="107">
        <v>21</v>
      </c>
      <c r="L509" s="107">
        <v>27</v>
      </c>
      <c r="M509" s="40">
        <v>1.38248E-2</v>
      </c>
      <c r="N509" s="40">
        <v>2.3828927999999996E-2</v>
      </c>
      <c r="O509" s="40">
        <v>6.9611669819999999E-2</v>
      </c>
      <c r="P509" s="40">
        <v>0.15426669270239998</v>
      </c>
      <c r="Q509" s="40">
        <v>1</v>
      </c>
      <c r="R509" s="40">
        <v>0.15426669270239998</v>
      </c>
      <c r="S509" s="40">
        <v>6.9611669819999999E-2</v>
      </c>
      <c r="T509" s="108">
        <v>77.133346351199989</v>
      </c>
      <c r="U509" s="109">
        <v>34.805834910000002</v>
      </c>
      <c r="V509" s="40">
        <v>1.5800684476799993</v>
      </c>
      <c r="W509" s="115">
        <v>1264.0547581439994</v>
      </c>
      <c r="X509" s="40">
        <v>0.24461563980000003</v>
      </c>
      <c r="Y509" s="115">
        <v>146.76938388000002</v>
      </c>
      <c r="Z509" s="120">
        <v>1522.7633232851995</v>
      </c>
      <c r="AA509" s="40">
        <f t="shared" si="58"/>
        <v>2.0485624500023993</v>
      </c>
      <c r="AB509" s="110" t="str">
        <f t="shared" si="52"/>
        <v>8"900</v>
      </c>
    </row>
    <row r="510" spans="1:28" ht="18.75" customHeight="1" x14ac:dyDescent="0.3">
      <c r="A510" s="105">
        <v>900</v>
      </c>
      <c r="B510" s="105">
        <v>10</v>
      </c>
      <c r="C510" s="105">
        <f t="shared" si="59"/>
        <v>10</v>
      </c>
      <c r="D510" s="104" t="s">
        <v>194</v>
      </c>
      <c r="E510" s="105" t="str">
        <f t="shared" si="60"/>
        <v>10 900 SS316-SS316/FG-SS316</v>
      </c>
      <c r="F510" s="111">
        <v>246.13</v>
      </c>
      <c r="G510" s="111">
        <v>276.35000000000002</v>
      </c>
      <c r="H510" s="111">
        <v>311.2</v>
      </c>
      <c r="I510" s="111">
        <v>435.1</v>
      </c>
      <c r="J510" s="40">
        <v>0.29377499999999995</v>
      </c>
      <c r="K510" s="107">
        <v>21</v>
      </c>
      <c r="L510" s="107">
        <v>27</v>
      </c>
      <c r="M510" s="40">
        <v>1.38248E-2</v>
      </c>
      <c r="N510" s="40">
        <v>2.3828927999999996E-2</v>
      </c>
      <c r="O510" s="40">
        <v>8.5288993019999981E-2</v>
      </c>
      <c r="P510" s="40">
        <v>0.18900926972639995</v>
      </c>
      <c r="Q510" s="40">
        <v>1</v>
      </c>
      <c r="R510" s="40">
        <v>0.18900926972639995</v>
      </c>
      <c r="S510" s="40">
        <v>8.5288993019999981E-2</v>
      </c>
      <c r="T510" s="108">
        <v>94.504634863199968</v>
      </c>
      <c r="U510" s="109">
        <v>42.644496509999989</v>
      </c>
      <c r="V510" s="40">
        <v>2.3359800214800011</v>
      </c>
      <c r="W510" s="115">
        <v>1868.7840171840007</v>
      </c>
      <c r="X510" s="40">
        <v>0.36187840160400042</v>
      </c>
      <c r="Y510" s="115">
        <v>217.12704096240026</v>
      </c>
      <c r="Z510" s="120">
        <v>2223.060189519601</v>
      </c>
      <c r="AA510" s="40">
        <f t="shared" si="58"/>
        <v>2.9721566858304014</v>
      </c>
      <c r="AB510" s="110" t="str">
        <f t="shared" si="52"/>
        <v>10"900</v>
      </c>
    </row>
    <row r="511" spans="1:28" ht="18.75" customHeight="1" x14ac:dyDescent="0.3">
      <c r="A511" s="105">
        <v>900</v>
      </c>
      <c r="B511" s="105">
        <v>12</v>
      </c>
      <c r="C511" s="105">
        <f t="shared" si="59"/>
        <v>12</v>
      </c>
      <c r="D511" s="104" t="s">
        <v>194</v>
      </c>
      <c r="E511" s="105" t="str">
        <f t="shared" si="60"/>
        <v>12 900 SS316-SS316/FG-SS316</v>
      </c>
      <c r="F511" s="111">
        <v>292.10000000000002</v>
      </c>
      <c r="G511" s="111">
        <v>323.85000000000002</v>
      </c>
      <c r="H511" s="111">
        <v>368.3</v>
      </c>
      <c r="I511" s="111">
        <v>498.6</v>
      </c>
      <c r="J511" s="40">
        <v>0.34607500000000002</v>
      </c>
      <c r="K511" s="107">
        <v>27</v>
      </c>
      <c r="L511" s="107">
        <v>33</v>
      </c>
      <c r="M511" s="40">
        <v>1.38248E-2</v>
      </c>
      <c r="N511" s="40">
        <v>2.3828927999999996E-2</v>
      </c>
      <c r="O511" s="40">
        <v>0.12917927681999999</v>
      </c>
      <c r="P511" s="40">
        <v>0.27213767650080001</v>
      </c>
      <c r="Q511" s="40">
        <v>1</v>
      </c>
      <c r="R511" s="40">
        <v>0.27213767650080001</v>
      </c>
      <c r="S511" s="40">
        <v>0.12917927681999999</v>
      </c>
      <c r="T511" s="108">
        <v>136.06883825040001</v>
      </c>
      <c r="U511" s="109">
        <v>64.589638409999992</v>
      </c>
      <c r="V511" s="40">
        <v>2.8151751765600004</v>
      </c>
      <c r="W511" s="115">
        <v>2252.1401412480004</v>
      </c>
      <c r="X511" s="40">
        <v>0.44554991534999999</v>
      </c>
      <c r="Y511" s="115">
        <v>267.32994921</v>
      </c>
      <c r="Z511" s="120">
        <v>2720.1285671184005</v>
      </c>
      <c r="AA511" s="40">
        <f t="shared" si="58"/>
        <v>3.6620420452308005</v>
      </c>
      <c r="AB511" s="110" t="str">
        <f t="shared" si="52"/>
        <v>12"900</v>
      </c>
    </row>
    <row r="512" spans="1:28" ht="18.75" customHeight="1" x14ac:dyDescent="0.3">
      <c r="A512" s="105">
        <v>900</v>
      </c>
      <c r="B512" s="105">
        <v>14</v>
      </c>
      <c r="C512" s="105">
        <f t="shared" si="59"/>
        <v>14</v>
      </c>
      <c r="D512" s="104" t="s">
        <v>194</v>
      </c>
      <c r="E512" s="105" t="str">
        <f t="shared" si="60"/>
        <v>14 900 SS316-SS316/FG-SS316</v>
      </c>
      <c r="F512" s="111">
        <v>320.8</v>
      </c>
      <c r="G512" s="111">
        <v>355.6</v>
      </c>
      <c r="H512" s="111">
        <v>400.1</v>
      </c>
      <c r="I512" s="111">
        <v>520.70000000000005</v>
      </c>
      <c r="J512" s="40">
        <v>0.37785000000000002</v>
      </c>
      <c r="K512" s="107">
        <v>27</v>
      </c>
      <c r="L512" s="107">
        <v>33</v>
      </c>
      <c r="M512" s="40">
        <v>1.38248E-2</v>
      </c>
      <c r="N512" s="40">
        <v>2.3828927999999996E-2</v>
      </c>
      <c r="O512" s="40">
        <v>0.14103991835999999</v>
      </c>
      <c r="P512" s="40">
        <v>0.29712409467839995</v>
      </c>
      <c r="Q512" s="40">
        <v>1</v>
      </c>
      <c r="R512" s="40">
        <v>0.29712409467839995</v>
      </c>
      <c r="S512" s="40">
        <v>0.14103991835999999</v>
      </c>
      <c r="T512" s="108">
        <v>148.56204733919998</v>
      </c>
      <c r="U512" s="109">
        <v>70.519959180000001</v>
      </c>
      <c r="V512" s="40">
        <v>2.7210944714400007</v>
      </c>
      <c r="W512" s="115">
        <v>2176.8755771520005</v>
      </c>
      <c r="X512" s="40">
        <v>0.53622830016000012</v>
      </c>
      <c r="Y512" s="115">
        <v>321.73698009600002</v>
      </c>
      <c r="Z512" s="120">
        <v>2717.6945637672006</v>
      </c>
      <c r="AA512" s="40">
        <f t="shared" si="58"/>
        <v>3.6954867846384012</v>
      </c>
      <c r="AB512" s="110" t="str">
        <f t="shared" si="52"/>
        <v>14"900</v>
      </c>
    </row>
    <row r="513" spans="1:28" ht="18.75" customHeight="1" x14ac:dyDescent="0.3">
      <c r="A513" s="105">
        <v>900</v>
      </c>
      <c r="B513" s="105">
        <v>16</v>
      </c>
      <c r="C513" s="105">
        <f t="shared" si="59"/>
        <v>16</v>
      </c>
      <c r="D513" s="104" t="s">
        <v>194</v>
      </c>
      <c r="E513" s="105" t="str">
        <f t="shared" si="60"/>
        <v>16 900 SS316-SS316/FG-SS316</v>
      </c>
      <c r="F513" s="111">
        <v>374.65</v>
      </c>
      <c r="G513" s="111">
        <v>412.75</v>
      </c>
      <c r="H513" s="111">
        <v>457.2</v>
      </c>
      <c r="I513" s="111">
        <v>574.79999999999995</v>
      </c>
      <c r="J513" s="40">
        <v>0.434975</v>
      </c>
      <c r="K513" s="107">
        <v>27</v>
      </c>
      <c r="L513" s="107">
        <v>33</v>
      </c>
      <c r="M513" s="40">
        <v>1.38248E-2</v>
      </c>
      <c r="N513" s="40">
        <v>2.3828927999999996E-2</v>
      </c>
      <c r="O513" s="40">
        <v>0.16236294426</v>
      </c>
      <c r="P513" s="40">
        <v>0.34204460257439995</v>
      </c>
      <c r="Q513" s="40">
        <v>1</v>
      </c>
      <c r="R513" s="40">
        <v>0.34204460257439995</v>
      </c>
      <c r="S513" s="40">
        <v>0.16236294426</v>
      </c>
      <c r="T513" s="108">
        <v>171.02230128719998</v>
      </c>
      <c r="U513" s="109">
        <v>81.181472130000003</v>
      </c>
      <c r="V513" s="40">
        <v>2.9290906713599991</v>
      </c>
      <c r="W513" s="115">
        <v>2343.2725370879994</v>
      </c>
      <c r="X513" s="40">
        <v>0.68142928230000044</v>
      </c>
      <c r="Y513" s="115">
        <v>408.8575693800002</v>
      </c>
      <c r="Z513" s="120">
        <v>3004.3338798852001</v>
      </c>
      <c r="AA513" s="40">
        <f t="shared" si="58"/>
        <v>4.1149275004943995</v>
      </c>
      <c r="AB513" s="110" t="str">
        <f t="shared" si="52"/>
        <v>16"900</v>
      </c>
    </row>
    <row r="514" spans="1:28" ht="18.75" customHeight="1" x14ac:dyDescent="0.3">
      <c r="A514" s="105">
        <v>900</v>
      </c>
      <c r="B514" s="105">
        <v>18</v>
      </c>
      <c r="C514" s="105">
        <f t="shared" si="59"/>
        <v>18</v>
      </c>
      <c r="D514" s="104" t="s">
        <v>194</v>
      </c>
      <c r="E514" s="105" t="str">
        <f t="shared" si="60"/>
        <v>18 900 SS316-SS316/FG-SS316</v>
      </c>
      <c r="F514" s="111">
        <v>425.45</v>
      </c>
      <c r="G514" s="111">
        <v>463.55</v>
      </c>
      <c r="H514" s="111">
        <v>520.70000000000005</v>
      </c>
      <c r="I514" s="111">
        <v>638.29999999999995</v>
      </c>
      <c r="J514" s="40">
        <v>0.49212499999999998</v>
      </c>
      <c r="K514" s="107">
        <v>34</v>
      </c>
      <c r="L514" s="107">
        <v>40</v>
      </c>
      <c r="M514" s="40">
        <v>1.38248E-2</v>
      </c>
      <c r="N514" s="40">
        <v>2.3828927999999996E-2</v>
      </c>
      <c r="O514" s="40">
        <v>0.2313200098</v>
      </c>
      <c r="P514" s="40">
        <v>0.46907244767999989</v>
      </c>
      <c r="Q514" s="40">
        <v>1</v>
      </c>
      <c r="R514" s="40">
        <v>0.46907244767999989</v>
      </c>
      <c r="S514" s="40">
        <v>0.2313200098</v>
      </c>
      <c r="T514" s="108">
        <v>234.53622383999993</v>
      </c>
      <c r="U514" s="109">
        <v>115.6600049</v>
      </c>
      <c r="V514" s="40">
        <v>3.252676714559998</v>
      </c>
      <c r="W514" s="115">
        <v>2602.1413716479983</v>
      </c>
      <c r="X514" s="40">
        <v>0.76529750166000055</v>
      </c>
      <c r="Y514" s="115">
        <v>459.17850099600037</v>
      </c>
      <c r="Z514" s="120">
        <v>3411.5161013839984</v>
      </c>
      <c r="AA514" s="40">
        <f t="shared" si="58"/>
        <v>4.7183666736999985</v>
      </c>
      <c r="AB514" s="110" t="str">
        <f t="shared" si="52"/>
        <v>18"900</v>
      </c>
    </row>
    <row r="515" spans="1:28" ht="18.75" customHeight="1" x14ac:dyDescent="0.3">
      <c r="A515" s="105">
        <v>900</v>
      </c>
      <c r="B515" s="105">
        <v>20</v>
      </c>
      <c r="C515" s="105">
        <f t="shared" si="59"/>
        <v>20</v>
      </c>
      <c r="D515" s="104" t="s">
        <v>194</v>
      </c>
      <c r="E515" s="105" t="str">
        <f t="shared" si="60"/>
        <v>20 900 SS316-SS316/FG-SS316</v>
      </c>
      <c r="F515" s="111">
        <v>482.6</v>
      </c>
      <c r="G515" s="111">
        <v>520.70000000000005</v>
      </c>
      <c r="H515" s="111">
        <v>571.5</v>
      </c>
      <c r="I515" s="111">
        <v>698.5</v>
      </c>
      <c r="J515" s="40">
        <v>0.54610000000000003</v>
      </c>
      <c r="K515" s="107">
        <v>30</v>
      </c>
      <c r="L515" s="107">
        <v>36</v>
      </c>
      <c r="M515" s="40">
        <v>1.38248E-2</v>
      </c>
      <c r="N515" s="40">
        <v>2.3828927999999996E-2</v>
      </c>
      <c r="O515" s="40">
        <v>0.22649169840000002</v>
      </c>
      <c r="P515" s="40">
        <v>0.46846719290879996</v>
      </c>
      <c r="Q515" s="40">
        <v>1</v>
      </c>
      <c r="R515" s="40">
        <v>0.46846719290879996</v>
      </c>
      <c r="S515" s="40">
        <v>0.22649169840000002</v>
      </c>
      <c r="T515" s="108">
        <v>234.23359645439999</v>
      </c>
      <c r="U515" s="109">
        <v>113.24584920000001</v>
      </c>
      <c r="V515" s="40">
        <v>3.8439600539999996</v>
      </c>
      <c r="W515" s="115">
        <v>3075.1680431999998</v>
      </c>
      <c r="X515" s="40">
        <v>0.85964924844000046</v>
      </c>
      <c r="Y515" s="115">
        <v>515.78954906400031</v>
      </c>
      <c r="Z515" s="120">
        <v>3938.4370379184002</v>
      </c>
      <c r="AA515" s="40">
        <f t="shared" si="58"/>
        <v>5.3985681937488001</v>
      </c>
      <c r="AB515" s="110" t="str">
        <f t="shared" ref="AB515:AB578" si="61">CONCATENATE(B515,"""",A515)</f>
        <v>20"900</v>
      </c>
    </row>
    <row r="516" spans="1:28" ht="18.75" customHeight="1" x14ac:dyDescent="0.3">
      <c r="A516" s="105">
        <v>900</v>
      </c>
      <c r="B516" s="105">
        <v>24</v>
      </c>
      <c r="C516" s="105">
        <f t="shared" si="59"/>
        <v>24</v>
      </c>
      <c r="D516" s="104" t="s">
        <v>194</v>
      </c>
      <c r="E516" s="105" t="str">
        <f t="shared" si="60"/>
        <v>24 900 SS316-SS316/FG-SS316</v>
      </c>
      <c r="F516" s="111">
        <v>590.54999999999995</v>
      </c>
      <c r="G516" s="111">
        <v>628.65</v>
      </c>
      <c r="H516" s="111">
        <v>679.5</v>
      </c>
      <c r="I516" s="111">
        <v>838.2</v>
      </c>
      <c r="J516" s="40">
        <v>0.65407500000000007</v>
      </c>
      <c r="K516" s="107">
        <v>31</v>
      </c>
      <c r="L516" s="107">
        <v>37</v>
      </c>
      <c r="M516" s="40">
        <v>1.38248E-2</v>
      </c>
      <c r="N516" s="40">
        <v>2.3828927999999996E-2</v>
      </c>
      <c r="O516" s="40">
        <v>0.28031613786000004</v>
      </c>
      <c r="P516" s="40">
        <v>0.57667852501920003</v>
      </c>
      <c r="Q516" s="40">
        <v>1</v>
      </c>
      <c r="R516" s="40">
        <v>0.57667852501920003</v>
      </c>
      <c r="S516" s="40">
        <v>0.28031613786000004</v>
      </c>
      <c r="T516" s="108">
        <v>288.33926250960002</v>
      </c>
      <c r="U516" s="109">
        <v>140.15806893000001</v>
      </c>
      <c r="V516" s="40">
        <v>5.764124036880002</v>
      </c>
      <c r="W516" s="115">
        <v>4611.2992295040012</v>
      </c>
      <c r="X516" s="40">
        <v>1.0378692145800006</v>
      </c>
      <c r="Y516" s="115">
        <v>622.72152874800031</v>
      </c>
      <c r="Z516" s="120">
        <v>5662.5180896916017</v>
      </c>
      <c r="AA516" s="40">
        <f t="shared" si="58"/>
        <v>7.6589879143392023</v>
      </c>
      <c r="AB516" s="110" t="str">
        <f t="shared" si="61"/>
        <v>24"900</v>
      </c>
    </row>
    <row r="517" spans="1:28" ht="18.75" customHeight="1" x14ac:dyDescent="0.3">
      <c r="A517" s="93"/>
      <c r="B517" s="93"/>
      <c r="C517" s="93"/>
      <c r="D517" s="94"/>
      <c r="E517" s="105" t="str">
        <f t="shared" si="60"/>
        <v xml:space="preserve">  </v>
      </c>
      <c r="F517" s="112"/>
      <c r="G517" s="112"/>
      <c r="H517" s="112"/>
      <c r="I517" s="112"/>
      <c r="J517" s="112"/>
      <c r="K517" s="93"/>
      <c r="L517" s="93"/>
      <c r="M517" s="113"/>
      <c r="N517" s="113"/>
      <c r="O517" s="113"/>
      <c r="P517" s="113"/>
      <c r="Q517" s="113"/>
      <c r="R517" s="113"/>
      <c r="S517" s="113"/>
      <c r="T517" s="113"/>
      <c r="U517" s="113"/>
      <c r="V517" s="113"/>
      <c r="W517" s="113"/>
      <c r="X517" s="113"/>
      <c r="Y517" s="113"/>
      <c r="Z517" s="165"/>
      <c r="AA517" s="113"/>
      <c r="AB517" s="110" t="str">
        <f t="shared" si="61"/>
        <v>"</v>
      </c>
    </row>
    <row r="518" spans="1:28" ht="18.75" customHeight="1" x14ac:dyDescent="0.3">
      <c r="A518" s="93"/>
      <c r="B518" s="93"/>
      <c r="C518" s="93"/>
      <c r="D518" s="94"/>
      <c r="E518" s="105" t="str">
        <f t="shared" si="60"/>
        <v xml:space="preserve">  </v>
      </c>
      <c r="F518" s="112"/>
      <c r="G518" s="112"/>
      <c r="H518" s="112"/>
      <c r="I518" s="112"/>
      <c r="J518" s="112"/>
      <c r="K518" s="93"/>
      <c r="L518" s="93"/>
      <c r="M518" s="113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65"/>
      <c r="AA518" s="113"/>
      <c r="AB518" s="110" t="str">
        <f t="shared" si="61"/>
        <v>"</v>
      </c>
    </row>
    <row r="519" spans="1:28" ht="18.75" customHeight="1" x14ac:dyDescent="0.3">
      <c r="A519" s="105">
        <v>900</v>
      </c>
      <c r="B519" s="103">
        <v>0.5</v>
      </c>
      <c r="C519" s="103">
        <v>0.5</v>
      </c>
      <c r="D519" s="104" t="s">
        <v>81</v>
      </c>
      <c r="E519" s="105" t="str">
        <f t="shared" si="60"/>
        <v>0.5 900 CS-SS304/FG-SS304</v>
      </c>
      <c r="F519" s="103">
        <v>14.22</v>
      </c>
      <c r="G519" s="103">
        <v>19.05</v>
      </c>
      <c r="H519" s="103">
        <v>31.8</v>
      </c>
      <c r="I519" s="103">
        <v>63.5</v>
      </c>
      <c r="J519" s="106">
        <v>2.5425E-2</v>
      </c>
      <c r="K519" s="107">
        <v>8</v>
      </c>
      <c r="L519" s="107">
        <v>14</v>
      </c>
      <c r="M519" s="40">
        <v>1.38248E-2</v>
      </c>
      <c r="N519" s="40">
        <v>2.3828927999999996E-2</v>
      </c>
      <c r="O519" s="40">
        <v>2.8119643200000002E-3</v>
      </c>
      <c r="P519" s="40">
        <v>8.4819069215999986E-3</v>
      </c>
      <c r="Q519" s="40">
        <v>1</v>
      </c>
      <c r="R519" s="40">
        <v>8.4819069215999986E-3</v>
      </c>
      <c r="S519" s="40">
        <v>2.8119643200000002E-3</v>
      </c>
      <c r="T519" s="116">
        <v>2.9686674225599994</v>
      </c>
      <c r="U519" s="109">
        <v>1.2653839440000001</v>
      </c>
      <c r="V519" s="40">
        <v>8.7225149399999979E-2</v>
      </c>
      <c r="W519" s="109">
        <v>30.528802289999994</v>
      </c>
      <c r="X519" s="40">
        <v>3.9870423179999993E-3</v>
      </c>
      <c r="Y519" s="116">
        <v>1</v>
      </c>
      <c r="Z519" s="120">
        <v>35.762853656559997</v>
      </c>
      <c r="AA519" s="40">
        <f t="shared" ref="AA519:AA537" si="62">R519+S519+V519+X519</f>
        <v>0.10250606295959998</v>
      </c>
      <c r="AB519" s="110" t="str">
        <f t="shared" si="61"/>
        <v>0.5"900</v>
      </c>
    </row>
    <row r="520" spans="1:28" ht="18.75" customHeight="1" x14ac:dyDescent="0.3">
      <c r="A520" s="105">
        <v>900</v>
      </c>
      <c r="B520" s="103">
        <v>0.75</v>
      </c>
      <c r="C520" s="103">
        <v>0.75</v>
      </c>
      <c r="D520" s="104" t="s">
        <v>81</v>
      </c>
      <c r="E520" s="105" t="str">
        <f t="shared" si="60"/>
        <v>0.75 900 CS-SS304/FG-SS304</v>
      </c>
      <c r="F520" s="103">
        <v>20.57</v>
      </c>
      <c r="G520" s="103">
        <v>25.4</v>
      </c>
      <c r="H520" s="103">
        <v>39.6</v>
      </c>
      <c r="I520" s="103">
        <v>69.900000000000006</v>
      </c>
      <c r="J520" s="106">
        <v>3.2500000000000001E-2</v>
      </c>
      <c r="K520" s="107">
        <v>9</v>
      </c>
      <c r="L520" s="107">
        <v>15</v>
      </c>
      <c r="M520" s="40">
        <v>1.38248E-2</v>
      </c>
      <c r="N520" s="40">
        <v>2.3828927999999996E-2</v>
      </c>
      <c r="O520" s="40">
        <v>4.0437540000000001E-3</v>
      </c>
      <c r="P520" s="40">
        <v>1.1616602399999999E-2</v>
      </c>
      <c r="Q520" s="40">
        <v>1</v>
      </c>
      <c r="R520" s="40">
        <v>1.1616602399999999E-2</v>
      </c>
      <c r="S520" s="40">
        <v>4.0437540000000001E-3</v>
      </c>
      <c r="T520" s="116">
        <v>4.0658108399999993</v>
      </c>
      <c r="U520" s="109">
        <v>1.8196893000000001</v>
      </c>
      <c r="V520" s="40">
        <v>9.177587604000001E-2</v>
      </c>
      <c r="W520" s="109">
        <v>32.121556613999999</v>
      </c>
      <c r="X520" s="40">
        <v>5.316056423999997E-3</v>
      </c>
      <c r="Y520" s="116">
        <v>2</v>
      </c>
      <c r="Z520" s="120">
        <v>40.007056753999997</v>
      </c>
      <c r="AA520" s="40">
        <f t="shared" si="62"/>
        <v>0.112752288864</v>
      </c>
      <c r="AB520" s="110" t="str">
        <f t="shared" si="61"/>
        <v>0.75"900</v>
      </c>
    </row>
    <row r="521" spans="1:28" ht="18.75" customHeight="1" x14ac:dyDescent="0.3">
      <c r="A521" s="105">
        <v>900</v>
      </c>
      <c r="B521" s="105">
        <v>1</v>
      </c>
      <c r="C521" s="105">
        <f>B521</f>
        <v>1</v>
      </c>
      <c r="D521" s="104" t="s">
        <v>81</v>
      </c>
      <c r="E521" s="105" t="str">
        <f t="shared" si="60"/>
        <v>1 900 CS-SS304/FG-SS304</v>
      </c>
      <c r="F521" s="103">
        <v>26.92</v>
      </c>
      <c r="G521" s="103">
        <v>31.75</v>
      </c>
      <c r="H521" s="103">
        <v>47.8</v>
      </c>
      <c r="I521" s="103">
        <v>79.5</v>
      </c>
      <c r="J521" s="106">
        <v>3.9774999999999998E-2</v>
      </c>
      <c r="K521" s="107">
        <v>10</v>
      </c>
      <c r="L521" s="107">
        <v>16</v>
      </c>
      <c r="M521" s="40">
        <v>1.38248E-2</v>
      </c>
      <c r="N521" s="40">
        <v>2.3828927999999996E-2</v>
      </c>
      <c r="O521" s="40">
        <v>5.4988141999999995E-3</v>
      </c>
      <c r="P521" s="40">
        <v>1.5164729779199996E-2</v>
      </c>
      <c r="Q521" s="40">
        <v>1</v>
      </c>
      <c r="R521" s="40">
        <v>1.5164729779199996E-2</v>
      </c>
      <c r="S521" s="40">
        <v>5.4988141999999995E-3</v>
      </c>
      <c r="T521" s="116">
        <v>5.307655422719999</v>
      </c>
      <c r="U521" s="109">
        <v>2.4744663899999999</v>
      </c>
      <c r="V521" s="40">
        <v>0.10920313980000002</v>
      </c>
      <c r="W521" s="109">
        <v>38.221098930000004</v>
      </c>
      <c r="X521" s="40">
        <v>6.6450705299999973E-3</v>
      </c>
      <c r="Y521" s="116">
        <v>2</v>
      </c>
      <c r="Z521" s="120">
        <v>48.003220742719996</v>
      </c>
      <c r="AA521" s="40">
        <f t="shared" si="62"/>
        <v>0.13651175430920001</v>
      </c>
      <c r="AB521" s="110" t="str">
        <f t="shared" si="61"/>
        <v>1"900</v>
      </c>
    </row>
    <row r="522" spans="1:28" ht="18.75" customHeight="1" x14ac:dyDescent="0.3">
      <c r="A522" s="105">
        <v>900</v>
      </c>
      <c r="B522" s="105" t="s">
        <v>73</v>
      </c>
      <c r="C522" s="103">
        <v>1.25</v>
      </c>
      <c r="D522" s="104" t="s">
        <v>81</v>
      </c>
      <c r="E522" s="105" t="str">
        <f t="shared" si="60"/>
        <v>1.25 900 CS-SS304/FG-SS304</v>
      </c>
      <c r="F522" s="103">
        <v>33.270000000000003</v>
      </c>
      <c r="G522" s="103">
        <v>39.619999999999997</v>
      </c>
      <c r="H522" s="103">
        <v>60.5</v>
      </c>
      <c r="I522" s="103">
        <v>88.9</v>
      </c>
      <c r="J522" s="106">
        <v>5.006E-2</v>
      </c>
      <c r="K522" s="107">
        <v>13</v>
      </c>
      <c r="L522" s="107">
        <v>19</v>
      </c>
      <c r="M522" s="40">
        <v>1.38248E-2</v>
      </c>
      <c r="N522" s="40">
        <v>2.3828927999999996E-2</v>
      </c>
      <c r="O522" s="40">
        <v>8.9969033440000009E-3</v>
      </c>
      <c r="P522" s="40">
        <v>2.2664646577919997E-2</v>
      </c>
      <c r="Q522" s="40">
        <v>1</v>
      </c>
      <c r="R522" s="40">
        <v>2.2664646577919997E-2</v>
      </c>
      <c r="S522" s="40">
        <v>8.9969033440000009E-3</v>
      </c>
      <c r="T522" s="116">
        <v>7.9326263022719985</v>
      </c>
      <c r="U522" s="109">
        <v>4.0486065048000004</v>
      </c>
      <c r="V522" s="40">
        <v>0.10940290032000001</v>
      </c>
      <c r="W522" s="109">
        <v>38.291015112000004</v>
      </c>
      <c r="X522" s="40">
        <v>1.0901767883999991E-2</v>
      </c>
      <c r="Y522" s="116">
        <v>16.352651825999985</v>
      </c>
      <c r="Z522" s="120">
        <v>66.624899745071986</v>
      </c>
      <c r="AA522" s="40">
        <f t="shared" si="62"/>
        <v>0.15196621812591998</v>
      </c>
      <c r="AB522" s="110" t="str">
        <f t="shared" si="61"/>
        <v>1  1/4"900</v>
      </c>
    </row>
    <row r="523" spans="1:28" ht="18.75" customHeight="1" x14ac:dyDescent="0.3">
      <c r="A523" s="105">
        <v>900</v>
      </c>
      <c r="B523" s="105" t="s">
        <v>74</v>
      </c>
      <c r="C523" s="103">
        <v>1.5</v>
      </c>
      <c r="D523" s="104" t="s">
        <v>81</v>
      </c>
      <c r="E523" s="105" t="str">
        <f t="shared" si="60"/>
        <v>1.5 900 CS-SS304/FG-SS304</v>
      </c>
      <c r="F523" s="103">
        <v>41.4</v>
      </c>
      <c r="G523" s="103">
        <v>47.75</v>
      </c>
      <c r="H523" s="103">
        <v>69.900000000000006</v>
      </c>
      <c r="I523" s="103">
        <v>98.6</v>
      </c>
      <c r="J523" s="106">
        <v>5.8825000000000002E-2</v>
      </c>
      <c r="K523" s="107">
        <v>13</v>
      </c>
      <c r="L523" s="107">
        <v>19</v>
      </c>
      <c r="M523" s="40">
        <v>1.38248E-2</v>
      </c>
      <c r="N523" s="40">
        <v>2.3828927999999996E-2</v>
      </c>
      <c r="O523" s="40">
        <v>1.057217018E-2</v>
      </c>
      <c r="P523" s="40">
        <v>2.6632997102399993E-2</v>
      </c>
      <c r="Q523" s="40">
        <v>1</v>
      </c>
      <c r="R523" s="40">
        <v>2.6632997102399993E-2</v>
      </c>
      <c r="S523" s="40">
        <v>1.057217018E-2</v>
      </c>
      <c r="T523" s="116">
        <v>9.321548985839998</v>
      </c>
      <c r="U523" s="109">
        <v>4.7574765809999997</v>
      </c>
      <c r="V523" s="40">
        <v>0.12262176023999997</v>
      </c>
      <c r="W523" s="109">
        <v>42.917616083999988</v>
      </c>
      <c r="X523" s="40">
        <v>1.3138804050000005E-2</v>
      </c>
      <c r="Y523" s="116">
        <v>19.708206075000007</v>
      </c>
      <c r="Z523" s="120">
        <v>76.704847725839997</v>
      </c>
      <c r="AA523" s="40">
        <f t="shared" si="62"/>
        <v>0.17296573157239997</v>
      </c>
      <c r="AB523" s="110" t="str">
        <f t="shared" si="61"/>
        <v>1  1/2"900</v>
      </c>
    </row>
    <row r="524" spans="1:28" ht="18.75" customHeight="1" x14ac:dyDescent="0.3">
      <c r="A524" s="105">
        <v>900</v>
      </c>
      <c r="B524" s="105">
        <v>2</v>
      </c>
      <c r="C524" s="105">
        <f>B524</f>
        <v>2</v>
      </c>
      <c r="D524" s="104" t="s">
        <v>81</v>
      </c>
      <c r="E524" s="105" t="str">
        <f t="shared" si="60"/>
        <v>2 900 CS-SS304/FG-SS304</v>
      </c>
      <c r="F524" s="103">
        <v>52.32</v>
      </c>
      <c r="G524" s="103">
        <v>58.67</v>
      </c>
      <c r="H524" s="103">
        <v>85.9</v>
      </c>
      <c r="I524" s="105">
        <v>143</v>
      </c>
      <c r="J524" s="106">
        <v>7.2285000000000002E-2</v>
      </c>
      <c r="K524" s="107">
        <v>16</v>
      </c>
      <c r="L524" s="107">
        <v>22</v>
      </c>
      <c r="M524" s="40">
        <v>1.38248E-2</v>
      </c>
      <c r="N524" s="40">
        <v>2.3828927999999996E-2</v>
      </c>
      <c r="O524" s="40">
        <v>1.5989210688000001E-2</v>
      </c>
      <c r="P524" s="40">
        <v>3.7894429330559996E-2</v>
      </c>
      <c r="Q524" s="40">
        <v>1</v>
      </c>
      <c r="R524" s="40">
        <v>3.7894429330559996E-2</v>
      </c>
      <c r="S524" s="40">
        <v>1.5989210688000001E-2</v>
      </c>
      <c r="T524" s="116">
        <v>13.263050265695998</v>
      </c>
      <c r="U524" s="109">
        <v>7.1951448096000004</v>
      </c>
      <c r="V524" s="40">
        <v>0.35381877959999991</v>
      </c>
      <c r="W524" s="109">
        <v>123.83657285999996</v>
      </c>
      <c r="X524" s="40">
        <v>1.6143531594000005E-2</v>
      </c>
      <c r="Y524" s="116">
        <v>15</v>
      </c>
      <c r="Z524" s="120">
        <v>159.29476793529597</v>
      </c>
      <c r="AA524" s="40">
        <f t="shared" si="62"/>
        <v>0.42384595121255991</v>
      </c>
      <c r="AB524" s="110" t="str">
        <f t="shared" si="61"/>
        <v>2"900</v>
      </c>
    </row>
    <row r="525" spans="1:28" ht="18.75" customHeight="1" x14ac:dyDescent="0.3">
      <c r="A525" s="105">
        <v>900</v>
      </c>
      <c r="B525" s="105" t="s">
        <v>75</v>
      </c>
      <c r="C525" s="103">
        <v>2.5</v>
      </c>
      <c r="D525" s="104" t="s">
        <v>81</v>
      </c>
      <c r="E525" s="105" t="str">
        <f t="shared" si="60"/>
        <v>2.5 900 CS-SS304/FG-SS304</v>
      </c>
      <c r="F525" s="103">
        <v>63.5</v>
      </c>
      <c r="G525" s="103">
        <v>69.849999999999994</v>
      </c>
      <c r="H525" s="103">
        <v>98.6</v>
      </c>
      <c r="I525" s="103">
        <v>165.1</v>
      </c>
      <c r="J525" s="106">
        <v>8.4224999999999994E-2</v>
      </c>
      <c r="K525" s="107">
        <v>17</v>
      </c>
      <c r="L525" s="107">
        <v>23</v>
      </c>
      <c r="M525" s="40">
        <v>1.38248E-2</v>
      </c>
      <c r="N525" s="40">
        <v>2.3828927999999996E-2</v>
      </c>
      <c r="O525" s="40">
        <v>1.9794694259999999E-2</v>
      </c>
      <c r="P525" s="40">
        <v>4.616080359839999E-2</v>
      </c>
      <c r="Q525" s="40">
        <v>1</v>
      </c>
      <c r="R525" s="40">
        <v>4.616080359839999E-2</v>
      </c>
      <c r="S525" s="40">
        <v>1.9794694259999999E-2</v>
      </c>
      <c r="T525" s="116">
        <v>16.156281259439996</v>
      </c>
      <c r="U525" s="109">
        <v>8.9076124169999993</v>
      </c>
      <c r="V525" s="40">
        <v>0.47574852780000004</v>
      </c>
      <c r="W525" s="109">
        <v>166.51198472999999</v>
      </c>
      <c r="X525" s="40">
        <v>1.9219800269999983E-2</v>
      </c>
      <c r="Y525" s="116">
        <v>28.829700404999972</v>
      </c>
      <c r="Z525" s="120">
        <v>220.40557881143997</v>
      </c>
      <c r="AA525" s="40">
        <f t="shared" si="62"/>
        <v>0.56092382592840007</v>
      </c>
      <c r="AB525" s="110" t="str">
        <f t="shared" si="61"/>
        <v>2  1/2"900</v>
      </c>
    </row>
    <row r="526" spans="1:28" ht="18.75" customHeight="1" x14ac:dyDescent="0.3">
      <c r="A526" s="105">
        <v>900</v>
      </c>
      <c r="B526" s="105">
        <v>3</v>
      </c>
      <c r="C526" s="105">
        <f t="shared" ref="C526:C537" si="63">B526</f>
        <v>3</v>
      </c>
      <c r="D526" s="104" t="s">
        <v>81</v>
      </c>
      <c r="E526" s="105" t="str">
        <f t="shared" si="60"/>
        <v>3 900 CS-SS304/FG-SS304</v>
      </c>
      <c r="F526" s="123">
        <v>78.739999999999995</v>
      </c>
      <c r="G526" s="103">
        <v>95.25</v>
      </c>
      <c r="H526" s="103">
        <v>120.7</v>
      </c>
      <c r="I526" s="103">
        <v>168.4</v>
      </c>
      <c r="J526" s="106">
        <v>0.10797499999999999</v>
      </c>
      <c r="K526" s="107">
        <v>15</v>
      </c>
      <c r="L526" s="107">
        <v>21</v>
      </c>
      <c r="M526" s="40">
        <v>1.38248E-2</v>
      </c>
      <c r="N526" s="40">
        <v>2.3828927999999996E-2</v>
      </c>
      <c r="O526" s="40">
        <v>2.2390991699999998E-2</v>
      </c>
      <c r="P526" s="40">
        <v>5.4031498516799982E-2</v>
      </c>
      <c r="Q526" s="40">
        <v>1</v>
      </c>
      <c r="R526" s="40">
        <v>5.4031498516799982E-2</v>
      </c>
      <c r="S526" s="40">
        <v>2.2390991699999998E-2</v>
      </c>
      <c r="T526" s="116">
        <v>18.911024480879995</v>
      </c>
      <c r="U526" s="109">
        <v>10.075946264999999</v>
      </c>
      <c r="V526" s="40">
        <v>0.34807208975999998</v>
      </c>
      <c r="W526" s="109">
        <v>121.82523141599999</v>
      </c>
      <c r="X526" s="40">
        <v>6.8142928230000011E-2</v>
      </c>
      <c r="Y526" s="116">
        <v>102.21439234500002</v>
      </c>
      <c r="Z526" s="120">
        <v>253.02659450688003</v>
      </c>
      <c r="AA526" s="40">
        <f t="shared" si="62"/>
        <v>0.49263750820679997</v>
      </c>
      <c r="AB526" s="110" t="str">
        <f t="shared" si="61"/>
        <v>3"900</v>
      </c>
    </row>
    <row r="527" spans="1:28" ht="18.75" customHeight="1" x14ac:dyDescent="0.3">
      <c r="A527" s="105">
        <v>900</v>
      </c>
      <c r="B527" s="105">
        <v>4</v>
      </c>
      <c r="C527" s="105">
        <f t="shared" si="63"/>
        <v>4</v>
      </c>
      <c r="D527" s="104" t="s">
        <v>81</v>
      </c>
      <c r="E527" s="105" t="str">
        <f t="shared" si="60"/>
        <v>4 900 CS-SS304/FG-SS304</v>
      </c>
      <c r="F527" s="103">
        <v>102.62</v>
      </c>
      <c r="G527" s="103">
        <v>120.65</v>
      </c>
      <c r="H527" s="103">
        <v>149.4</v>
      </c>
      <c r="I527" s="103">
        <v>206.5</v>
      </c>
      <c r="J527" s="106">
        <v>0.13502500000000001</v>
      </c>
      <c r="K527" s="107">
        <v>17</v>
      </c>
      <c r="L527" s="107">
        <v>23</v>
      </c>
      <c r="M527" s="40">
        <v>1.38248E-2</v>
      </c>
      <c r="N527" s="40">
        <v>2.3828927999999996E-2</v>
      </c>
      <c r="O527" s="40">
        <v>3.173379154E-2</v>
      </c>
      <c r="P527" s="40">
        <v>7.4002523073599988E-2</v>
      </c>
      <c r="Q527" s="40">
        <v>1</v>
      </c>
      <c r="R527" s="40">
        <v>7.4002523073599988E-2</v>
      </c>
      <c r="S527" s="40">
        <v>3.173379154E-2</v>
      </c>
      <c r="T527" s="116">
        <v>25.900883075759996</v>
      </c>
      <c r="U527" s="109">
        <v>14.280206193</v>
      </c>
      <c r="V527" s="40">
        <v>0.51093411179999992</v>
      </c>
      <c r="W527" s="109">
        <v>178.82693912999997</v>
      </c>
      <c r="X527" s="40">
        <v>9.4260944574000013E-2</v>
      </c>
      <c r="Y527" s="116">
        <v>56</v>
      </c>
      <c r="Z527" s="120">
        <v>275.00802839875996</v>
      </c>
      <c r="AA527" s="40">
        <f t="shared" si="62"/>
        <v>0.71093137098759995</v>
      </c>
      <c r="AB527" s="110" t="str">
        <f t="shared" si="61"/>
        <v>4"900</v>
      </c>
    </row>
    <row r="528" spans="1:28" ht="18.75" customHeight="1" x14ac:dyDescent="0.3">
      <c r="A528" s="105">
        <v>900</v>
      </c>
      <c r="B528" s="105">
        <v>5</v>
      </c>
      <c r="C528" s="105">
        <f t="shared" si="63"/>
        <v>5</v>
      </c>
      <c r="D528" s="104" t="s">
        <v>81</v>
      </c>
      <c r="E528" s="105" t="str">
        <f t="shared" si="60"/>
        <v>5 900 CS-SS304/FG-SS304</v>
      </c>
      <c r="F528" s="103">
        <v>128.27000000000001</v>
      </c>
      <c r="G528" s="103">
        <v>147.57</v>
      </c>
      <c r="H528" s="103">
        <v>177.8</v>
      </c>
      <c r="I528" s="103">
        <v>247.7</v>
      </c>
      <c r="J528" s="106">
        <v>0.162685</v>
      </c>
      <c r="K528" s="107">
        <v>18</v>
      </c>
      <c r="L528" s="107">
        <v>24</v>
      </c>
      <c r="M528" s="40">
        <v>1.38248E-2</v>
      </c>
      <c r="N528" s="40">
        <v>2.3828927999999996E-2</v>
      </c>
      <c r="O528" s="40">
        <v>4.0483576584000001E-2</v>
      </c>
      <c r="P528" s="40">
        <v>9.3038619640319981E-2</v>
      </c>
      <c r="Q528" s="40">
        <v>1</v>
      </c>
      <c r="R528" s="40">
        <v>9.3038619640319981E-2</v>
      </c>
      <c r="S528" s="40">
        <v>4.0483576584000001E-2</v>
      </c>
      <c r="T528" s="116">
        <v>32.56351687411199</v>
      </c>
      <c r="U528" s="109">
        <v>18.217609462800002</v>
      </c>
      <c r="V528" s="40">
        <v>0.75026021435999957</v>
      </c>
      <c r="W528" s="109">
        <v>262.59107502599983</v>
      </c>
      <c r="X528" s="40">
        <v>0.12341391253199989</v>
      </c>
      <c r="Y528" s="116">
        <v>185.12086879799983</v>
      </c>
      <c r="Z528" s="120">
        <v>498.49307016091166</v>
      </c>
      <c r="AA528" s="40">
        <f t="shared" si="62"/>
        <v>1.0071963231163195</v>
      </c>
      <c r="AB528" s="110" t="str">
        <f t="shared" si="61"/>
        <v>5"900</v>
      </c>
    </row>
    <row r="529" spans="1:28" ht="18.75" customHeight="1" x14ac:dyDescent="0.3">
      <c r="A529" s="105">
        <v>900</v>
      </c>
      <c r="B529" s="105">
        <v>6</v>
      </c>
      <c r="C529" s="105">
        <f t="shared" si="63"/>
        <v>6</v>
      </c>
      <c r="D529" s="104" t="s">
        <v>81</v>
      </c>
      <c r="E529" s="105" t="str">
        <f t="shared" si="60"/>
        <v>6 900 CS-SS304/FG-SS304</v>
      </c>
      <c r="F529" s="103">
        <v>154.94</v>
      </c>
      <c r="G529" s="103">
        <v>174.75</v>
      </c>
      <c r="H529" s="103">
        <v>209.6</v>
      </c>
      <c r="I529" s="103">
        <v>289.10000000000002</v>
      </c>
      <c r="J529" s="106">
        <v>0.19217500000000001</v>
      </c>
      <c r="K529" s="107">
        <v>21</v>
      </c>
      <c r="L529" s="107">
        <v>27</v>
      </c>
      <c r="M529" s="40">
        <v>1.38248E-2</v>
      </c>
      <c r="N529" s="40">
        <v>2.3828927999999996E-2</v>
      </c>
      <c r="O529" s="40">
        <v>5.5792399740000005E-2</v>
      </c>
      <c r="P529" s="40">
        <v>0.12364175443679999</v>
      </c>
      <c r="Q529" s="40">
        <v>1</v>
      </c>
      <c r="R529" s="40">
        <v>0.12364175443679999</v>
      </c>
      <c r="S529" s="40">
        <v>5.5792399740000005E-2</v>
      </c>
      <c r="T529" s="116">
        <v>43.274614052879997</v>
      </c>
      <c r="U529" s="109">
        <v>25.106579883000002</v>
      </c>
      <c r="V529" s="40">
        <v>0.99591885540000036</v>
      </c>
      <c r="W529" s="109">
        <v>348.57159939000013</v>
      </c>
      <c r="X529" s="40">
        <v>0.15000660926999998</v>
      </c>
      <c r="Y529" s="116">
        <v>225.00991390499996</v>
      </c>
      <c r="Z529" s="120">
        <v>641.96270723088014</v>
      </c>
      <c r="AA529" s="40">
        <f t="shared" si="62"/>
        <v>1.3253596188468002</v>
      </c>
      <c r="AB529" s="110" t="str">
        <f t="shared" si="61"/>
        <v>6"900</v>
      </c>
    </row>
    <row r="530" spans="1:28" ht="18.75" customHeight="1" x14ac:dyDescent="0.3">
      <c r="A530" s="105">
        <v>900</v>
      </c>
      <c r="B530" s="105">
        <v>8</v>
      </c>
      <c r="C530" s="105">
        <f t="shared" si="63"/>
        <v>8</v>
      </c>
      <c r="D530" s="104" t="s">
        <v>81</v>
      </c>
      <c r="E530" s="105" t="str">
        <f t="shared" si="60"/>
        <v>8 900 CS-SS304/FG-SS304</v>
      </c>
      <c r="F530" s="103">
        <v>196.85</v>
      </c>
      <c r="G530" s="103">
        <v>222.25</v>
      </c>
      <c r="H530" s="103">
        <v>257.3</v>
      </c>
      <c r="I530" s="103">
        <v>358.9</v>
      </c>
      <c r="J530" s="106">
        <v>0.23977500000000002</v>
      </c>
      <c r="K530" s="107">
        <v>21</v>
      </c>
      <c r="L530" s="107">
        <v>27</v>
      </c>
      <c r="M530" s="40">
        <v>1.38248E-2</v>
      </c>
      <c r="N530" s="40">
        <v>2.3828927999999996E-2</v>
      </c>
      <c r="O530" s="40">
        <v>6.9611669819999999E-2</v>
      </c>
      <c r="P530" s="40">
        <v>0.15426669270239998</v>
      </c>
      <c r="Q530" s="40">
        <v>1</v>
      </c>
      <c r="R530" s="40">
        <v>0.15426669270239998</v>
      </c>
      <c r="S530" s="40">
        <v>6.9611669819999999E-2</v>
      </c>
      <c r="T530" s="116">
        <v>53.993342445839993</v>
      </c>
      <c r="U530" s="109">
        <v>31.325251419000001</v>
      </c>
      <c r="V530" s="40">
        <v>1.5800684476799993</v>
      </c>
      <c r="W530" s="109">
        <v>553.02395668799977</v>
      </c>
      <c r="X530" s="40">
        <v>0.24461563980000003</v>
      </c>
      <c r="Y530" s="116">
        <v>366.92345970000002</v>
      </c>
      <c r="Z530" s="120">
        <v>1005.2660102528397</v>
      </c>
      <c r="AA530" s="40">
        <f t="shared" si="62"/>
        <v>2.0485624500023993</v>
      </c>
      <c r="AB530" s="110" t="str">
        <f t="shared" si="61"/>
        <v>8"900</v>
      </c>
    </row>
    <row r="531" spans="1:28" ht="18.75" customHeight="1" x14ac:dyDescent="0.3">
      <c r="A531" s="105">
        <v>900</v>
      </c>
      <c r="B531" s="105">
        <v>10</v>
      </c>
      <c r="C531" s="105">
        <f t="shared" si="63"/>
        <v>10</v>
      </c>
      <c r="D531" s="104" t="s">
        <v>81</v>
      </c>
      <c r="E531" s="105" t="str">
        <f t="shared" si="60"/>
        <v>10 900 CS-SS304/FG-SS304</v>
      </c>
      <c r="F531" s="103">
        <v>246.13</v>
      </c>
      <c r="G531" s="103">
        <v>276.35000000000002</v>
      </c>
      <c r="H531" s="103">
        <v>311.2</v>
      </c>
      <c r="I531" s="103">
        <v>435.1</v>
      </c>
      <c r="J531" s="106">
        <v>0.29377499999999995</v>
      </c>
      <c r="K531" s="107">
        <v>21</v>
      </c>
      <c r="L531" s="107">
        <v>27</v>
      </c>
      <c r="M531" s="40">
        <v>1.38248E-2</v>
      </c>
      <c r="N531" s="40">
        <v>2.3828927999999996E-2</v>
      </c>
      <c r="O531" s="40">
        <v>8.5288993019999981E-2</v>
      </c>
      <c r="P531" s="40">
        <v>0.18900926972639995</v>
      </c>
      <c r="Q531" s="40">
        <v>1</v>
      </c>
      <c r="R531" s="40">
        <v>0.18900926972639995</v>
      </c>
      <c r="S531" s="40">
        <v>8.5288993019999981E-2</v>
      </c>
      <c r="T531" s="116">
        <v>66.153244404239985</v>
      </c>
      <c r="U531" s="109">
        <v>38.380046858999989</v>
      </c>
      <c r="V531" s="40">
        <v>2.3359800214800011</v>
      </c>
      <c r="W531" s="109">
        <v>817.59300751800038</v>
      </c>
      <c r="X531" s="40">
        <v>0.36187840160400042</v>
      </c>
      <c r="Y531" s="116">
        <v>542.81760240600067</v>
      </c>
      <c r="Z531" s="120">
        <v>1464.9439011872412</v>
      </c>
      <c r="AA531" s="40">
        <f t="shared" si="62"/>
        <v>2.9721566858304014</v>
      </c>
      <c r="AB531" s="110" t="str">
        <f t="shared" si="61"/>
        <v>10"900</v>
      </c>
    </row>
    <row r="532" spans="1:28" ht="18.75" customHeight="1" x14ac:dyDescent="0.3">
      <c r="A532" s="105">
        <v>900</v>
      </c>
      <c r="B532" s="105">
        <v>12</v>
      </c>
      <c r="C532" s="105">
        <f t="shared" si="63"/>
        <v>12</v>
      </c>
      <c r="D532" s="104" t="s">
        <v>81</v>
      </c>
      <c r="E532" s="105" t="str">
        <f t="shared" si="60"/>
        <v>12 900 CS-SS304/FG-SS304</v>
      </c>
      <c r="F532" s="103">
        <v>292.10000000000002</v>
      </c>
      <c r="G532" s="103">
        <v>323.85000000000002</v>
      </c>
      <c r="H532" s="103">
        <v>368.3</v>
      </c>
      <c r="I532" s="103">
        <v>498.6</v>
      </c>
      <c r="J532" s="106">
        <v>0.34607500000000002</v>
      </c>
      <c r="K532" s="107">
        <v>27</v>
      </c>
      <c r="L532" s="107">
        <v>33</v>
      </c>
      <c r="M532" s="40">
        <v>1.38248E-2</v>
      </c>
      <c r="N532" s="40">
        <v>2.3828927999999996E-2</v>
      </c>
      <c r="O532" s="40">
        <v>0.12917927681999999</v>
      </c>
      <c r="P532" s="40">
        <v>0.27213767650080001</v>
      </c>
      <c r="Q532" s="40">
        <v>1</v>
      </c>
      <c r="R532" s="40">
        <v>0.27213767650080001</v>
      </c>
      <c r="S532" s="40">
        <v>0.12917927681999999</v>
      </c>
      <c r="T532" s="116">
        <v>95.248186775280004</v>
      </c>
      <c r="U532" s="109">
        <v>58.130674569</v>
      </c>
      <c r="V532" s="40">
        <v>2.8151751765600004</v>
      </c>
      <c r="W532" s="109">
        <v>985.31131179600015</v>
      </c>
      <c r="X532" s="40">
        <v>0.44554991534999999</v>
      </c>
      <c r="Y532" s="116">
        <v>668.32487302499999</v>
      </c>
      <c r="Z532" s="120">
        <v>1807.01504616528</v>
      </c>
      <c r="AA532" s="40">
        <f t="shared" si="62"/>
        <v>3.6620420452308005</v>
      </c>
      <c r="AB532" s="110" t="str">
        <f t="shared" si="61"/>
        <v>12"900</v>
      </c>
    </row>
    <row r="533" spans="1:28" ht="18.75" customHeight="1" x14ac:dyDescent="0.3">
      <c r="A533" s="105">
        <v>900</v>
      </c>
      <c r="B533" s="105">
        <v>14</v>
      </c>
      <c r="C533" s="105">
        <f t="shared" si="63"/>
        <v>14</v>
      </c>
      <c r="D533" s="104" t="s">
        <v>81</v>
      </c>
      <c r="E533" s="105" t="str">
        <f t="shared" si="60"/>
        <v>14 900 CS-SS304/FG-SS304</v>
      </c>
      <c r="F533" s="103">
        <v>320.8</v>
      </c>
      <c r="G533" s="103">
        <v>355.6</v>
      </c>
      <c r="H533" s="103">
        <v>400.1</v>
      </c>
      <c r="I533" s="103">
        <v>520.70000000000005</v>
      </c>
      <c r="J533" s="106">
        <v>0.37785000000000002</v>
      </c>
      <c r="K533" s="107">
        <v>27</v>
      </c>
      <c r="L533" s="107">
        <v>33</v>
      </c>
      <c r="M533" s="40">
        <v>1.38248E-2</v>
      </c>
      <c r="N533" s="40">
        <v>2.3828927999999996E-2</v>
      </c>
      <c r="O533" s="40">
        <v>0.14103991835999999</v>
      </c>
      <c r="P533" s="40">
        <v>0.29712409467839995</v>
      </c>
      <c r="Q533" s="40">
        <v>1</v>
      </c>
      <c r="R533" s="40">
        <v>0.29712409467839995</v>
      </c>
      <c r="S533" s="40">
        <v>0.14103991835999999</v>
      </c>
      <c r="T533" s="116">
        <v>103.99343313743998</v>
      </c>
      <c r="U533" s="109">
        <v>63.467963261999998</v>
      </c>
      <c r="V533" s="40">
        <v>2.7210944714400007</v>
      </c>
      <c r="W533" s="109">
        <v>952.38306500400029</v>
      </c>
      <c r="X533" s="40">
        <v>0.53622830016000012</v>
      </c>
      <c r="Y533" s="116">
        <v>804.34245024000029</v>
      </c>
      <c r="Z533" s="120">
        <v>1924.1869116434407</v>
      </c>
      <c r="AA533" s="40">
        <f t="shared" si="62"/>
        <v>3.6954867846384012</v>
      </c>
      <c r="AB533" s="110" t="str">
        <f t="shared" si="61"/>
        <v>14"900</v>
      </c>
    </row>
    <row r="534" spans="1:28" ht="18.75" customHeight="1" x14ac:dyDescent="0.3">
      <c r="A534" s="105">
        <v>900</v>
      </c>
      <c r="B534" s="105">
        <v>16</v>
      </c>
      <c r="C534" s="105">
        <f t="shared" si="63"/>
        <v>16</v>
      </c>
      <c r="D534" s="104" t="s">
        <v>81</v>
      </c>
      <c r="E534" s="105" t="str">
        <f t="shared" si="60"/>
        <v>16 900 CS-SS304/FG-SS304</v>
      </c>
      <c r="F534" s="103">
        <v>374.65</v>
      </c>
      <c r="G534" s="103">
        <v>412.75</v>
      </c>
      <c r="H534" s="103">
        <v>457.2</v>
      </c>
      <c r="I534" s="103">
        <v>574.79999999999995</v>
      </c>
      <c r="J534" s="106">
        <v>0.434975</v>
      </c>
      <c r="K534" s="107">
        <v>27</v>
      </c>
      <c r="L534" s="107">
        <v>33</v>
      </c>
      <c r="M534" s="40">
        <v>1.38248E-2</v>
      </c>
      <c r="N534" s="40">
        <v>2.3828927999999996E-2</v>
      </c>
      <c r="O534" s="40">
        <v>0.16236294426</v>
      </c>
      <c r="P534" s="40">
        <v>0.34204460257439995</v>
      </c>
      <c r="Q534" s="40">
        <v>1</v>
      </c>
      <c r="R534" s="40">
        <v>0.34204460257439995</v>
      </c>
      <c r="S534" s="40">
        <v>0.16236294426</v>
      </c>
      <c r="T534" s="116">
        <v>119.71561090103998</v>
      </c>
      <c r="U534" s="109">
        <v>73.063324917000003</v>
      </c>
      <c r="V534" s="40">
        <v>2.9290906713599991</v>
      </c>
      <c r="W534" s="109">
        <v>1025.1817349759997</v>
      </c>
      <c r="X534" s="40">
        <v>0.68142928230000044</v>
      </c>
      <c r="Y534" s="116">
        <v>1022.1439234500007</v>
      </c>
      <c r="Z534" s="120">
        <v>2240.1045942440401</v>
      </c>
      <c r="AA534" s="40">
        <f t="shared" si="62"/>
        <v>4.1149275004943995</v>
      </c>
      <c r="AB534" s="110" t="str">
        <f t="shared" si="61"/>
        <v>16"900</v>
      </c>
    </row>
    <row r="535" spans="1:28" ht="18.75" customHeight="1" x14ac:dyDescent="0.3">
      <c r="A535" s="105">
        <v>900</v>
      </c>
      <c r="B535" s="105">
        <v>18</v>
      </c>
      <c r="C535" s="105">
        <f t="shared" si="63"/>
        <v>18</v>
      </c>
      <c r="D535" s="104" t="s">
        <v>81</v>
      </c>
      <c r="E535" s="105" t="str">
        <f t="shared" si="60"/>
        <v>18 900 CS-SS304/FG-SS304</v>
      </c>
      <c r="F535" s="103">
        <v>425.45</v>
      </c>
      <c r="G535" s="103">
        <v>463.55</v>
      </c>
      <c r="H535" s="103">
        <v>520.70000000000005</v>
      </c>
      <c r="I535" s="103">
        <v>638.29999999999995</v>
      </c>
      <c r="J535" s="106">
        <v>0.49212499999999998</v>
      </c>
      <c r="K535" s="107">
        <v>34</v>
      </c>
      <c r="L535" s="107">
        <v>40</v>
      </c>
      <c r="M535" s="40">
        <v>1.38248E-2</v>
      </c>
      <c r="N535" s="40">
        <v>2.3828927999999996E-2</v>
      </c>
      <c r="O535" s="40">
        <v>0.2313200098</v>
      </c>
      <c r="P535" s="40">
        <v>0.46907244767999989</v>
      </c>
      <c r="Q535" s="40">
        <v>1</v>
      </c>
      <c r="R535" s="40">
        <v>0.46907244767999989</v>
      </c>
      <c r="S535" s="40">
        <v>0.2313200098</v>
      </c>
      <c r="T535" s="116">
        <v>164.17535668799997</v>
      </c>
      <c r="U535" s="109">
        <v>104.09400441</v>
      </c>
      <c r="V535" s="40">
        <v>3.252676714559998</v>
      </c>
      <c r="W535" s="109">
        <v>1138.4368500959993</v>
      </c>
      <c r="X535" s="40">
        <v>0.76529750166000055</v>
      </c>
      <c r="Y535" s="116">
        <v>1147.9462524900009</v>
      </c>
      <c r="Z535" s="120">
        <v>2554.6524636839995</v>
      </c>
      <c r="AA535" s="40">
        <f t="shared" si="62"/>
        <v>4.7183666736999985</v>
      </c>
      <c r="AB535" s="110" t="str">
        <f t="shared" si="61"/>
        <v>18"900</v>
      </c>
    </row>
    <row r="536" spans="1:28" ht="18.75" customHeight="1" x14ac:dyDescent="0.3">
      <c r="A536" s="105">
        <v>900</v>
      </c>
      <c r="B536" s="105">
        <v>20</v>
      </c>
      <c r="C536" s="105">
        <f t="shared" si="63"/>
        <v>20</v>
      </c>
      <c r="D536" s="104" t="s">
        <v>81</v>
      </c>
      <c r="E536" s="105" t="str">
        <f t="shared" si="60"/>
        <v>20 900 CS-SS304/FG-SS304</v>
      </c>
      <c r="F536" s="103">
        <v>482.6</v>
      </c>
      <c r="G536" s="103">
        <v>520.70000000000005</v>
      </c>
      <c r="H536" s="103">
        <v>571.5</v>
      </c>
      <c r="I536" s="103">
        <v>698.5</v>
      </c>
      <c r="J536" s="106">
        <v>0.54610000000000003</v>
      </c>
      <c r="K536" s="107">
        <v>30</v>
      </c>
      <c r="L536" s="107">
        <v>36</v>
      </c>
      <c r="M536" s="40">
        <v>1.38248E-2</v>
      </c>
      <c r="N536" s="40">
        <v>2.3828927999999996E-2</v>
      </c>
      <c r="O536" s="40">
        <v>0.22649169840000002</v>
      </c>
      <c r="P536" s="40">
        <v>0.46846719290879996</v>
      </c>
      <c r="Q536" s="40">
        <v>1</v>
      </c>
      <c r="R536" s="40">
        <v>0.46846719290879996</v>
      </c>
      <c r="S536" s="40">
        <v>0.22649169840000002</v>
      </c>
      <c r="T536" s="116">
        <v>163.96351751807998</v>
      </c>
      <c r="U536" s="109">
        <v>101.92126428000002</v>
      </c>
      <c r="V536" s="40">
        <v>3.8439600539999996</v>
      </c>
      <c r="W536" s="109">
        <v>1345.3860189</v>
      </c>
      <c r="X536" s="40">
        <v>0.85964924844000046</v>
      </c>
      <c r="Y536" s="116">
        <v>1289.4738726600006</v>
      </c>
      <c r="Z536" s="120">
        <v>2900.7446733580805</v>
      </c>
      <c r="AA536" s="40">
        <f t="shared" si="62"/>
        <v>5.3985681937488001</v>
      </c>
      <c r="AB536" s="110" t="str">
        <f t="shared" si="61"/>
        <v>20"900</v>
      </c>
    </row>
    <row r="537" spans="1:28" ht="18.75" customHeight="1" x14ac:dyDescent="0.3">
      <c r="A537" s="105">
        <v>900</v>
      </c>
      <c r="B537" s="105">
        <v>24</v>
      </c>
      <c r="C537" s="105">
        <f t="shared" si="63"/>
        <v>24</v>
      </c>
      <c r="D537" s="104" t="s">
        <v>81</v>
      </c>
      <c r="E537" s="105" t="str">
        <f t="shared" si="60"/>
        <v>24 900 CS-SS304/FG-SS304</v>
      </c>
      <c r="F537" s="103">
        <v>590.54999999999995</v>
      </c>
      <c r="G537" s="103">
        <v>628.65</v>
      </c>
      <c r="H537" s="103">
        <v>679.5</v>
      </c>
      <c r="I537" s="103">
        <v>838.2</v>
      </c>
      <c r="J537" s="106">
        <v>0.65407500000000007</v>
      </c>
      <c r="K537" s="107">
        <v>31</v>
      </c>
      <c r="L537" s="107">
        <v>37</v>
      </c>
      <c r="M537" s="40">
        <v>1.38248E-2</v>
      </c>
      <c r="N537" s="40">
        <v>2.3828927999999996E-2</v>
      </c>
      <c r="O537" s="40">
        <v>0.28031613786000004</v>
      </c>
      <c r="P537" s="40">
        <v>0.57667852501920003</v>
      </c>
      <c r="Q537" s="40">
        <v>1</v>
      </c>
      <c r="R537" s="40">
        <v>0.57667852501920003</v>
      </c>
      <c r="S537" s="40">
        <v>0.28031613786000004</v>
      </c>
      <c r="T537" s="116">
        <v>201.83748375672002</v>
      </c>
      <c r="U537" s="109">
        <v>126.14226203700002</v>
      </c>
      <c r="V537" s="40">
        <v>5.764124036880002</v>
      </c>
      <c r="W537" s="109">
        <v>2017.4434129080007</v>
      </c>
      <c r="X537" s="40">
        <v>1.0378692145800006</v>
      </c>
      <c r="Y537" s="116">
        <v>1556.8038218700008</v>
      </c>
      <c r="Z537" s="120">
        <v>3902.226980571721</v>
      </c>
      <c r="AA537" s="40">
        <f t="shared" si="62"/>
        <v>7.6589879143392023</v>
      </c>
      <c r="AB537" s="110" t="str">
        <f t="shared" si="61"/>
        <v>24"900</v>
      </c>
    </row>
    <row r="538" spans="1:28" ht="18.75" customHeight="1" x14ac:dyDescent="0.3">
      <c r="A538" s="93"/>
      <c r="B538" s="93"/>
      <c r="C538" s="93"/>
      <c r="D538" s="94"/>
      <c r="E538" s="105" t="str">
        <f t="shared" si="60"/>
        <v xml:space="preserve">  </v>
      </c>
      <c r="F538" s="112"/>
      <c r="G538" s="112"/>
      <c r="H538" s="112"/>
      <c r="I538" s="112"/>
      <c r="J538" s="112"/>
      <c r="K538" s="93"/>
      <c r="L538" s="93"/>
      <c r="M538" s="113"/>
      <c r="N538" s="113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65"/>
      <c r="AA538" s="113"/>
      <c r="AB538" s="110" t="str">
        <f t="shared" si="61"/>
        <v>"</v>
      </c>
    </row>
    <row r="539" spans="1:28" ht="18.75" customHeight="1" x14ac:dyDescent="0.3">
      <c r="A539" s="93"/>
      <c r="B539" s="93"/>
      <c r="C539" s="93"/>
      <c r="D539" s="94"/>
      <c r="E539" s="105" t="str">
        <f t="shared" si="60"/>
        <v xml:space="preserve">  </v>
      </c>
      <c r="F539" s="112"/>
      <c r="G539" s="112"/>
      <c r="H539" s="112"/>
      <c r="I539" s="112"/>
      <c r="J539" s="112"/>
      <c r="K539" s="93"/>
      <c r="L539" s="93"/>
      <c r="M539" s="113"/>
      <c r="N539" s="113"/>
      <c r="O539" s="113"/>
      <c r="P539" s="113"/>
      <c r="Q539" s="113"/>
      <c r="R539" s="113"/>
      <c r="S539" s="113"/>
      <c r="T539" s="113"/>
      <c r="U539" s="113"/>
      <c r="V539" s="113"/>
      <c r="W539" s="113"/>
      <c r="X539" s="113"/>
      <c r="Y539" s="113"/>
      <c r="Z539" s="165"/>
      <c r="AA539" s="113"/>
      <c r="AB539" s="110" t="str">
        <f t="shared" si="61"/>
        <v>"</v>
      </c>
    </row>
    <row r="540" spans="1:28" ht="18.75" customHeight="1" x14ac:dyDescent="0.3">
      <c r="A540" s="105">
        <v>900</v>
      </c>
      <c r="B540" s="103">
        <v>0.5</v>
      </c>
      <c r="C540" s="103">
        <v>0.5</v>
      </c>
      <c r="D540" s="104" t="s">
        <v>82</v>
      </c>
      <c r="E540" s="105" t="str">
        <f t="shared" si="60"/>
        <v>0.5 900 CS-SS304/FG</v>
      </c>
      <c r="F540" s="103">
        <v>14.22</v>
      </c>
      <c r="G540" s="103">
        <v>19.05</v>
      </c>
      <c r="H540" s="103">
        <v>31.8</v>
      </c>
      <c r="I540" s="103">
        <v>63.5</v>
      </c>
      <c r="J540" s="106">
        <v>2.5425E-2</v>
      </c>
      <c r="K540" s="107">
        <v>8</v>
      </c>
      <c r="L540" s="107">
        <v>14</v>
      </c>
      <c r="M540" s="40">
        <v>1.38248E-2</v>
      </c>
      <c r="N540" s="40">
        <v>2.3828927999999996E-2</v>
      </c>
      <c r="O540" s="40">
        <v>2.8119643200000002E-3</v>
      </c>
      <c r="P540" s="40">
        <v>8.4819069215999986E-3</v>
      </c>
      <c r="Q540" s="40">
        <v>1</v>
      </c>
      <c r="R540" s="40">
        <v>8.4819069215999986E-3</v>
      </c>
      <c r="S540" s="40">
        <v>2.8119643200000002E-3</v>
      </c>
      <c r="T540" s="116">
        <v>2.9686674225599994</v>
      </c>
      <c r="U540" s="109">
        <v>1.2653839440000001</v>
      </c>
      <c r="V540" s="40">
        <v>8.7225149399999979E-2</v>
      </c>
      <c r="W540" s="109">
        <v>30.528802289999994</v>
      </c>
      <c r="X540" s="40">
        <v>3.9870423179999993E-3</v>
      </c>
      <c r="Y540" s="109"/>
      <c r="Z540" s="120">
        <v>34.762853656559997</v>
      </c>
      <c r="AA540" s="40">
        <f t="shared" ref="AA540:AA558" si="64">R540+S540+V540+X540</f>
        <v>0.10250606295959998</v>
      </c>
      <c r="AB540" s="110" t="str">
        <f t="shared" si="61"/>
        <v>0.5"900</v>
      </c>
    </row>
    <row r="541" spans="1:28" ht="18.75" customHeight="1" x14ac:dyDescent="0.3">
      <c r="A541" s="105">
        <v>900</v>
      </c>
      <c r="B541" s="103">
        <v>0.75</v>
      </c>
      <c r="C541" s="103">
        <v>0.75</v>
      </c>
      <c r="D541" s="104" t="s">
        <v>82</v>
      </c>
      <c r="E541" s="105" t="str">
        <f t="shared" ref="E541:E572" si="65">CONCATENATE(C541," ",A541," ",D541)</f>
        <v>0.75 900 CS-SS304/FG</v>
      </c>
      <c r="F541" s="103">
        <v>20.57</v>
      </c>
      <c r="G541" s="103">
        <v>25.4</v>
      </c>
      <c r="H541" s="103">
        <v>39.6</v>
      </c>
      <c r="I541" s="103">
        <v>69.900000000000006</v>
      </c>
      <c r="J541" s="106">
        <v>3.2500000000000001E-2</v>
      </c>
      <c r="K541" s="107">
        <v>9</v>
      </c>
      <c r="L541" s="107">
        <v>15</v>
      </c>
      <c r="M541" s="40">
        <v>1.38248E-2</v>
      </c>
      <c r="N541" s="40">
        <v>2.3828927999999996E-2</v>
      </c>
      <c r="O541" s="40">
        <v>4.0437540000000001E-3</v>
      </c>
      <c r="P541" s="40">
        <v>1.1616602399999999E-2</v>
      </c>
      <c r="Q541" s="40">
        <v>1</v>
      </c>
      <c r="R541" s="40">
        <v>1.1616602399999999E-2</v>
      </c>
      <c r="S541" s="40">
        <v>4.0437540000000001E-3</v>
      </c>
      <c r="T541" s="116">
        <v>4.0658108399999993</v>
      </c>
      <c r="U541" s="109">
        <v>1.8196893000000001</v>
      </c>
      <c r="V541" s="40">
        <v>9.177587604000001E-2</v>
      </c>
      <c r="W541" s="109">
        <v>32.121556613999999</v>
      </c>
      <c r="X541" s="40">
        <v>5.316056423999997E-3</v>
      </c>
      <c r="Y541" s="109"/>
      <c r="Z541" s="120">
        <v>38.007056753999997</v>
      </c>
      <c r="AA541" s="40">
        <f t="shared" si="64"/>
        <v>0.112752288864</v>
      </c>
      <c r="AB541" s="110" t="str">
        <f t="shared" si="61"/>
        <v>0.75"900</v>
      </c>
    </row>
    <row r="542" spans="1:28" ht="18.75" customHeight="1" x14ac:dyDescent="0.3">
      <c r="A542" s="105">
        <v>900</v>
      </c>
      <c r="B542" s="105">
        <v>1</v>
      </c>
      <c r="C542" s="105">
        <f>B542</f>
        <v>1</v>
      </c>
      <c r="D542" s="104" t="s">
        <v>82</v>
      </c>
      <c r="E542" s="105" t="str">
        <f t="shared" si="65"/>
        <v>1 900 CS-SS304/FG</v>
      </c>
      <c r="F542" s="103">
        <v>26.92</v>
      </c>
      <c r="G542" s="103">
        <v>31.75</v>
      </c>
      <c r="H542" s="103">
        <v>47.8</v>
      </c>
      <c r="I542" s="103">
        <v>79.5</v>
      </c>
      <c r="J542" s="106">
        <v>3.9774999999999998E-2</v>
      </c>
      <c r="K542" s="107">
        <v>10</v>
      </c>
      <c r="L542" s="107">
        <v>16</v>
      </c>
      <c r="M542" s="40">
        <v>1.38248E-2</v>
      </c>
      <c r="N542" s="40">
        <v>2.3828927999999996E-2</v>
      </c>
      <c r="O542" s="40">
        <v>5.4988141999999995E-3</v>
      </c>
      <c r="P542" s="40">
        <v>1.5164729779199996E-2</v>
      </c>
      <c r="Q542" s="40">
        <v>1</v>
      </c>
      <c r="R542" s="40">
        <v>1.5164729779199996E-2</v>
      </c>
      <c r="S542" s="40">
        <v>5.4988141999999995E-3</v>
      </c>
      <c r="T542" s="116">
        <v>5.307655422719999</v>
      </c>
      <c r="U542" s="109">
        <v>2.4744663899999999</v>
      </c>
      <c r="V542" s="40">
        <v>0.10920313980000002</v>
      </c>
      <c r="W542" s="109">
        <v>38.221098930000004</v>
      </c>
      <c r="X542" s="40">
        <v>6.6450705299999973E-3</v>
      </c>
      <c r="Y542" s="109"/>
      <c r="Z542" s="120">
        <v>46.003220742719996</v>
      </c>
      <c r="AA542" s="40">
        <f t="shared" si="64"/>
        <v>0.13651175430920001</v>
      </c>
      <c r="AB542" s="110" t="str">
        <f t="shared" si="61"/>
        <v>1"900</v>
      </c>
    </row>
    <row r="543" spans="1:28" ht="18.75" customHeight="1" x14ac:dyDescent="0.3">
      <c r="A543" s="105">
        <v>900</v>
      </c>
      <c r="B543" s="105" t="s">
        <v>73</v>
      </c>
      <c r="C543" s="103">
        <v>1.25</v>
      </c>
      <c r="D543" s="104" t="s">
        <v>82</v>
      </c>
      <c r="E543" s="105" t="str">
        <f t="shared" si="65"/>
        <v>1.25 900 CS-SS304/FG</v>
      </c>
      <c r="F543" s="103">
        <v>33.270000000000003</v>
      </c>
      <c r="G543" s="103">
        <v>39.619999999999997</v>
      </c>
      <c r="H543" s="103">
        <v>60.5</v>
      </c>
      <c r="I543" s="103">
        <v>88.9</v>
      </c>
      <c r="J543" s="106">
        <v>5.006E-2</v>
      </c>
      <c r="K543" s="107">
        <v>13</v>
      </c>
      <c r="L543" s="107">
        <v>19</v>
      </c>
      <c r="M543" s="40">
        <v>1.38248E-2</v>
      </c>
      <c r="N543" s="40">
        <v>2.3828927999999996E-2</v>
      </c>
      <c r="O543" s="40">
        <v>8.9969033440000009E-3</v>
      </c>
      <c r="P543" s="40">
        <v>2.2664646577919997E-2</v>
      </c>
      <c r="Q543" s="40">
        <v>1</v>
      </c>
      <c r="R543" s="40">
        <v>2.2664646577919997E-2</v>
      </c>
      <c r="S543" s="40">
        <v>8.9969033440000009E-3</v>
      </c>
      <c r="T543" s="116">
        <v>7.9326263022719985</v>
      </c>
      <c r="U543" s="109">
        <v>4.0486065048000004</v>
      </c>
      <c r="V543" s="40">
        <v>0.10940290032000001</v>
      </c>
      <c r="W543" s="109">
        <v>38.291015112000004</v>
      </c>
      <c r="X543" s="40">
        <v>1.0901767883999991E-2</v>
      </c>
      <c r="Y543" s="109"/>
      <c r="Z543" s="120">
        <v>50.272247919072001</v>
      </c>
      <c r="AA543" s="40">
        <f t="shared" si="64"/>
        <v>0.15196621812591998</v>
      </c>
      <c r="AB543" s="110" t="str">
        <f t="shared" si="61"/>
        <v>1  1/4"900</v>
      </c>
    </row>
    <row r="544" spans="1:28" ht="18.75" customHeight="1" x14ac:dyDescent="0.3">
      <c r="A544" s="105">
        <v>900</v>
      </c>
      <c r="B544" s="105" t="s">
        <v>74</v>
      </c>
      <c r="C544" s="103">
        <v>1.5</v>
      </c>
      <c r="D544" s="104" t="s">
        <v>82</v>
      </c>
      <c r="E544" s="105" t="str">
        <f t="shared" si="65"/>
        <v>1.5 900 CS-SS304/FG</v>
      </c>
      <c r="F544" s="103">
        <v>41.4</v>
      </c>
      <c r="G544" s="103">
        <v>47.75</v>
      </c>
      <c r="H544" s="103">
        <v>69.900000000000006</v>
      </c>
      <c r="I544" s="103">
        <v>98.6</v>
      </c>
      <c r="J544" s="106">
        <v>5.8825000000000002E-2</v>
      </c>
      <c r="K544" s="107">
        <v>13</v>
      </c>
      <c r="L544" s="107">
        <v>19</v>
      </c>
      <c r="M544" s="40">
        <v>1.38248E-2</v>
      </c>
      <c r="N544" s="40">
        <v>2.3828927999999996E-2</v>
      </c>
      <c r="O544" s="40">
        <v>1.057217018E-2</v>
      </c>
      <c r="P544" s="40">
        <v>2.6632997102399993E-2</v>
      </c>
      <c r="Q544" s="40">
        <v>1</v>
      </c>
      <c r="R544" s="40">
        <v>2.6632997102399993E-2</v>
      </c>
      <c r="S544" s="40">
        <v>1.057217018E-2</v>
      </c>
      <c r="T544" s="116">
        <v>9.321548985839998</v>
      </c>
      <c r="U544" s="109">
        <v>4.7574765809999997</v>
      </c>
      <c r="V544" s="40">
        <v>0.12262176023999997</v>
      </c>
      <c r="W544" s="109">
        <v>42.917616083999988</v>
      </c>
      <c r="X544" s="40">
        <v>1.3138804050000005E-2</v>
      </c>
      <c r="Y544" s="109"/>
      <c r="Z544" s="120">
        <v>56.996641650839983</v>
      </c>
      <c r="AA544" s="40">
        <f t="shared" si="64"/>
        <v>0.17296573157239997</v>
      </c>
      <c r="AB544" s="110" t="str">
        <f t="shared" si="61"/>
        <v>1  1/2"900</v>
      </c>
    </row>
    <row r="545" spans="1:28" ht="18.75" customHeight="1" x14ac:dyDescent="0.3">
      <c r="A545" s="105">
        <v>900</v>
      </c>
      <c r="B545" s="105">
        <v>2</v>
      </c>
      <c r="C545" s="105">
        <f>B545</f>
        <v>2</v>
      </c>
      <c r="D545" s="104" t="s">
        <v>82</v>
      </c>
      <c r="E545" s="105" t="str">
        <f t="shared" si="65"/>
        <v>2 900 CS-SS304/FG</v>
      </c>
      <c r="F545" s="103">
        <v>52.32</v>
      </c>
      <c r="G545" s="103">
        <v>58.67</v>
      </c>
      <c r="H545" s="103">
        <v>85.9</v>
      </c>
      <c r="I545" s="105">
        <v>143</v>
      </c>
      <c r="J545" s="106">
        <v>7.2285000000000002E-2</v>
      </c>
      <c r="K545" s="107">
        <v>16</v>
      </c>
      <c r="L545" s="107">
        <v>22</v>
      </c>
      <c r="M545" s="40">
        <v>1.38248E-2</v>
      </c>
      <c r="N545" s="40">
        <v>2.3828927999999996E-2</v>
      </c>
      <c r="O545" s="40">
        <v>1.5989210688000001E-2</v>
      </c>
      <c r="P545" s="40">
        <v>3.7894429330559996E-2</v>
      </c>
      <c r="Q545" s="40">
        <v>1</v>
      </c>
      <c r="R545" s="40">
        <v>3.7894429330559996E-2</v>
      </c>
      <c r="S545" s="40">
        <v>1.5989210688000001E-2</v>
      </c>
      <c r="T545" s="116">
        <v>13.263050265695998</v>
      </c>
      <c r="U545" s="109">
        <v>7.1951448096000004</v>
      </c>
      <c r="V545" s="40">
        <v>0.35381877959999991</v>
      </c>
      <c r="W545" s="109">
        <v>123.83657285999996</v>
      </c>
      <c r="X545" s="40">
        <v>1.6143531594000005E-2</v>
      </c>
      <c r="Y545" s="109"/>
      <c r="Z545" s="120">
        <v>144.29476793529597</v>
      </c>
      <c r="AA545" s="40">
        <f t="shared" si="64"/>
        <v>0.42384595121255991</v>
      </c>
      <c r="AB545" s="110" t="str">
        <f t="shared" si="61"/>
        <v>2"900</v>
      </c>
    </row>
    <row r="546" spans="1:28" ht="18.75" customHeight="1" x14ac:dyDescent="0.3">
      <c r="A546" s="105">
        <v>900</v>
      </c>
      <c r="B546" s="105" t="s">
        <v>75</v>
      </c>
      <c r="C546" s="103">
        <v>2.5</v>
      </c>
      <c r="D546" s="104" t="s">
        <v>82</v>
      </c>
      <c r="E546" s="105" t="str">
        <f t="shared" si="65"/>
        <v>2.5 900 CS-SS304/FG</v>
      </c>
      <c r="F546" s="103">
        <v>63.5</v>
      </c>
      <c r="G546" s="103">
        <v>69.849999999999994</v>
      </c>
      <c r="H546" s="103">
        <v>98.6</v>
      </c>
      <c r="I546" s="103">
        <v>165.1</v>
      </c>
      <c r="J546" s="106">
        <v>8.4224999999999994E-2</v>
      </c>
      <c r="K546" s="107">
        <v>17</v>
      </c>
      <c r="L546" s="107">
        <v>23</v>
      </c>
      <c r="M546" s="40">
        <v>1.38248E-2</v>
      </c>
      <c r="N546" s="40">
        <v>2.3828927999999996E-2</v>
      </c>
      <c r="O546" s="40">
        <v>1.9794694259999999E-2</v>
      </c>
      <c r="P546" s="40">
        <v>4.616080359839999E-2</v>
      </c>
      <c r="Q546" s="40">
        <v>1</v>
      </c>
      <c r="R546" s="40">
        <v>4.616080359839999E-2</v>
      </c>
      <c r="S546" s="40">
        <v>1.9794694259999999E-2</v>
      </c>
      <c r="T546" s="116">
        <v>16.156281259439996</v>
      </c>
      <c r="U546" s="109">
        <v>8.9076124169999993</v>
      </c>
      <c r="V546" s="40">
        <v>0.47574852780000004</v>
      </c>
      <c r="W546" s="109">
        <v>166.51198472999999</v>
      </c>
      <c r="X546" s="40">
        <v>1.9219800269999983E-2</v>
      </c>
      <c r="Y546" s="109"/>
      <c r="Z546" s="120">
        <v>191.57587840643998</v>
      </c>
      <c r="AA546" s="40">
        <f t="shared" si="64"/>
        <v>0.56092382592840007</v>
      </c>
      <c r="AB546" s="110" t="str">
        <f t="shared" si="61"/>
        <v>2  1/2"900</v>
      </c>
    </row>
    <row r="547" spans="1:28" ht="18.75" customHeight="1" x14ac:dyDescent="0.3">
      <c r="A547" s="105">
        <v>900</v>
      </c>
      <c r="B547" s="105">
        <v>3</v>
      </c>
      <c r="C547" s="105">
        <f t="shared" ref="C547:C558" si="66">B547</f>
        <v>3</v>
      </c>
      <c r="D547" s="104" t="s">
        <v>82</v>
      </c>
      <c r="E547" s="105" t="str">
        <f t="shared" si="65"/>
        <v>3 900 CS-SS304/FG</v>
      </c>
      <c r="F547" s="123">
        <v>78.739999999999995</v>
      </c>
      <c r="G547" s="103">
        <v>95.25</v>
      </c>
      <c r="H547" s="103">
        <v>120.7</v>
      </c>
      <c r="I547" s="103">
        <v>168.4</v>
      </c>
      <c r="J547" s="106">
        <v>0.10797499999999999</v>
      </c>
      <c r="K547" s="107">
        <v>15</v>
      </c>
      <c r="L547" s="107">
        <v>21</v>
      </c>
      <c r="M547" s="40">
        <v>1.38248E-2</v>
      </c>
      <c r="N547" s="40">
        <v>2.3828927999999996E-2</v>
      </c>
      <c r="O547" s="40">
        <v>2.2390991699999998E-2</v>
      </c>
      <c r="P547" s="40">
        <v>5.4031498516799982E-2</v>
      </c>
      <c r="Q547" s="40">
        <v>1</v>
      </c>
      <c r="R547" s="40">
        <v>5.4031498516799982E-2</v>
      </c>
      <c r="S547" s="40">
        <v>2.2390991699999998E-2</v>
      </c>
      <c r="T547" s="116">
        <v>18.911024480879995</v>
      </c>
      <c r="U547" s="109">
        <v>10.075946264999999</v>
      </c>
      <c r="V547" s="40">
        <v>0.34807208975999998</v>
      </c>
      <c r="W547" s="109">
        <v>121.82523141599999</v>
      </c>
      <c r="X547" s="40">
        <v>6.8142928230000011E-2</v>
      </c>
      <c r="Y547" s="109"/>
      <c r="Z547" s="120">
        <v>150.81220216187998</v>
      </c>
      <c r="AA547" s="40">
        <f t="shared" si="64"/>
        <v>0.49263750820679997</v>
      </c>
      <c r="AB547" s="110" t="str">
        <f t="shared" si="61"/>
        <v>3"900</v>
      </c>
    </row>
    <row r="548" spans="1:28" ht="18.75" customHeight="1" x14ac:dyDescent="0.3">
      <c r="A548" s="105">
        <v>900</v>
      </c>
      <c r="B548" s="105">
        <v>4</v>
      </c>
      <c r="C548" s="105">
        <f t="shared" si="66"/>
        <v>4</v>
      </c>
      <c r="D548" s="104" t="s">
        <v>82</v>
      </c>
      <c r="E548" s="105" t="str">
        <f t="shared" si="65"/>
        <v>4 900 CS-SS304/FG</v>
      </c>
      <c r="F548" s="103">
        <v>102.62</v>
      </c>
      <c r="G548" s="103">
        <v>120.65</v>
      </c>
      <c r="H548" s="103">
        <v>149.4</v>
      </c>
      <c r="I548" s="103">
        <v>206.5</v>
      </c>
      <c r="J548" s="106">
        <v>0.13502500000000001</v>
      </c>
      <c r="K548" s="107">
        <v>17</v>
      </c>
      <c r="L548" s="107">
        <v>23</v>
      </c>
      <c r="M548" s="40">
        <v>1.38248E-2</v>
      </c>
      <c r="N548" s="40">
        <v>2.3828927999999996E-2</v>
      </c>
      <c r="O548" s="40">
        <v>3.173379154E-2</v>
      </c>
      <c r="P548" s="40">
        <v>7.4002523073599988E-2</v>
      </c>
      <c r="Q548" s="40">
        <v>1</v>
      </c>
      <c r="R548" s="40">
        <v>7.4002523073599988E-2</v>
      </c>
      <c r="S548" s="40">
        <v>3.173379154E-2</v>
      </c>
      <c r="T548" s="116">
        <v>25.900883075759996</v>
      </c>
      <c r="U548" s="109">
        <v>14.280206193</v>
      </c>
      <c r="V548" s="40">
        <v>0.51093411179999992</v>
      </c>
      <c r="W548" s="109">
        <v>178.82693912999997</v>
      </c>
      <c r="X548" s="40">
        <v>9.4260944574000013E-2</v>
      </c>
      <c r="Y548" s="109"/>
      <c r="Z548" s="120">
        <v>219.00802839875996</v>
      </c>
      <c r="AA548" s="40">
        <f t="shared" si="64"/>
        <v>0.71093137098759995</v>
      </c>
      <c r="AB548" s="110" t="str">
        <f t="shared" si="61"/>
        <v>4"900</v>
      </c>
    </row>
    <row r="549" spans="1:28" ht="18.75" customHeight="1" x14ac:dyDescent="0.3">
      <c r="A549" s="105">
        <v>900</v>
      </c>
      <c r="B549" s="105">
        <v>5</v>
      </c>
      <c r="C549" s="105">
        <f t="shared" si="66"/>
        <v>5</v>
      </c>
      <c r="D549" s="104" t="s">
        <v>82</v>
      </c>
      <c r="E549" s="105" t="str">
        <f t="shared" si="65"/>
        <v>5 900 CS-SS304/FG</v>
      </c>
      <c r="F549" s="103">
        <v>128.27000000000001</v>
      </c>
      <c r="G549" s="103">
        <v>147.57</v>
      </c>
      <c r="H549" s="103">
        <v>177.8</v>
      </c>
      <c r="I549" s="103">
        <v>247.7</v>
      </c>
      <c r="J549" s="106">
        <v>0.162685</v>
      </c>
      <c r="K549" s="107">
        <v>18</v>
      </c>
      <c r="L549" s="107">
        <v>24</v>
      </c>
      <c r="M549" s="40">
        <v>1.38248E-2</v>
      </c>
      <c r="N549" s="40">
        <v>2.3828927999999996E-2</v>
      </c>
      <c r="O549" s="40">
        <v>4.0483576584000001E-2</v>
      </c>
      <c r="P549" s="40">
        <v>9.3038619640319981E-2</v>
      </c>
      <c r="Q549" s="40">
        <v>1</v>
      </c>
      <c r="R549" s="40">
        <v>9.3038619640319981E-2</v>
      </c>
      <c r="S549" s="40">
        <v>4.0483576584000001E-2</v>
      </c>
      <c r="T549" s="116">
        <v>32.56351687411199</v>
      </c>
      <c r="U549" s="109">
        <v>18.217609462800002</v>
      </c>
      <c r="V549" s="40">
        <v>0.75026021435999957</v>
      </c>
      <c r="W549" s="109">
        <v>262.59107502599983</v>
      </c>
      <c r="X549" s="40">
        <v>0.12341391253199989</v>
      </c>
      <c r="Y549" s="109"/>
      <c r="Z549" s="120">
        <v>313.37220136291182</v>
      </c>
      <c r="AA549" s="40">
        <f t="shared" si="64"/>
        <v>1.0071963231163195</v>
      </c>
      <c r="AB549" s="110" t="str">
        <f t="shared" si="61"/>
        <v>5"900</v>
      </c>
    </row>
    <row r="550" spans="1:28" ht="18.75" customHeight="1" x14ac:dyDescent="0.3">
      <c r="A550" s="105">
        <v>900</v>
      </c>
      <c r="B550" s="105">
        <v>6</v>
      </c>
      <c r="C550" s="105">
        <f t="shared" si="66"/>
        <v>6</v>
      </c>
      <c r="D550" s="104" t="s">
        <v>82</v>
      </c>
      <c r="E550" s="105" t="str">
        <f t="shared" si="65"/>
        <v>6 900 CS-SS304/FG</v>
      </c>
      <c r="F550" s="103">
        <v>154.94</v>
      </c>
      <c r="G550" s="103">
        <v>174.75</v>
      </c>
      <c r="H550" s="103">
        <v>209.6</v>
      </c>
      <c r="I550" s="103">
        <v>289.10000000000002</v>
      </c>
      <c r="J550" s="106">
        <v>0.19217500000000001</v>
      </c>
      <c r="K550" s="107">
        <v>21</v>
      </c>
      <c r="L550" s="107">
        <v>27</v>
      </c>
      <c r="M550" s="40">
        <v>1.38248E-2</v>
      </c>
      <c r="N550" s="40">
        <v>2.3828927999999996E-2</v>
      </c>
      <c r="O550" s="40">
        <v>5.5792399740000005E-2</v>
      </c>
      <c r="P550" s="40">
        <v>0.12364175443679999</v>
      </c>
      <c r="Q550" s="40">
        <v>1</v>
      </c>
      <c r="R550" s="40">
        <v>0.12364175443679999</v>
      </c>
      <c r="S550" s="40">
        <v>5.5792399740000005E-2</v>
      </c>
      <c r="T550" s="116">
        <v>43.274614052879997</v>
      </c>
      <c r="U550" s="109">
        <v>25.106579883000002</v>
      </c>
      <c r="V550" s="40">
        <v>0.99591885540000036</v>
      </c>
      <c r="W550" s="109">
        <v>348.57159939000013</v>
      </c>
      <c r="X550" s="40">
        <v>0.15000660926999998</v>
      </c>
      <c r="Y550" s="109"/>
      <c r="Z550" s="120">
        <v>416.95279332588012</v>
      </c>
      <c r="AA550" s="40">
        <f t="shared" si="64"/>
        <v>1.3253596188468002</v>
      </c>
      <c r="AB550" s="110" t="str">
        <f t="shared" si="61"/>
        <v>6"900</v>
      </c>
    </row>
    <row r="551" spans="1:28" ht="18.75" customHeight="1" x14ac:dyDescent="0.3">
      <c r="A551" s="105">
        <v>900</v>
      </c>
      <c r="B551" s="105">
        <v>8</v>
      </c>
      <c r="C551" s="105">
        <f t="shared" si="66"/>
        <v>8</v>
      </c>
      <c r="D551" s="104" t="s">
        <v>82</v>
      </c>
      <c r="E551" s="105" t="str">
        <f t="shared" si="65"/>
        <v>8 900 CS-SS304/FG</v>
      </c>
      <c r="F551" s="103">
        <v>196.85</v>
      </c>
      <c r="G551" s="103">
        <v>222.25</v>
      </c>
      <c r="H551" s="103">
        <v>257.3</v>
      </c>
      <c r="I551" s="103">
        <v>358.9</v>
      </c>
      <c r="J551" s="106">
        <v>0.23977500000000002</v>
      </c>
      <c r="K551" s="107">
        <v>21</v>
      </c>
      <c r="L551" s="107">
        <v>27</v>
      </c>
      <c r="M551" s="40">
        <v>1.38248E-2</v>
      </c>
      <c r="N551" s="40">
        <v>2.3828927999999996E-2</v>
      </c>
      <c r="O551" s="40">
        <v>6.9611669819999999E-2</v>
      </c>
      <c r="P551" s="40">
        <v>0.15426669270239998</v>
      </c>
      <c r="Q551" s="40">
        <v>1</v>
      </c>
      <c r="R551" s="40">
        <v>0.15426669270239998</v>
      </c>
      <c r="S551" s="40">
        <v>6.9611669819999999E-2</v>
      </c>
      <c r="T551" s="116">
        <v>53.993342445839993</v>
      </c>
      <c r="U551" s="109">
        <v>31.325251419000001</v>
      </c>
      <c r="V551" s="40">
        <v>1.5800684476799993</v>
      </c>
      <c r="W551" s="109">
        <v>553.02395668799977</v>
      </c>
      <c r="X551" s="40">
        <v>0.24461563980000003</v>
      </c>
      <c r="Y551" s="109"/>
      <c r="Z551" s="120">
        <v>638.34255055283973</v>
      </c>
      <c r="AA551" s="40">
        <f t="shared" si="64"/>
        <v>2.0485624500023993</v>
      </c>
      <c r="AB551" s="110" t="str">
        <f t="shared" si="61"/>
        <v>8"900</v>
      </c>
    </row>
    <row r="552" spans="1:28" ht="18.75" customHeight="1" x14ac:dyDescent="0.3">
      <c r="A552" s="105">
        <v>900</v>
      </c>
      <c r="B552" s="105">
        <v>10</v>
      </c>
      <c r="C552" s="105">
        <f t="shared" si="66"/>
        <v>10</v>
      </c>
      <c r="D552" s="104" t="s">
        <v>82</v>
      </c>
      <c r="E552" s="105" t="str">
        <f t="shared" si="65"/>
        <v>10 900 CS-SS304/FG</v>
      </c>
      <c r="F552" s="103">
        <v>246.13</v>
      </c>
      <c r="G552" s="103">
        <v>276.35000000000002</v>
      </c>
      <c r="H552" s="103">
        <v>311.2</v>
      </c>
      <c r="I552" s="103">
        <v>435.1</v>
      </c>
      <c r="J552" s="106">
        <v>0.29377499999999995</v>
      </c>
      <c r="K552" s="107">
        <v>21</v>
      </c>
      <c r="L552" s="107">
        <v>27</v>
      </c>
      <c r="M552" s="40">
        <v>1.38248E-2</v>
      </c>
      <c r="N552" s="40">
        <v>2.3828927999999996E-2</v>
      </c>
      <c r="O552" s="40">
        <v>8.5288993019999981E-2</v>
      </c>
      <c r="P552" s="40">
        <v>0.18900926972639995</v>
      </c>
      <c r="Q552" s="40">
        <v>1</v>
      </c>
      <c r="R552" s="40">
        <v>0.18900926972639995</v>
      </c>
      <c r="S552" s="40">
        <v>8.5288993019999981E-2</v>
      </c>
      <c r="T552" s="116">
        <v>66.153244404239985</v>
      </c>
      <c r="U552" s="109">
        <v>38.380046858999989</v>
      </c>
      <c r="V552" s="40">
        <v>2.3359800214800011</v>
      </c>
      <c r="W552" s="109">
        <v>817.59300751800038</v>
      </c>
      <c r="X552" s="40">
        <v>0.36187840160400042</v>
      </c>
      <c r="Y552" s="109"/>
      <c r="Z552" s="120">
        <v>922.12629878124039</v>
      </c>
      <c r="AA552" s="40">
        <f t="shared" si="64"/>
        <v>2.9721566858304014</v>
      </c>
      <c r="AB552" s="110" t="str">
        <f t="shared" si="61"/>
        <v>10"900</v>
      </c>
    </row>
    <row r="553" spans="1:28" ht="18.75" customHeight="1" x14ac:dyDescent="0.3">
      <c r="A553" s="105">
        <v>900</v>
      </c>
      <c r="B553" s="105">
        <v>12</v>
      </c>
      <c r="C553" s="105">
        <f t="shared" si="66"/>
        <v>12</v>
      </c>
      <c r="D553" s="104" t="s">
        <v>82</v>
      </c>
      <c r="E553" s="105" t="str">
        <f t="shared" si="65"/>
        <v>12 900 CS-SS304/FG</v>
      </c>
      <c r="F553" s="103">
        <v>292.10000000000002</v>
      </c>
      <c r="G553" s="103">
        <v>323.85000000000002</v>
      </c>
      <c r="H553" s="103">
        <v>368.3</v>
      </c>
      <c r="I553" s="103">
        <v>498.6</v>
      </c>
      <c r="J553" s="106">
        <v>0.34607500000000002</v>
      </c>
      <c r="K553" s="107">
        <v>27</v>
      </c>
      <c r="L553" s="107">
        <v>33</v>
      </c>
      <c r="M553" s="40">
        <v>1.38248E-2</v>
      </c>
      <c r="N553" s="40">
        <v>2.3828927999999996E-2</v>
      </c>
      <c r="O553" s="40">
        <v>0.12917927681999999</v>
      </c>
      <c r="P553" s="40">
        <v>0.27213767650080001</v>
      </c>
      <c r="Q553" s="40">
        <v>1</v>
      </c>
      <c r="R553" s="40">
        <v>0.27213767650080001</v>
      </c>
      <c r="S553" s="40">
        <v>0.12917927681999999</v>
      </c>
      <c r="T553" s="116">
        <v>95.248186775280004</v>
      </c>
      <c r="U553" s="109">
        <v>58.130674569</v>
      </c>
      <c r="V553" s="40">
        <v>2.8151751765600004</v>
      </c>
      <c r="W553" s="109">
        <v>985.31131179600015</v>
      </c>
      <c r="X553" s="40">
        <v>0.44554991534999999</v>
      </c>
      <c r="Y553" s="109"/>
      <c r="Z553" s="120">
        <v>1138.69017314028</v>
      </c>
      <c r="AA553" s="40">
        <f t="shared" si="64"/>
        <v>3.6620420452308005</v>
      </c>
      <c r="AB553" s="110" t="str">
        <f t="shared" si="61"/>
        <v>12"900</v>
      </c>
    </row>
    <row r="554" spans="1:28" ht="18.75" customHeight="1" x14ac:dyDescent="0.3">
      <c r="A554" s="105">
        <v>900</v>
      </c>
      <c r="B554" s="105">
        <v>14</v>
      </c>
      <c r="C554" s="105">
        <f t="shared" si="66"/>
        <v>14</v>
      </c>
      <c r="D554" s="104" t="s">
        <v>82</v>
      </c>
      <c r="E554" s="105" t="str">
        <f t="shared" si="65"/>
        <v>14 900 CS-SS304/FG</v>
      </c>
      <c r="F554" s="103">
        <v>320.8</v>
      </c>
      <c r="G554" s="103">
        <v>355.6</v>
      </c>
      <c r="H554" s="103">
        <v>400.1</v>
      </c>
      <c r="I554" s="103">
        <v>520.70000000000005</v>
      </c>
      <c r="J554" s="106">
        <v>0.37785000000000002</v>
      </c>
      <c r="K554" s="107">
        <v>27</v>
      </c>
      <c r="L554" s="107">
        <v>33</v>
      </c>
      <c r="M554" s="40">
        <v>1.38248E-2</v>
      </c>
      <c r="N554" s="40">
        <v>2.3828927999999996E-2</v>
      </c>
      <c r="O554" s="40">
        <v>0.14103991835999999</v>
      </c>
      <c r="P554" s="40">
        <v>0.29712409467839995</v>
      </c>
      <c r="Q554" s="40">
        <v>1</v>
      </c>
      <c r="R554" s="40">
        <v>0.29712409467839995</v>
      </c>
      <c r="S554" s="40">
        <v>0.14103991835999999</v>
      </c>
      <c r="T554" s="116">
        <v>103.99343313743998</v>
      </c>
      <c r="U554" s="109">
        <v>63.467963261999998</v>
      </c>
      <c r="V554" s="40">
        <v>2.7210944714400007</v>
      </c>
      <c r="W554" s="109">
        <v>952.38306500400029</v>
      </c>
      <c r="X554" s="40">
        <v>0.53622830016000012</v>
      </c>
      <c r="Y554" s="109"/>
      <c r="Z554" s="120">
        <v>1119.8444614034402</v>
      </c>
      <c r="AA554" s="40">
        <f t="shared" si="64"/>
        <v>3.6954867846384012</v>
      </c>
      <c r="AB554" s="110" t="str">
        <f t="shared" si="61"/>
        <v>14"900</v>
      </c>
    </row>
    <row r="555" spans="1:28" ht="18.75" customHeight="1" x14ac:dyDescent="0.3">
      <c r="A555" s="105">
        <v>900</v>
      </c>
      <c r="B555" s="105">
        <v>16</v>
      </c>
      <c r="C555" s="105">
        <f t="shared" si="66"/>
        <v>16</v>
      </c>
      <c r="D555" s="104" t="s">
        <v>82</v>
      </c>
      <c r="E555" s="105" t="str">
        <f t="shared" si="65"/>
        <v>16 900 CS-SS304/FG</v>
      </c>
      <c r="F555" s="103">
        <v>374.65</v>
      </c>
      <c r="G555" s="103">
        <v>412.75</v>
      </c>
      <c r="H555" s="103">
        <v>457.2</v>
      </c>
      <c r="I555" s="103">
        <v>574.79999999999995</v>
      </c>
      <c r="J555" s="106">
        <v>0.434975</v>
      </c>
      <c r="K555" s="107">
        <v>27</v>
      </c>
      <c r="L555" s="107">
        <v>33</v>
      </c>
      <c r="M555" s="40">
        <v>1.38248E-2</v>
      </c>
      <c r="N555" s="40">
        <v>2.3828927999999996E-2</v>
      </c>
      <c r="O555" s="40">
        <v>0.16236294426</v>
      </c>
      <c r="P555" s="40">
        <v>0.34204460257439995</v>
      </c>
      <c r="Q555" s="40">
        <v>1</v>
      </c>
      <c r="R555" s="40">
        <v>0.34204460257439995</v>
      </c>
      <c r="S555" s="40">
        <v>0.16236294426</v>
      </c>
      <c r="T555" s="116">
        <v>119.71561090103998</v>
      </c>
      <c r="U555" s="109">
        <v>73.063324917000003</v>
      </c>
      <c r="V555" s="40">
        <v>2.9290906713599991</v>
      </c>
      <c r="W555" s="109">
        <v>1025.1817349759997</v>
      </c>
      <c r="X555" s="40">
        <v>0.68142928230000044</v>
      </c>
      <c r="Y555" s="109"/>
      <c r="Z555" s="120">
        <v>1217.9606707940397</v>
      </c>
      <c r="AA555" s="40">
        <f t="shared" si="64"/>
        <v>4.1149275004943995</v>
      </c>
      <c r="AB555" s="110" t="str">
        <f t="shared" si="61"/>
        <v>16"900</v>
      </c>
    </row>
    <row r="556" spans="1:28" ht="18.75" customHeight="1" x14ac:dyDescent="0.3">
      <c r="A556" s="105">
        <v>900</v>
      </c>
      <c r="B556" s="105">
        <v>18</v>
      </c>
      <c r="C556" s="105">
        <f t="shared" si="66"/>
        <v>18</v>
      </c>
      <c r="D556" s="104" t="s">
        <v>82</v>
      </c>
      <c r="E556" s="105" t="str">
        <f t="shared" si="65"/>
        <v>18 900 CS-SS304/FG</v>
      </c>
      <c r="F556" s="103">
        <v>425.45</v>
      </c>
      <c r="G556" s="103">
        <v>463.55</v>
      </c>
      <c r="H556" s="103">
        <v>520.70000000000005</v>
      </c>
      <c r="I556" s="103">
        <v>638.29999999999995</v>
      </c>
      <c r="J556" s="106">
        <v>0.49212499999999998</v>
      </c>
      <c r="K556" s="107">
        <v>34</v>
      </c>
      <c r="L556" s="107">
        <v>40</v>
      </c>
      <c r="M556" s="40">
        <v>1.38248E-2</v>
      </c>
      <c r="N556" s="40">
        <v>2.3828927999999996E-2</v>
      </c>
      <c r="O556" s="40">
        <v>0.2313200098</v>
      </c>
      <c r="P556" s="40">
        <v>0.46907244767999989</v>
      </c>
      <c r="Q556" s="40">
        <v>1</v>
      </c>
      <c r="R556" s="40">
        <v>0.46907244767999989</v>
      </c>
      <c r="S556" s="40">
        <v>0.2313200098</v>
      </c>
      <c r="T556" s="116">
        <v>164.17535668799997</v>
      </c>
      <c r="U556" s="109">
        <v>104.09400441</v>
      </c>
      <c r="V556" s="40">
        <v>3.252676714559998</v>
      </c>
      <c r="W556" s="109">
        <v>1138.4368500959993</v>
      </c>
      <c r="X556" s="40">
        <v>0.76529750166000055</v>
      </c>
      <c r="Y556" s="109"/>
      <c r="Z556" s="120">
        <v>1406.7062111939993</v>
      </c>
      <c r="AA556" s="40">
        <f t="shared" si="64"/>
        <v>4.7183666736999985</v>
      </c>
      <c r="AB556" s="110" t="str">
        <f t="shared" si="61"/>
        <v>18"900</v>
      </c>
    </row>
    <row r="557" spans="1:28" ht="18.75" customHeight="1" x14ac:dyDescent="0.3">
      <c r="A557" s="105">
        <v>900</v>
      </c>
      <c r="B557" s="105">
        <v>20</v>
      </c>
      <c r="C557" s="105">
        <f t="shared" si="66"/>
        <v>20</v>
      </c>
      <c r="D557" s="104" t="s">
        <v>82</v>
      </c>
      <c r="E557" s="105" t="str">
        <f t="shared" si="65"/>
        <v>20 900 CS-SS304/FG</v>
      </c>
      <c r="F557" s="103">
        <v>482.6</v>
      </c>
      <c r="G557" s="103">
        <v>520.70000000000005</v>
      </c>
      <c r="H557" s="103">
        <v>571.5</v>
      </c>
      <c r="I557" s="103">
        <v>698.5</v>
      </c>
      <c r="J557" s="106">
        <v>0.54610000000000003</v>
      </c>
      <c r="K557" s="107">
        <v>30</v>
      </c>
      <c r="L557" s="107">
        <v>36</v>
      </c>
      <c r="M557" s="40">
        <v>1.38248E-2</v>
      </c>
      <c r="N557" s="40">
        <v>2.3828927999999996E-2</v>
      </c>
      <c r="O557" s="40">
        <v>0.22649169840000002</v>
      </c>
      <c r="P557" s="40">
        <v>0.46846719290879996</v>
      </c>
      <c r="Q557" s="40">
        <v>1</v>
      </c>
      <c r="R557" s="40">
        <v>0.46846719290879996</v>
      </c>
      <c r="S557" s="40">
        <v>0.22649169840000002</v>
      </c>
      <c r="T557" s="116">
        <v>163.96351751807998</v>
      </c>
      <c r="U557" s="109">
        <v>101.92126428000002</v>
      </c>
      <c r="V557" s="40">
        <v>3.8439600539999996</v>
      </c>
      <c r="W557" s="109">
        <v>1345.3860189</v>
      </c>
      <c r="X557" s="40">
        <v>0.85964924844000046</v>
      </c>
      <c r="Y557" s="109"/>
      <c r="Z557" s="120">
        <v>1611.2708006980799</v>
      </c>
      <c r="AA557" s="40">
        <f t="shared" si="64"/>
        <v>5.3985681937488001</v>
      </c>
      <c r="AB557" s="110" t="str">
        <f t="shared" si="61"/>
        <v>20"900</v>
      </c>
    </row>
    <row r="558" spans="1:28" ht="18.75" customHeight="1" x14ac:dyDescent="0.3">
      <c r="A558" s="105">
        <v>900</v>
      </c>
      <c r="B558" s="105">
        <v>24</v>
      </c>
      <c r="C558" s="105">
        <f t="shared" si="66"/>
        <v>24</v>
      </c>
      <c r="D558" s="104" t="s">
        <v>82</v>
      </c>
      <c r="E558" s="105" t="str">
        <f t="shared" si="65"/>
        <v>24 900 CS-SS304/FG</v>
      </c>
      <c r="F558" s="103">
        <v>590.54999999999995</v>
      </c>
      <c r="G558" s="103">
        <v>628.65</v>
      </c>
      <c r="H558" s="103">
        <v>679.5</v>
      </c>
      <c r="I558" s="103">
        <v>838.2</v>
      </c>
      <c r="J558" s="106">
        <v>0.65407500000000007</v>
      </c>
      <c r="K558" s="107">
        <v>31</v>
      </c>
      <c r="L558" s="107">
        <v>37</v>
      </c>
      <c r="M558" s="40">
        <v>1.38248E-2</v>
      </c>
      <c r="N558" s="40">
        <v>2.3828927999999996E-2</v>
      </c>
      <c r="O558" s="40">
        <v>0.28031613786000004</v>
      </c>
      <c r="P558" s="40">
        <v>0.57667852501920003</v>
      </c>
      <c r="Q558" s="40">
        <v>1</v>
      </c>
      <c r="R558" s="40">
        <v>0.57667852501920003</v>
      </c>
      <c r="S558" s="40">
        <v>0.28031613786000004</v>
      </c>
      <c r="T558" s="116">
        <v>201.83748375672002</v>
      </c>
      <c r="U558" s="109">
        <v>126.14226203700002</v>
      </c>
      <c r="V558" s="40">
        <v>5.764124036880002</v>
      </c>
      <c r="W558" s="109">
        <v>2017.4434129080007</v>
      </c>
      <c r="X558" s="40">
        <v>1.0378692145800006</v>
      </c>
      <c r="Y558" s="109"/>
      <c r="Z558" s="120">
        <v>2345.4231587017207</v>
      </c>
      <c r="AA558" s="40">
        <f t="shared" si="64"/>
        <v>7.6589879143392023</v>
      </c>
      <c r="AB558" s="110" t="str">
        <f t="shared" si="61"/>
        <v>24"900</v>
      </c>
    </row>
    <row r="559" spans="1:28" ht="18.75" customHeight="1" x14ac:dyDescent="0.3">
      <c r="A559" s="93"/>
      <c r="B559" s="93"/>
      <c r="C559" s="93"/>
      <c r="D559" s="94"/>
      <c r="E559" s="105" t="str">
        <f t="shared" si="65"/>
        <v xml:space="preserve">  </v>
      </c>
      <c r="F559" s="112"/>
      <c r="G559" s="112"/>
      <c r="H559" s="112"/>
      <c r="I559" s="112"/>
      <c r="J559" s="112"/>
      <c r="K559" s="93"/>
      <c r="L559" s="93"/>
      <c r="M559" s="113"/>
      <c r="N559" s="113"/>
      <c r="O559" s="113"/>
      <c r="P559" s="113"/>
      <c r="Q559" s="113"/>
      <c r="R559" s="113"/>
      <c r="S559" s="113"/>
      <c r="T559" s="113"/>
      <c r="U559" s="113"/>
      <c r="V559" s="113"/>
      <c r="W559" s="113"/>
      <c r="X559" s="113"/>
      <c r="Y559" s="113"/>
      <c r="Z559" s="165"/>
      <c r="AA559" s="113"/>
      <c r="AB559" s="110" t="str">
        <f t="shared" si="61"/>
        <v>"</v>
      </c>
    </row>
    <row r="560" spans="1:28" ht="18.75" customHeight="1" x14ac:dyDescent="0.3">
      <c r="A560" s="93"/>
      <c r="B560" s="93"/>
      <c r="C560" s="93"/>
      <c r="D560" s="94"/>
      <c r="E560" s="105" t="str">
        <f t="shared" si="65"/>
        <v xml:space="preserve">  </v>
      </c>
      <c r="F560" s="112"/>
      <c r="G560" s="112"/>
      <c r="H560" s="112"/>
      <c r="I560" s="112"/>
      <c r="J560" s="112"/>
      <c r="K560" s="93"/>
      <c r="L560" s="93"/>
      <c r="M560" s="113"/>
      <c r="N560" s="113"/>
      <c r="O560" s="113"/>
      <c r="P560" s="113"/>
      <c r="Q560" s="113"/>
      <c r="R560" s="113"/>
      <c r="S560" s="113"/>
      <c r="T560" s="113"/>
      <c r="U560" s="113"/>
      <c r="V560" s="113"/>
      <c r="W560" s="113"/>
      <c r="X560" s="113"/>
      <c r="Y560" s="113"/>
      <c r="Z560" s="165"/>
      <c r="AA560" s="113"/>
      <c r="AB560" s="110" t="str">
        <f t="shared" si="61"/>
        <v>"</v>
      </c>
    </row>
    <row r="561" spans="1:28" ht="18.75" customHeight="1" x14ac:dyDescent="0.3">
      <c r="A561" s="105">
        <v>900</v>
      </c>
      <c r="B561" s="105">
        <v>0.5</v>
      </c>
      <c r="C561" s="103">
        <v>0.5</v>
      </c>
      <c r="D561" s="104" t="s">
        <v>88</v>
      </c>
      <c r="E561" s="105" t="str">
        <f t="shared" si="65"/>
        <v>0.5 900 SS304-SS304/FG-SS04</v>
      </c>
      <c r="F561" s="111">
        <v>14.22</v>
      </c>
      <c r="G561" s="111">
        <v>19.05</v>
      </c>
      <c r="H561" s="105">
        <v>31.8</v>
      </c>
      <c r="I561" s="105">
        <v>63.5</v>
      </c>
      <c r="J561" s="40">
        <v>2.5425E-2</v>
      </c>
      <c r="K561" s="107">
        <v>8</v>
      </c>
      <c r="L561" s="107">
        <v>14</v>
      </c>
      <c r="M561" s="40">
        <v>1.38248E-2</v>
      </c>
      <c r="N561" s="40">
        <v>2.3828927999999996E-2</v>
      </c>
      <c r="O561" s="40">
        <v>2.8119643200000002E-3</v>
      </c>
      <c r="P561" s="40">
        <v>8.4819069215999986E-3</v>
      </c>
      <c r="Q561" s="40">
        <v>1</v>
      </c>
      <c r="R561" s="40">
        <v>8.4819069215999986E-3</v>
      </c>
      <c r="S561" s="40">
        <v>2.8119643200000002E-3</v>
      </c>
      <c r="T561" s="116">
        <v>2.9686674225599994</v>
      </c>
      <c r="U561" s="109">
        <v>1.2653839440000001</v>
      </c>
      <c r="V561" s="40">
        <v>8.7225149399999979E-2</v>
      </c>
      <c r="W561" s="116">
        <v>104.67017927999997</v>
      </c>
      <c r="X561" s="40">
        <v>3.9870423179999993E-3</v>
      </c>
      <c r="Y561" s="116">
        <v>5.9805634769999987</v>
      </c>
      <c r="Z561" s="120">
        <v>114.88479412355998</v>
      </c>
      <c r="AA561" s="40">
        <f t="shared" ref="AA561:AA579" si="67">R561+S561+V561+X561</f>
        <v>0.10250606295959998</v>
      </c>
      <c r="AB561" s="110" t="str">
        <f t="shared" si="61"/>
        <v>0.5"900</v>
      </c>
    </row>
    <row r="562" spans="1:28" ht="18.75" customHeight="1" x14ac:dyDescent="0.3">
      <c r="A562" s="105">
        <v>900</v>
      </c>
      <c r="B562" s="105">
        <v>0.75</v>
      </c>
      <c r="C562" s="103">
        <v>0.75</v>
      </c>
      <c r="D562" s="104" t="s">
        <v>88</v>
      </c>
      <c r="E562" s="105" t="str">
        <f t="shared" si="65"/>
        <v>0.75 900 SS304-SS304/FG-SS04</v>
      </c>
      <c r="F562" s="111">
        <v>20.57</v>
      </c>
      <c r="G562" s="111">
        <v>25.4</v>
      </c>
      <c r="H562" s="111">
        <v>39.6</v>
      </c>
      <c r="I562" s="111">
        <v>69.900000000000006</v>
      </c>
      <c r="J562" s="40">
        <v>3.2500000000000001E-2</v>
      </c>
      <c r="K562" s="107">
        <v>9</v>
      </c>
      <c r="L562" s="107">
        <v>15</v>
      </c>
      <c r="M562" s="40">
        <v>1.38248E-2</v>
      </c>
      <c r="N562" s="40">
        <v>2.3828927999999996E-2</v>
      </c>
      <c r="O562" s="40">
        <v>4.0437540000000001E-3</v>
      </c>
      <c r="P562" s="40">
        <v>1.1616602399999999E-2</v>
      </c>
      <c r="Q562" s="40">
        <v>1</v>
      </c>
      <c r="R562" s="40">
        <v>1.1616602399999999E-2</v>
      </c>
      <c r="S562" s="40">
        <v>4.0437540000000001E-3</v>
      </c>
      <c r="T562" s="116">
        <v>4.0658108399999993</v>
      </c>
      <c r="U562" s="109">
        <v>1.8196893000000001</v>
      </c>
      <c r="V562" s="40">
        <v>9.177587604000001E-2</v>
      </c>
      <c r="W562" s="116">
        <v>110.13105124800001</v>
      </c>
      <c r="X562" s="40">
        <v>5.316056423999997E-3</v>
      </c>
      <c r="Y562" s="116">
        <v>7.9740846359999962</v>
      </c>
      <c r="Z562" s="120">
        <v>123.990636024</v>
      </c>
      <c r="AA562" s="40">
        <f t="shared" si="67"/>
        <v>0.112752288864</v>
      </c>
      <c r="AB562" s="110" t="str">
        <f t="shared" si="61"/>
        <v>0.75"900</v>
      </c>
    </row>
    <row r="563" spans="1:28" ht="18.75" customHeight="1" x14ac:dyDescent="0.3">
      <c r="A563" s="105">
        <v>900</v>
      </c>
      <c r="B563" s="105">
        <v>1</v>
      </c>
      <c r="C563" s="105">
        <f>B563</f>
        <v>1</v>
      </c>
      <c r="D563" s="104" t="s">
        <v>88</v>
      </c>
      <c r="E563" s="105" t="str">
        <f t="shared" si="65"/>
        <v>1 900 SS304-SS304/FG-SS04</v>
      </c>
      <c r="F563" s="111">
        <v>26.92</v>
      </c>
      <c r="G563" s="111">
        <v>31.75</v>
      </c>
      <c r="H563" s="111">
        <v>47.8</v>
      </c>
      <c r="I563" s="103">
        <v>79.5</v>
      </c>
      <c r="J563" s="40">
        <v>3.9774999999999998E-2</v>
      </c>
      <c r="K563" s="107">
        <v>10</v>
      </c>
      <c r="L563" s="107">
        <v>16</v>
      </c>
      <c r="M563" s="40">
        <v>1.38248E-2</v>
      </c>
      <c r="N563" s="40">
        <v>2.3828927999999996E-2</v>
      </c>
      <c r="O563" s="40">
        <v>5.4988141999999995E-3</v>
      </c>
      <c r="P563" s="40">
        <v>1.5164729779199996E-2</v>
      </c>
      <c r="Q563" s="40">
        <v>1</v>
      </c>
      <c r="R563" s="40">
        <v>1.5164729779199996E-2</v>
      </c>
      <c r="S563" s="40">
        <v>5.4988141999999995E-3</v>
      </c>
      <c r="T563" s="116">
        <v>5.307655422719999</v>
      </c>
      <c r="U563" s="109">
        <v>2.4744663899999999</v>
      </c>
      <c r="V563" s="40">
        <v>0.10920313980000002</v>
      </c>
      <c r="W563" s="116">
        <v>131.04376776000001</v>
      </c>
      <c r="X563" s="40">
        <v>6.6450705299999973E-3</v>
      </c>
      <c r="Y563" s="116">
        <v>9.9676057949999954</v>
      </c>
      <c r="Z563" s="120">
        <v>148.79349536772</v>
      </c>
      <c r="AA563" s="40">
        <f t="shared" si="67"/>
        <v>0.13651175430920001</v>
      </c>
      <c r="AB563" s="110" t="str">
        <f t="shared" si="61"/>
        <v>1"900</v>
      </c>
    </row>
    <row r="564" spans="1:28" ht="18.75" customHeight="1" x14ac:dyDescent="0.3">
      <c r="A564" s="105">
        <v>900</v>
      </c>
      <c r="B564" s="105" t="s">
        <v>73</v>
      </c>
      <c r="C564" s="103">
        <v>1.25</v>
      </c>
      <c r="D564" s="104" t="s">
        <v>88</v>
      </c>
      <c r="E564" s="105" t="str">
        <f t="shared" si="65"/>
        <v>1.25 900 SS304-SS304/FG-SS04</v>
      </c>
      <c r="F564" s="111">
        <v>33.270000000000003</v>
      </c>
      <c r="G564" s="111">
        <v>39.619999999999997</v>
      </c>
      <c r="H564" s="111">
        <v>60.5</v>
      </c>
      <c r="I564" s="103">
        <v>88.9</v>
      </c>
      <c r="J564" s="40">
        <v>5.006E-2</v>
      </c>
      <c r="K564" s="107">
        <v>13</v>
      </c>
      <c r="L564" s="107">
        <v>19</v>
      </c>
      <c r="M564" s="40">
        <v>1.38248E-2</v>
      </c>
      <c r="N564" s="40">
        <v>2.3828927999999996E-2</v>
      </c>
      <c r="O564" s="40">
        <v>8.9969033440000009E-3</v>
      </c>
      <c r="P564" s="40">
        <v>2.2664646577919997E-2</v>
      </c>
      <c r="Q564" s="40">
        <v>1</v>
      </c>
      <c r="R564" s="40">
        <v>2.2664646577919997E-2</v>
      </c>
      <c r="S564" s="40">
        <v>8.9969033440000009E-3</v>
      </c>
      <c r="T564" s="116">
        <v>7.9326263022719985</v>
      </c>
      <c r="U564" s="109">
        <v>4.0486065048000004</v>
      </c>
      <c r="V564" s="40">
        <v>0.10940290032000001</v>
      </c>
      <c r="W564" s="116">
        <v>131.283480384</v>
      </c>
      <c r="X564" s="40">
        <v>1.0901767883999991E-2</v>
      </c>
      <c r="Y564" s="116">
        <v>16.352651825999985</v>
      </c>
      <c r="Z564" s="120">
        <v>159.61736501707196</v>
      </c>
      <c r="AA564" s="40">
        <f t="shared" si="67"/>
        <v>0.15196621812591998</v>
      </c>
      <c r="AB564" s="110" t="str">
        <f t="shared" si="61"/>
        <v>1  1/4"900</v>
      </c>
    </row>
    <row r="565" spans="1:28" ht="18.75" customHeight="1" x14ac:dyDescent="0.3">
      <c r="A565" s="105">
        <v>900</v>
      </c>
      <c r="B565" s="105" t="s">
        <v>74</v>
      </c>
      <c r="C565" s="111">
        <v>1.5</v>
      </c>
      <c r="D565" s="104" t="s">
        <v>88</v>
      </c>
      <c r="E565" s="105" t="str">
        <f t="shared" si="65"/>
        <v>1.5 900 SS304-SS304/FG-SS04</v>
      </c>
      <c r="F565" s="111">
        <v>41.4</v>
      </c>
      <c r="G565" s="111">
        <v>47.75</v>
      </c>
      <c r="H565" s="111">
        <v>69.900000000000006</v>
      </c>
      <c r="I565" s="103">
        <v>98.6</v>
      </c>
      <c r="J565" s="40">
        <v>5.8825000000000002E-2</v>
      </c>
      <c r="K565" s="107">
        <v>13</v>
      </c>
      <c r="L565" s="107">
        <v>19</v>
      </c>
      <c r="M565" s="40">
        <v>1.38248E-2</v>
      </c>
      <c r="N565" s="40">
        <v>2.3828927999999996E-2</v>
      </c>
      <c r="O565" s="40">
        <v>1.057217018E-2</v>
      </c>
      <c r="P565" s="40">
        <v>2.6632997102399993E-2</v>
      </c>
      <c r="Q565" s="40">
        <v>1</v>
      </c>
      <c r="R565" s="40">
        <v>2.6632997102399993E-2</v>
      </c>
      <c r="S565" s="40">
        <v>1.057217018E-2</v>
      </c>
      <c r="T565" s="116">
        <v>9.321548985839998</v>
      </c>
      <c r="U565" s="109">
        <v>4.7574765809999997</v>
      </c>
      <c r="V565" s="40">
        <v>0.12262176023999997</v>
      </c>
      <c r="W565" s="116">
        <v>147.14611228799998</v>
      </c>
      <c r="X565" s="40">
        <v>1.3138804050000005E-2</v>
      </c>
      <c r="Y565" s="116">
        <v>19.708206075000007</v>
      </c>
      <c r="Z565" s="120">
        <v>180.93334392983999</v>
      </c>
      <c r="AA565" s="40">
        <f t="shared" si="67"/>
        <v>0.17296573157239997</v>
      </c>
      <c r="AB565" s="110" t="str">
        <f t="shared" si="61"/>
        <v>1  1/2"900</v>
      </c>
    </row>
    <row r="566" spans="1:28" ht="18.75" customHeight="1" x14ac:dyDescent="0.3">
      <c r="A566" s="105">
        <v>900</v>
      </c>
      <c r="B566" s="105">
        <v>2</v>
      </c>
      <c r="C566" s="105">
        <f>B566</f>
        <v>2</v>
      </c>
      <c r="D566" s="104" t="s">
        <v>88</v>
      </c>
      <c r="E566" s="105" t="str">
        <f t="shared" si="65"/>
        <v>2 900 SS304-SS304/FG-SS04</v>
      </c>
      <c r="F566" s="111">
        <v>52.32</v>
      </c>
      <c r="G566" s="111">
        <v>58.67</v>
      </c>
      <c r="H566" s="111">
        <v>85.9</v>
      </c>
      <c r="I566" s="111">
        <v>143</v>
      </c>
      <c r="J566" s="40">
        <v>7.2285000000000002E-2</v>
      </c>
      <c r="K566" s="107">
        <v>16</v>
      </c>
      <c r="L566" s="107">
        <v>22</v>
      </c>
      <c r="M566" s="40">
        <v>1.38248E-2</v>
      </c>
      <c r="N566" s="40">
        <v>2.3828927999999996E-2</v>
      </c>
      <c r="O566" s="40">
        <v>1.5989210688000001E-2</v>
      </c>
      <c r="P566" s="40">
        <v>3.7894429330559996E-2</v>
      </c>
      <c r="Q566" s="40">
        <v>1</v>
      </c>
      <c r="R566" s="40">
        <v>3.7894429330559996E-2</v>
      </c>
      <c r="S566" s="40">
        <v>1.5989210688000001E-2</v>
      </c>
      <c r="T566" s="116">
        <v>13.263050265695998</v>
      </c>
      <c r="U566" s="109">
        <v>7.1951448096000004</v>
      </c>
      <c r="V566" s="40">
        <v>0.35381877959999991</v>
      </c>
      <c r="W566" s="116">
        <v>424.58253551999991</v>
      </c>
      <c r="X566" s="40">
        <v>1.6143531594000005E-2</v>
      </c>
      <c r="Y566" s="116">
        <v>24.215297391000007</v>
      </c>
      <c r="Z566" s="120">
        <v>469.25602798629586</v>
      </c>
      <c r="AA566" s="40">
        <f t="shared" si="67"/>
        <v>0.42384595121255991</v>
      </c>
      <c r="AB566" s="110" t="str">
        <f t="shared" si="61"/>
        <v>2"900</v>
      </c>
    </row>
    <row r="567" spans="1:28" ht="18.75" customHeight="1" x14ac:dyDescent="0.3">
      <c r="A567" s="105">
        <v>900</v>
      </c>
      <c r="B567" s="105" t="s">
        <v>75</v>
      </c>
      <c r="C567" s="111">
        <v>2.5</v>
      </c>
      <c r="D567" s="104" t="s">
        <v>88</v>
      </c>
      <c r="E567" s="105" t="str">
        <f t="shared" si="65"/>
        <v>2.5 900 SS304-SS304/FG-SS04</v>
      </c>
      <c r="F567" s="111">
        <v>63.5</v>
      </c>
      <c r="G567" s="111">
        <v>69.849999999999994</v>
      </c>
      <c r="H567" s="111">
        <v>98.6</v>
      </c>
      <c r="I567" s="111">
        <v>165.1</v>
      </c>
      <c r="J567" s="40">
        <v>8.4224999999999994E-2</v>
      </c>
      <c r="K567" s="107">
        <v>17</v>
      </c>
      <c r="L567" s="107">
        <v>23</v>
      </c>
      <c r="M567" s="40">
        <v>1.38248E-2</v>
      </c>
      <c r="N567" s="40">
        <v>2.3828927999999996E-2</v>
      </c>
      <c r="O567" s="40">
        <v>1.9794694259999999E-2</v>
      </c>
      <c r="P567" s="40">
        <v>4.616080359839999E-2</v>
      </c>
      <c r="Q567" s="40">
        <v>1</v>
      </c>
      <c r="R567" s="40">
        <v>4.616080359839999E-2</v>
      </c>
      <c r="S567" s="40">
        <v>1.9794694259999999E-2</v>
      </c>
      <c r="T567" s="116">
        <v>16.156281259439996</v>
      </c>
      <c r="U567" s="109">
        <v>8.9076124169999993</v>
      </c>
      <c r="V567" s="40">
        <v>0.47574852780000004</v>
      </c>
      <c r="W567" s="116">
        <v>570.89823336000006</v>
      </c>
      <c r="X567" s="40">
        <v>1.9219800269999983E-2</v>
      </c>
      <c r="Y567" s="116">
        <v>28.829700404999972</v>
      </c>
      <c r="Z567" s="120">
        <v>624.79182744143998</v>
      </c>
      <c r="AA567" s="40">
        <f t="shared" si="67"/>
        <v>0.56092382592840007</v>
      </c>
      <c r="AB567" s="110" t="str">
        <f t="shared" si="61"/>
        <v>2  1/2"900</v>
      </c>
    </row>
    <row r="568" spans="1:28" ht="18.75" customHeight="1" x14ac:dyDescent="0.3">
      <c r="A568" s="105">
        <v>900</v>
      </c>
      <c r="B568" s="105">
        <v>3</v>
      </c>
      <c r="C568" s="105">
        <f t="shared" ref="C568:C579" si="68">B568</f>
        <v>3</v>
      </c>
      <c r="D568" s="104" t="s">
        <v>88</v>
      </c>
      <c r="E568" s="105" t="str">
        <f t="shared" si="65"/>
        <v>3 900 SS304-SS304/FG-SS04</v>
      </c>
      <c r="F568" s="122">
        <v>78.739999999999995</v>
      </c>
      <c r="G568" s="111">
        <v>95.25</v>
      </c>
      <c r="H568" s="111">
        <v>120.7</v>
      </c>
      <c r="I568" s="111">
        <v>168.4</v>
      </c>
      <c r="J568" s="40">
        <v>0.10797499999999999</v>
      </c>
      <c r="K568" s="107">
        <v>15</v>
      </c>
      <c r="L568" s="107">
        <v>21</v>
      </c>
      <c r="M568" s="40">
        <v>1.38248E-2</v>
      </c>
      <c r="N568" s="40">
        <v>2.3828927999999996E-2</v>
      </c>
      <c r="O568" s="40">
        <v>2.2390991699999998E-2</v>
      </c>
      <c r="P568" s="40">
        <v>5.4031498516799982E-2</v>
      </c>
      <c r="Q568" s="40">
        <v>1</v>
      </c>
      <c r="R568" s="40">
        <v>5.4031498516799982E-2</v>
      </c>
      <c r="S568" s="40">
        <v>2.2390991699999998E-2</v>
      </c>
      <c r="T568" s="116">
        <v>18.911024480879995</v>
      </c>
      <c r="U568" s="109">
        <v>10.075946264999999</v>
      </c>
      <c r="V568" s="40">
        <v>0.34807208975999998</v>
      </c>
      <c r="W568" s="116">
        <v>417.68650771199998</v>
      </c>
      <c r="X568" s="40">
        <v>6.8142928230000011E-2</v>
      </c>
      <c r="Y568" s="116">
        <v>102.21439234500002</v>
      </c>
      <c r="Z568" s="120">
        <v>548.88787080287989</v>
      </c>
      <c r="AA568" s="40">
        <f t="shared" si="67"/>
        <v>0.49263750820679997</v>
      </c>
      <c r="AB568" s="110" t="str">
        <f t="shared" si="61"/>
        <v>3"900</v>
      </c>
    </row>
    <row r="569" spans="1:28" ht="18.75" customHeight="1" x14ac:dyDescent="0.3">
      <c r="A569" s="105">
        <v>900</v>
      </c>
      <c r="B569" s="105">
        <v>4</v>
      </c>
      <c r="C569" s="105">
        <f t="shared" si="68"/>
        <v>4</v>
      </c>
      <c r="D569" s="104" t="s">
        <v>88</v>
      </c>
      <c r="E569" s="105" t="str">
        <f t="shared" si="65"/>
        <v>4 900 SS304-SS304/FG-SS04</v>
      </c>
      <c r="F569" s="111">
        <v>102.62</v>
      </c>
      <c r="G569" s="111">
        <v>120.65</v>
      </c>
      <c r="H569" s="111">
        <v>149.4</v>
      </c>
      <c r="I569" s="111">
        <v>206.5</v>
      </c>
      <c r="J569" s="40">
        <v>0.13502500000000001</v>
      </c>
      <c r="K569" s="107">
        <v>17</v>
      </c>
      <c r="L569" s="107">
        <v>23</v>
      </c>
      <c r="M569" s="40">
        <v>1.38248E-2</v>
      </c>
      <c r="N569" s="40">
        <v>2.3828927999999996E-2</v>
      </c>
      <c r="O569" s="40">
        <v>3.173379154E-2</v>
      </c>
      <c r="P569" s="40">
        <v>7.4002523073599988E-2</v>
      </c>
      <c r="Q569" s="40">
        <v>1</v>
      </c>
      <c r="R569" s="40">
        <v>7.4002523073599988E-2</v>
      </c>
      <c r="S569" s="40">
        <v>3.173379154E-2</v>
      </c>
      <c r="T569" s="116">
        <v>25.900883075759996</v>
      </c>
      <c r="U569" s="109">
        <v>14.280206193</v>
      </c>
      <c r="V569" s="40">
        <v>0.51093411179999992</v>
      </c>
      <c r="W569" s="116">
        <v>613.12093415999993</v>
      </c>
      <c r="X569" s="40">
        <v>9.4260944574000013E-2</v>
      </c>
      <c r="Y569" s="116">
        <v>141.39141686100001</v>
      </c>
      <c r="Z569" s="120">
        <v>794.69344028976002</v>
      </c>
      <c r="AA569" s="40">
        <f t="shared" si="67"/>
        <v>0.71093137098759995</v>
      </c>
      <c r="AB569" s="110" t="str">
        <f t="shared" si="61"/>
        <v>4"900</v>
      </c>
    </row>
    <row r="570" spans="1:28" ht="18.75" customHeight="1" x14ac:dyDescent="0.3">
      <c r="A570" s="105">
        <v>900</v>
      </c>
      <c r="B570" s="105">
        <v>5</v>
      </c>
      <c r="C570" s="105">
        <f t="shared" si="68"/>
        <v>5</v>
      </c>
      <c r="D570" s="104" t="s">
        <v>88</v>
      </c>
      <c r="E570" s="105" t="str">
        <f t="shared" si="65"/>
        <v>5 900 SS304-SS304/FG-SS04</v>
      </c>
      <c r="F570" s="111">
        <v>128.27000000000001</v>
      </c>
      <c r="G570" s="111">
        <v>147.57</v>
      </c>
      <c r="H570" s="111">
        <v>177.8</v>
      </c>
      <c r="I570" s="111">
        <v>247.7</v>
      </c>
      <c r="J570" s="40">
        <v>0.162685</v>
      </c>
      <c r="K570" s="107">
        <v>18</v>
      </c>
      <c r="L570" s="107">
        <v>24</v>
      </c>
      <c r="M570" s="40">
        <v>1.38248E-2</v>
      </c>
      <c r="N570" s="40">
        <v>2.3828927999999996E-2</v>
      </c>
      <c r="O570" s="40">
        <v>4.0483576584000001E-2</v>
      </c>
      <c r="P570" s="40">
        <v>9.3038619640319981E-2</v>
      </c>
      <c r="Q570" s="40">
        <v>1</v>
      </c>
      <c r="R570" s="40">
        <v>9.3038619640319981E-2</v>
      </c>
      <c r="S570" s="40">
        <v>4.0483576584000001E-2</v>
      </c>
      <c r="T570" s="116">
        <v>32.56351687411199</v>
      </c>
      <c r="U570" s="109">
        <v>18.217609462800002</v>
      </c>
      <c r="V570" s="40">
        <v>0.75026021435999957</v>
      </c>
      <c r="W570" s="116">
        <v>900.31225723199952</v>
      </c>
      <c r="X570" s="40">
        <v>0.12341391253199989</v>
      </c>
      <c r="Y570" s="116">
        <v>185.12086879799983</v>
      </c>
      <c r="Z570" s="120">
        <v>1136.2142523669113</v>
      </c>
      <c r="AA570" s="40">
        <f t="shared" si="67"/>
        <v>1.0071963231163195</v>
      </c>
      <c r="AB570" s="110" t="str">
        <f t="shared" si="61"/>
        <v>5"900</v>
      </c>
    </row>
    <row r="571" spans="1:28" ht="18.75" customHeight="1" x14ac:dyDescent="0.3">
      <c r="A571" s="105">
        <v>900</v>
      </c>
      <c r="B571" s="105">
        <v>6</v>
      </c>
      <c r="C571" s="105">
        <f t="shared" si="68"/>
        <v>6</v>
      </c>
      <c r="D571" s="104" t="s">
        <v>88</v>
      </c>
      <c r="E571" s="105" t="str">
        <f t="shared" si="65"/>
        <v>6 900 SS304-SS304/FG-SS04</v>
      </c>
      <c r="F571" s="111">
        <v>154.94</v>
      </c>
      <c r="G571" s="111">
        <v>174.75</v>
      </c>
      <c r="H571" s="111">
        <v>209.6</v>
      </c>
      <c r="I571" s="111">
        <v>289.10000000000002</v>
      </c>
      <c r="J571" s="40">
        <v>0.19217500000000001</v>
      </c>
      <c r="K571" s="107">
        <v>21</v>
      </c>
      <c r="L571" s="107">
        <v>27</v>
      </c>
      <c r="M571" s="40">
        <v>1.38248E-2</v>
      </c>
      <c r="N571" s="40">
        <v>2.3828927999999996E-2</v>
      </c>
      <c r="O571" s="40">
        <v>5.5792399740000005E-2</v>
      </c>
      <c r="P571" s="40">
        <v>0.12364175443679999</v>
      </c>
      <c r="Q571" s="40">
        <v>1</v>
      </c>
      <c r="R571" s="40">
        <v>0.12364175443679999</v>
      </c>
      <c r="S571" s="40">
        <v>5.5792399740000005E-2</v>
      </c>
      <c r="T571" s="116">
        <v>43.274614052879997</v>
      </c>
      <c r="U571" s="109">
        <v>25.106579883000002</v>
      </c>
      <c r="V571" s="40">
        <v>0.99591885540000036</v>
      </c>
      <c r="W571" s="116">
        <v>1195.1026264800005</v>
      </c>
      <c r="X571" s="40">
        <v>0.15000660926999998</v>
      </c>
      <c r="Y571" s="116">
        <v>225.00991390499996</v>
      </c>
      <c r="Z571" s="120">
        <v>1488.4937343208805</v>
      </c>
      <c r="AA571" s="40">
        <f t="shared" si="67"/>
        <v>1.3253596188468002</v>
      </c>
      <c r="AB571" s="110" t="str">
        <f t="shared" si="61"/>
        <v>6"900</v>
      </c>
    </row>
    <row r="572" spans="1:28" ht="18.75" customHeight="1" x14ac:dyDescent="0.3">
      <c r="A572" s="105">
        <v>900</v>
      </c>
      <c r="B572" s="105">
        <v>8</v>
      </c>
      <c r="C572" s="105">
        <f t="shared" si="68"/>
        <v>8</v>
      </c>
      <c r="D572" s="104" t="s">
        <v>88</v>
      </c>
      <c r="E572" s="105" t="str">
        <f t="shared" si="65"/>
        <v>8 900 SS304-SS304/FG-SS04</v>
      </c>
      <c r="F572" s="111">
        <v>196.85</v>
      </c>
      <c r="G572" s="111">
        <v>222.25</v>
      </c>
      <c r="H572" s="111">
        <v>257.3</v>
      </c>
      <c r="I572" s="111">
        <v>358.9</v>
      </c>
      <c r="J572" s="40">
        <v>0.23977500000000002</v>
      </c>
      <c r="K572" s="107">
        <v>21</v>
      </c>
      <c r="L572" s="107">
        <v>27</v>
      </c>
      <c r="M572" s="40">
        <v>1.38248E-2</v>
      </c>
      <c r="N572" s="40">
        <v>2.3828927999999996E-2</v>
      </c>
      <c r="O572" s="40">
        <v>6.9611669819999999E-2</v>
      </c>
      <c r="P572" s="40">
        <v>0.15426669270239998</v>
      </c>
      <c r="Q572" s="40">
        <v>1</v>
      </c>
      <c r="R572" s="40">
        <v>0.15426669270239998</v>
      </c>
      <c r="S572" s="40">
        <v>6.9611669819999999E-2</v>
      </c>
      <c r="T572" s="116">
        <v>53.993342445839993</v>
      </c>
      <c r="U572" s="109">
        <v>31.325251419000001</v>
      </c>
      <c r="V572" s="40">
        <v>1.5800684476799993</v>
      </c>
      <c r="W572" s="116">
        <v>1896.0821372159992</v>
      </c>
      <c r="X572" s="40">
        <v>0.24461563980000003</v>
      </c>
      <c r="Y572" s="116">
        <v>366.92345970000002</v>
      </c>
      <c r="Z572" s="120">
        <v>2348.3241907808392</v>
      </c>
      <c r="AA572" s="40">
        <f t="shared" si="67"/>
        <v>2.0485624500023993</v>
      </c>
      <c r="AB572" s="110" t="str">
        <f t="shared" si="61"/>
        <v>8"900</v>
      </c>
    </row>
    <row r="573" spans="1:28" ht="18.75" customHeight="1" x14ac:dyDescent="0.3">
      <c r="A573" s="105">
        <v>900</v>
      </c>
      <c r="B573" s="105">
        <v>10</v>
      </c>
      <c r="C573" s="105">
        <f t="shared" si="68"/>
        <v>10</v>
      </c>
      <c r="D573" s="104" t="s">
        <v>88</v>
      </c>
      <c r="E573" s="105" t="str">
        <f t="shared" ref="E573:E579" si="69">CONCATENATE(C573," ",A573," ",D573)</f>
        <v>10 900 SS304-SS304/FG-SS04</v>
      </c>
      <c r="F573" s="111">
        <v>246.13</v>
      </c>
      <c r="G573" s="111">
        <v>276.35000000000002</v>
      </c>
      <c r="H573" s="111">
        <v>311.2</v>
      </c>
      <c r="I573" s="111">
        <v>435.1</v>
      </c>
      <c r="J573" s="40">
        <v>0.29377499999999995</v>
      </c>
      <c r="K573" s="107">
        <v>21</v>
      </c>
      <c r="L573" s="107">
        <v>27</v>
      </c>
      <c r="M573" s="40">
        <v>1.38248E-2</v>
      </c>
      <c r="N573" s="40">
        <v>2.3828927999999996E-2</v>
      </c>
      <c r="O573" s="40">
        <v>8.5288993019999981E-2</v>
      </c>
      <c r="P573" s="40">
        <v>0.18900926972639995</v>
      </c>
      <c r="Q573" s="40">
        <v>1</v>
      </c>
      <c r="R573" s="40">
        <v>0.18900926972639995</v>
      </c>
      <c r="S573" s="40">
        <v>8.5288993019999981E-2</v>
      </c>
      <c r="T573" s="116">
        <v>66.153244404239985</v>
      </c>
      <c r="U573" s="109">
        <v>38.380046858999989</v>
      </c>
      <c r="V573" s="40">
        <v>2.3359800214800011</v>
      </c>
      <c r="W573" s="116">
        <v>2803.1760257760011</v>
      </c>
      <c r="X573" s="40">
        <v>0.36187840160400042</v>
      </c>
      <c r="Y573" s="116">
        <v>542.81760240600067</v>
      </c>
      <c r="Z573" s="120">
        <v>3450.5269194452417</v>
      </c>
      <c r="AA573" s="40">
        <f t="shared" si="67"/>
        <v>2.9721566858304014</v>
      </c>
      <c r="AB573" s="110" t="str">
        <f t="shared" si="61"/>
        <v>10"900</v>
      </c>
    </row>
    <row r="574" spans="1:28" ht="18.75" customHeight="1" x14ac:dyDescent="0.3">
      <c r="A574" s="105">
        <v>900</v>
      </c>
      <c r="B574" s="105">
        <v>12</v>
      </c>
      <c r="C574" s="105">
        <f t="shared" si="68"/>
        <v>12</v>
      </c>
      <c r="D574" s="104" t="s">
        <v>88</v>
      </c>
      <c r="E574" s="105" t="str">
        <f t="shared" si="69"/>
        <v>12 900 SS304-SS304/FG-SS04</v>
      </c>
      <c r="F574" s="111">
        <v>292.10000000000002</v>
      </c>
      <c r="G574" s="111">
        <v>323.85000000000002</v>
      </c>
      <c r="H574" s="111">
        <v>368.3</v>
      </c>
      <c r="I574" s="111">
        <v>498.6</v>
      </c>
      <c r="J574" s="40">
        <v>0.34607500000000002</v>
      </c>
      <c r="K574" s="107">
        <v>27</v>
      </c>
      <c r="L574" s="107">
        <v>33</v>
      </c>
      <c r="M574" s="40">
        <v>1.38248E-2</v>
      </c>
      <c r="N574" s="40">
        <v>2.3828927999999996E-2</v>
      </c>
      <c r="O574" s="40">
        <v>0.12917927681999999</v>
      </c>
      <c r="P574" s="40">
        <v>0.27213767650080001</v>
      </c>
      <c r="Q574" s="40">
        <v>1</v>
      </c>
      <c r="R574" s="40">
        <v>0.27213767650080001</v>
      </c>
      <c r="S574" s="40">
        <v>0.12917927681999999</v>
      </c>
      <c r="T574" s="116">
        <v>95.248186775280004</v>
      </c>
      <c r="U574" s="109">
        <v>58.130674569</v>
      </c>
      <c r="V574" s="40">
        <v>2.8151751765600004</v>
      </c>
      <c r="W574" s="116">
        <v>3378.2102118720004</v>
      </c>
      <c r="X574" s="40">
        <v>0.44554991534999999</v>
      </c>
      <c r="Y574" s="116">
        <v>668.32487302499999</v>
      </c>
      <c r="Z574" s="120">
        <v>4199.9139462412804</v>
      </c>
      <c r="AA574" s="40">
        <f t="shared" si="67"/>
        <v>3.6620420452308005</v>
      </c>
      <c r="AB574" s="110" t="str">
        <f t="shared" si="61"/>
        <v>12"900</v>
      </c>
    </row>
    <row r="575" spans="1:28" ht="18.75" customHeight="1" x14ac:dyDescent="0.3">
      <c r="A575" s="105">
        <v>900</v>
      </c>
      <c r="B575" s="105">
        <v>14</v>
      </c>
      <c r="C575" s="105">
        <f t="shared" si="68"/>
        <v>14</v>
      </c>
      <c r="D575" s="104" t="s">
        <v>88</v>
      </c>
      <c r="E575" s="105" t="str">
        <f t="shared" si="69"/>
        <v>14 900 SS304-SS304/FG-SS04</v>
      </c>
      <c r="F575" s="111">
        <v>320.8</v>
      </c>
      <c r="G575" s="111">
        <v>355.6</v>
      </c>
      <c r="H575" s="111">
        <v>400.1</v>
      </c>
      <c r="I575" s="111">
        <v>520.70000000000005</v>
      </c>
      <c r="J575" s="40">
        <v>0.37785000000000002</v>
      </c>
      <c r="K575" s="107">
        <v>27</v>
      </c>
      <c r="L575" s="107">
        <v>33</v>
      </c>
      <c r="M575" s="40">
        <v>1.38248E-2</v>
      </c>
      <c r="N575" s="40">
        <v>2.3828927999999996E-2</v>
      </c>
      <c r="O575" s="40">
        <v>0.14103991835999999</v>
      </c>
      <c r="P575" s="40">
        <v>0.29712409467839995</v>
      </c>
      <c r="Q575" s="40">
        <v>1</v>
      </c>
      <c r="R575" s="40">
        <v>0.29712409467839995</v>
      </c>
      <c r="S575" s="40">
        <v>0.14103991835999999</v>
      </c>
      <c r="T575" s="116">
        <v>103.99343313743998</v>
      </c>
      <c r="U575" s="109">
        <v>63.467963261999998</v>
      </c>
      <c r="V575" s="40">
        <v>2.7210944714400007</v>
      </c>
      <c r="W575" s="116">
        <v>3265.3133657280009</v>
      </c>
      <c r="X575" s="40">
        <v>0.53622830016000012</v>
      </c>
      <c r="Y575" s="116">
        <v>804.34245024000029</v>
      </c>
      <c r="Z575" s="120">
        <v>4237.1172123674405</v>
      </c>
      <c r="AA575" s="40">
        <f t="shared" si="67"/>
        <v>3.6954867846384012</v>
      </c>
      <c r="AB575" s="110" t="str">
        <f t="shared" si="61"/>
        <v>14"900</v>
      </c>
    </row>
    <row r="576" spans="1:28" ht="18.75" customHeight="1" x14ac:dyDescent="0.3">
      <c r="A576" s="105">
        <v>900</v>
      </c>
      <c r="B576" s="105">
        <v>16</v>
      </c>
      <c r="C576" s="105">
        <f t="shared" si="68"/>
        <v>16</v>
      </c>
      <c r="D576" s="104" t="s">
        <v>88</v>
      </c>
      <c r="E576" s="105" t="str">
        <f t="shared" si="69"/>
        <v>16 900 SS304-SS304/FG-SS04</v>
      </c>
      <c r="F576" s="111">
        <v>374.65</v>
      </c>
      <c r="G576" s="111">
        <v>412.75</v>
      </c>
      <c r="H576" s="111">
        <v>457.2</v>
      </c>
      <c r="I576" s="111">
        <v>574.79999999999995</v>
      </c>
      <c r="J576" s="40">
        <v>0.434975</v>
      </c>
      <c r="K576" s="107">
        <v>27</v>
      </c>
      <c r="L576" s="107">
        <v>33</v>
      </c>
      <c r="M576" s="40">
        <v>1.38248E-2</v>
      </c>
      <c r="N576" s="40">
        <v>2.3828927999999996E-2</v>
      </c>
      <c r="O576" s="40">
        <v>0.16236294426</v>
      </c>
      <c r="P576" s="40">
        <v>0.34204460257439995</v>
      </c>
      <c r="Q576" s="40">
        <v>1</v>
      </c>
      <c r="R576" s="40">
        <v>0.34204460257439995</v>
      </c>
      <c r="S576" s="40">
        <v>0.16236294426</v>
      </c>
      <c r="T576" s="116">
        <v>119.71561090103998</v>
      </c>
      <c r="U576" s="109">
        <v>73.063324917000003</v>
      </c>
      <c r="V576" s="40">
        <v>2.9290906713599991</v>
      </c>
      <c r="W576" s="116">
        <v>3514.9088056319988</v>
      </c>
      <c r="X576" s="40">
        <v>0.68142928230000044</v>
      </c>
      <c r="Y576" s="116">
        <v>1022.1439234500007</v>
      </c>
      <c r="Z576" s="120">
        <v>4729.831664900039</v>
      </c>
      <c r="AA576" s="40">
        <f t="shared" si="67"/>
        <v>4.1149275004943995</v>
      </c>
      <c r="AB576" s="110" t="str">
        <f t="shared" si="61"/>
        <v>16"900</v>
      </c>
    </row>
    <row r="577" spans="1:28" ht="18.75" customHeight="1" x14ac:dyDescent="0.3">
      <c r="A577" s="105">
        <v>900</v>
      </c>
      <c r="B577" s="105">
        <v>18</v>
      </c>
      <c r="C577" s="105">
        <f t="shared" si="68"/>
        <v>18</v>
      </c>
      <c r="D577" s="104" t="s">
        <v>88</v>
      </c>
      <c r="E577" s="105" t="str">
        <f t="shared" si="69"/>
        <v>18 900 SS304-SS304/FG-SS04</v>
      </c>
      <c r="F577" s="111">
        <v>425.45</v>
      </c>
      <c r="G577" s="111">
        <v>463.55</v>
      </c>
      <c r="H577" s="111">
        <v>520.70000000000005</v>
      </c>
      <c r="I577" s="111">
        <v>638.29999999999995</v>
      </c>
      <c r="J577" s="40">
        <v>0.49212499999999998</v>
      </c>
      <c r="K577" s="107">
        <v>34</v>
      </c>
      <c r="L577" s="107">
        <v>40</v>
      </c>
      <c r="M577" s="40">
        <v>1.38248E-2</v>
      </c>
      <c r="N577" s="40">
        <v>2.3828927999999996E-2</v>
      </c>
      <c r="O577" s="40">
        <v>0.2313200098</v>
      </c>
      <c r="P577" s="40">
        <v>0.46907244767999989</v>
      </c>
      <c r="Q577" s="40">
        <v>1</v>
      </c>
      <c r="R577" s="40">
        <v>0.46907244767999989</v>
      </c>
      <c r="S577" s="40">
        <v>0.2313200098</v>
      </c>
      <c r="T577" s="116">
        <v>164.17535668799997</v>
      </c>
      <c r="U577" s="109">
        <v>104.09400441</v>
      </c>
      <c r="V577" s="40">
        <v>3.252676714559998</v>
      </c>
      <c r="W577" s="116">
        <v>3903.2120574719975</v>
      </c>
      <c r="X577" s="40">
        <v>0.76529750166000055</v>
      </c>
      <c r="Y577" s="116">
        <v>1147.9462524900009</v>
      </c>
      <c r="Z577" s="120">
        <v>5319.4276710599979</v>
      </c>
      <c r="AA577" s="40">
        <f t="shared" si="67"/>
        <v>4.7183666736999985</v>
      </c>
      <c r="AB577" s="110" t="str">
        <f t="shared" si="61"/>
        <v>18"900</v>
      </c>
    </row>
    <row r="578" spans="1:28" ht="18.75" customHeight="1" x14ac:dyDescent="0.3">
      <c r="A578" s="105">
        <v>900</v>
      </c>
      <c r="B578" s="105">
        <v>20</v>
      </c>
      <c r="C578" s="105">
        <f t="shared" si="68"/>
        <v>20</v>
      </c>
      <c r="D578" s="104" t="s">
        <v>88</v>
      </c>
      <c r="E578" s="105" t="str">
        <f t="shared" si="69"/>
        <v>20 900 SS304-SS304/FG-SS04</v>
      </c>
      <c r="F578" s="111">
        <v>482.6</v>
      </c>
      <c r="G578" s="111">
        <v>520.70000000000005</v>
      </c>
      <c r="H578" s="111">
        <v>571.5</v>
      </c>
      <c r="I578" s="111">
        <v>698.5</v>
      </c>
      <c r="J578" s="40">
        <v>0.54610000000000003</v>
      </c>
      <c r="K578" s="107">
        <v>30</v>
      </c>
      <c r="L578" s="107">
        <v>36</v>
      </c>
      <c r="M578" s="40">
        <v>1.38248E-2</v>
      </c>
      <c r="N578" s="40">
        <v>2.3828927999999996E-2</v>
      </c>
      <c r="O578" s="40">
        <v>0.22649169840000002</v>
      </c>
      <c r="P578" s="40">
        <v>0.46846719290879996</v>
      </c>
      <c r="Q578" s="40">
        <v>1</v>
      </c>
      <c r="R578" s="40">
        <v>0.46846719290879996</v>
      </c>
      <c r="S578" s="40">
        <v>0.22649169840000002</v>
      </c>
      <c r="T578" s="116">
        <v>163.96351751807998</v>
      </c>
      <c r="U578" s="109">
        <v>101.92126428000002</v>
      </c>
      <c r="V578" s="40">
        <v>3.8439600539999996</v>
      </c>
      <c r="W578" s="116">
        <v>4612.7520648</v>
      </c>
      <c r="X578" s="40">
        <v>0.85964924844000046</v>
      </c>
      <c r="Y578" s="116">
        <v>1289.4738726600006</v>
      </c>
      <c r="Z578" s="120">
        <v>6168.1107192580812</v>
      </c>
      <c r="AA578" s="40">
        <f t="shared" si="67"/>
        <v>5.3985681937488001</v>
      </c>
      <c r="AB578" s="110" t="str">
        <f t="shared" si="61"/>
        <v>20"900</v>
      </c>
    </row>
    <row r="579" spans="1:28" ht="18.75" customHeight="1" x14ac:dyDescent="0.3">
      <c r="A579" s="105">
        <v>900</v>
      </c>
      <c r="B579" s="105">
        <v>24</v>
      </c>
      <c r="C579" s="105">
        <f t="shared" si="68"/>
        <v>24</v>
      </c>
      <c r="D579" s="104" t="s">
        <v>88</v>
      </c>
      <c r="E579" s="105" t="str">
        <f t="shared" si="69"/>
        <v>24 900 SS304-SS304/FG-SS04</v>
      </c>
      <c r="F579" s="111">
        <v>590.54999999999995</v>
      </c>
      <c r="G579" s="111">
        <v>628.65</v>
      </c>
      <c r="H579" s="111">
        <v>679.5</v>
      </c>
      <c r="I579" s="111">
        <v>838.2</v>
      </c>
      <c r="J579" s="40">
        <v>0.65407500000000007</v>
      </c>
      <c r="K579" s="107">
        <v>31</v>
      </c>
      <c r="L579" s="107">
        <v>37</v>
      </c>
      <c r="M579" s="40">
        <v>1.38248E-2</v>
      </c>
      <c r="N579" s="40">
        <v>2.3828927999999996E-2</v>
      </c>
      <c r="O579" s="40">
        <v>0.28031613786000004</v>
      </c>
      <c r="P579" s="40">
        <v>0.57667852501920003</v>
      </c>
      <c r="Q579" s="40">
        <v>1</v>
      </c>
      <c r="R579" s="40">
        <v>0.57667852501920003</v>
      </c>
      <c r="S579" s="40">
        <v>0.28031613786000004</v>
      </c>
      <c r="T579" s="116">
        <v>201.83748375672002</v>
      </c>
      <c r="U579" s="109">
        <v>126.14226203700002</v>
      </c>
      <c r="V579" s="40">
        <v>5.764124036880002</v>
      </c>
      <c r="W579" s="116">
        <v>6916.9488442560023</v>
      </c>
      <c r="X579" s="40">
        <v>1.0378692145800006</v>
      </c>
      <c r="Y579" s="116">
        <v>1556.8038218700008</v>
      </c>
      <c r="Z579" s="120">
        <v>8801.7324119197237</v>
      </c>
      <c r="AA579" s="40">
        <f t="shared" si="67"/>
        <v>7.6589879143392023</v>
      </c>
      <c r="AB579" s="110" t="str">
        <f t="shared" ref="AB579:AB642" si="70">CONCATENATE(B579,"""",A579)</f>
        <v>24"900</v>
      </c>
    </row>
    <row r="580" spans="1:28" ht="18.75" customHeight="1" x14ac:dyDescent="0.3">
      <c r="A580" s="105"/>
      <c r="B580" s="105"/>
      <c r="C580" s="105"/>
      <c r="D580" s="104"/>
      <c r="E580" s="105"/>
      <c r="F580" s="111"/>
      <c r="G580" s="111"/>
      <c r="H580" s="111"/>
      <c r="I580" s="111"/>
      <c r="J580" s="40"/>
      <c r="K580" s="107"/>
      <c r="L580" s="107"/>
      <c r="M580" s="40"/>
      <c r="N580" s="40"/>
      <c r="O580" s="40"/>
      <c r="P580" s="40"/>
      <c r="Q580" s="40"/>
      <c r="R580" s="40"/>
      <c r="S580" s="40"/>
      <c r="T580" s="116"/>
      <c r="U580" s="109"/>
      <c r="V580" s="40"/>
      <c r="W580" s="116"/>
      <c r="X580" s="40"/>
      <c r="Y580" s="116"/>
      <c r="Z580" s="120"/>
      <c r="AA580" s="40"/>
      <c r="AB580" s="110" t="str">
        <f t="shared" si="70"/>
        <v>"</v>
      </c>
    </row>
    <row r="581" spans="1:28" ht="18.75" customHeight="1" x14ac:dyDescent="0.3">
      <c r="A581" s="105">
        <v>1500</v>
      </c>
      <c r="B581" s="103">
        <v>0.5</v>
      </c>
      <c r="C581" s="103">
        <v>0.5</v>
      </c>
      <c r="D581" s="104" t="s">
        <v>72</v>
      </c>
      <c r="E581" s="105" t="str">
        <f t="shared" ref="E581:E600" si="71">CONCATENATE(C581," ",A581," ",D581)</f>
        <v>0.5 1500 CS-SS316/FG-SS316</v>
      </c>
      <c r="F581" s="103">
        <v>14.22</v>
      </c>
      <c r="G581" s="103">
        <v>19.05</v>
      </c>
      <c r="H581" s="103">
        <v>31.8</v>
      </c>
      <c r="I581" s="103">
        <v>63.5</v>
      </c>
      <c r="J581" s="106">
        <v>2.5425E-2</v>
      </c>
      <c r="K581" s="107">
        <v>8</v>
      </c>
      <c r="L581" s="107">
        <v>14</v>
      </c>
      <c r="M581" s="40">
        <v>1.38248E-2</v>
      </c>
      <c r="N581" s="40">
        <v>2.3828927999999996E-2</v>
      </c>
      <c r="O581" s="40">
        <v>2.8119643200000002E-3</v>
      </c>
      <c r="P581" s="40">
        <v>8.4819069215999986E-3</v>
      </c>
      <c r="Q581" s="40">
        <v>1</v>
      </c>
      <c r="R581" s="40">
        <v>8.4819069215999986E-3</v>
      </c>
      <c r="S581" s="40">
        <v>2.8119643200000002E-3</v>
      </c>
      <c r="T581" s="108">
        <v>4.0289057877599994</v>
      </c>
      <c r="U581" s="109">
        <v>1.2653839440000001</v>
      </c>
      <c r="V581" s="40">
        <v>8.7225149399999979E-2</v>
      </c>
      <c r="W581" s="109">
        <v>26.167544819999996</v>
      </c>
      <c r="X581" s="40">
        <v>3.9870423179999993E-3</v>
      </c>
      <c r="Y581" s="108">
        <v>8.9708452154999989</v>
      </c>
      <c r="Z581" s="120">
        <v>40.432679767259998</v>
      </c>
      <c r="AA581" s="40"/>
      <c r="AB581" s="110" t="str">
        <f t="shared" si="70"/>
        <v>0.5"1500</v>
      </c>
    </row>
    <row r="582" spans="1:28" ht="18.75" customHeight="1" x14ac:dyDescent="0.3">
      <c r="A582" s="105">
        <v>1500</v>
      </c>
      <c r="B582" s="103">
        <v>0.75</v>
      </c>
      <c r="C582" s="103">
        <v>0.75</v>
      </c>
      <c r="D582" s="104" t="s">
        <v>72</v>
      </c>
      <c r="E582" s="105" t="str">
        <f t="shared" si="71"/>
        <v>0.75 1500 CS-SS316/FG-SS316</v>
      </c>
      <c r="F582" s="103">
        <v>20.57</v>
      </c>
      <c r="G582" s="103">
        <v>25.4</v>
      </c>
      <c r="H582" s="103">
        <v>39.6</v>
      </c>
      <c r="I582" s="103">
        <v>69.900000000000006</v>
      </c>
      <c r="J582" s="106">
        <v>3.2500000000000001E-2</v>
      </c>
      <c r="K582" s="107">
        <v>9</v>
      </c>
      <c r="L582" s="107">
        <v>15</v>
      </c>
      <c r="M582" s="40">
        <v>1.38248E-2</v>
      </c>
      <c r="N582" s="40">
        <v>2.3828927999999996E-2</v>
      </c>
      <c r="O582" s="40">
        <v>4.0437540000000001E-3</v>
      </c>
      <c r="P582" s="40">
        <v>1.1616602399999999E-2</v>
      </c>
      <c r="Q582" s="40">
        <v>1</v>
      </c>
      <c r="R582" s="40">
        <v>1.1616602399999999E-2</v>
      </c>
      <c r="S582" s="40">
        <v>4.0437540000000001E-3</v>
      </c>
      <c r="T582" s="108">
        <v>5.517886139999999</v>
      </c>
      <c r="U582" s="109">
        <v>1.8196893000000001</v>
      </c>
      <c r="V582" s="40">
        <v>9.177587604000001E-2</v>
      </c>
      <c r="W582" s="109">
        <v>27.532762812000001</v>
      </c>
      <c r="X582" s="40">
        <v>5.316056423999997E-3</v>
      </c>
      <c r="Y582" s="108">
        <v>11.961126953999994</v>
      </c>
      <c r="Z582" s="120">
        <v>46.831465205999997</v>
      </c>
      <c r="AA582" s="40"/>
      <c r="AB582" s="110" t="str">
        <f t="shared" si="70"/>
        <v>0.75"1500</v>
      </c>
    </row>
    <row r="583" spans="1:28" ht="18.75" customHeight="1" x14ac:dyDescent="0.3">
      <c r="A583" s="105">
        <v>1500</v>
      </c>
      <c r="B583" s="105">
        <v>1</v>
      </c>
      <c r="C583" s="105">
        <f>B583</f>
        <v>1</v>
      </c>
      <c r="D583" s="104" t="s">
        <v>72</v>
      </c>
      <c r="E583" s="105" t="str">
        <f t="shared" si="71"/>
        <v>1 1500 CS-SS316/FG-SS316</v>
      </c>
      <c r="F583" s="103">
        <v>26.92</v>
      </c>
      <c r="G583" s="103">
        <v>31.75</v>
      </c>
      <c r="H583" s="103">
        <v>47.8</v>
      </c>
      <c r="I583" s="103">
        <v>79.5</v>
      </c>
      <c r="J583" s="106">
        <v>3.9774999999999998E-2</v>
      </c>
      <c r="K583" s="107">
        <v>10</v>
      </c>
      <c r="L583" s="107">
        <v>16</v>
      </c>
      <c r="M583" s="40">
        <v>1.38248E-2</v>
      </c>
      <c r="N583" s="40">
        <v>2.3828927999999996E-2</v>
      </c>
      <c r="O583" s="40">
        <v>5.4988141999999995E-3</v>
      </c>
      <c r="P583" s="40">
        <v>1.5164729779199996E-2</v>
      </c>
      <c r="Q583" s="40">
        <v>1</v>
      </c>
      <c r="R583" s="40">
        <v>1.5164729779199996E-2</v>
      </c>
      <c r="S583" s="40">
        <v>5.4988141999999995E-3</v>
      </c>
      <c r="T583" s="108">
        <v>7.2032466451199983</v>
      </c>
      <c r="U583" s="109">
        <v>2.4744663899999999</v>
      </c>
      <c r="V583" s="40">
        <v>0.10920313980000002</v>
      </c>
      <c r="W583" s="109">
        <v>32.760941940000002</v>
      </c>
      <c r="X583" s="40">
        <v>6.6450705299999973E-3</v>
      </c>
      <c r="Y583" s="108">
        <v>14.951408692499994</v>
      </c>
      <c r="Z583" s="120">
        <v>57.390063667619991</v>
      </c>
      <c r="AA583" s="40"/>
      <c r="AB583" s="110" t="str">
        <f t="shared" si="70"/>
        <v>1"1500</v>
      </c>
    </row>
    <row r="584" spans="1:28" ht="18.75" customHeight="1" x14ac:dyDescent="0.3">
      <c r="A584" s="105">
        <v>1500</v>
      </c>
      <c r="B584" s="105" t="s">
        <v>73</v>
      </c>
      <c r="C584" s="103">
        <v>1.25</v>
      </c>
      <c r="D584" s="104" t="s">
        <v>72</v>
      </c>
      <c r="E584" s="105" t="str">
        <f t="shared" si="71"/>
        <v>1.25 1500 CS-SS316/FG-SS316</v>
      </c>
      <c r="F584" s="103">
        <v>33.270000000000003</v>
      </c>
      <c r="G584" s="103">
        <v>39.619999999999997</v>
      </c>
      <c r="H584" s="103">
        <v>60.5</v>
      </c>
      <c r="I584" s="103">
        <v>88.9</v>
      </c>
      <c r="J584" s="106">
        <v>5.006E-2</v>
      </c>
      <c r="K584" s="107">
        <v>13</v>
      </c>
      <c r="L584" s="107">
        <v>19</v>
      </c>
      <c r="M584" s="40">
        <v>1.38248E-2</v>
      </c>
      <c r="N584" s="40">
        <v>2.3828927999999996E-2</v>
      </c>
      <c r="O584" s="40">
        <v>8.9969033440000009E-3</v>
      </c>
      <c r="P584" s="40">
        <v>2.2664646577919997E-2</v>
      </c>
      <c r="Q584" s="40">
        <v>1</v>
      </c>
      <c r="R584" s="40">
        <v>2.2664646577919997E-2</v>
      </c>
      <c r="S584" s="40">
        <v>8.9969033440000009E-3</v>
      </c>
      <c r="T584" s="108">
        <v>10.765707124511998</v>
      </c>
      <c r="U584" s="109">
        <v>4.0486065048000004</v>
      </c>
      <c r="V584" s="40">
        <v>0.10940290032000001</v>
      </c>
      <c r="W584" s="109">
        <v>32.820870096000007</v>
      </c>
      <c r="X584" s="40">
        <v>1.0901767883999991E-2</v>
      </c>
      <c r="Y584" s="108">
        <v>24.528977738999981</v>
      </c>
      <c r="Z584" s="120">
        <v>72.164161464311988</v>
      </c>
      <c r="AA584" s="40"/>
      <c r="AB584" s="110" t="str">
        <f t="shared" si="70"/>
        <v>1  1/4"1500</v>
      </c>
    </row>
    <row r="585" spans="1:28" ht="18.75" customHeight="1" x14ac:dyDescent="0.3">
      <c r="A585" s="105">
        <v>1500</v>
      </c>
      <c r="B585" s="105" t="s">
        <v>74</v>
      </c>
      <c r="C585" s="103">
        <v>1.5</v>
      </c>
      <c r="D585" s="104" t="s">
        <v>72</v>
      </c>
      <c r="E585" s="105" t="str">
        <f t="shared" si="71"/>
        <v>1.5 1500 CS-SS316/FG-SS316</v>
      </c>
      <c r="F585" s="103">
        <v>41.4</v>
      </c>
      <c r="G585" s="103">
        <v>47.75</v>
      </c>
      <c r="H585" s="103">
        <v>69.900000000000006</v>
      </c>
      <c r="I585" s="103">
        <v>98.6</v>
      </c>
      <c r="J585" s="106">
        <v>5.8825000000000002E-2</v>
      </c>
      <c r="K585" s="107">
        <v>13</v>
      </c>
      <c r="L585" s="107">
        <v>19</v>
      </c>
      <c r="M585" s="40">
        <v>1.38248E-2</v>
      </c>
      <c r="N585" s="40">
        <v>2.3828927999999996E-2</v>
      </c>
      <c r="O585" s="40">
        <v>1.057217018E-2</v>
      </c>
      <c r="P585" s="40">
        <v>2.6632997102399993E-2</v>
      </c>
      <c r="Q585" s="40">
        <v>1</v>
      </c>
      <c r="R585" s="40">
        <v>2.6632997102399993E-2</v>
      </c>
      <c r="S585" s="40">
        <v>1.057217018E-2</v>
      </c>
      <c r="T585" s="108">
        <v>12.650673623639996</v>
      </c>
      <c r="U585" s="109">
        <v>4.7574765809999997</v>
      </c>
      <c r="V585" s="40">
        <v>0.12262176023999997</v>
      </c>
      <c r="W585" s="109">
        <v>36.786528071999989</v>
      </c>
      <c r="X585" s="40">
        <v>1.3138804050000005E-2</v>
      </c>
      <c r="Y585" s="108">
        <v>29.56230911250001</v>
      </c>
      <c r="Z585" s="120">
        <v>83.756987389139994</v>
      </c>
      <c r="AA585" s="40"/>
      <c r="AB585" s="110" t="str">
        <f t="shared" si="70"/>
        <v>1  1/2"1500</v>
      </c>
    </row>
    <row r="586" spans="1:28" ht="18.75" customHeight="1" x14ac:dyDescent="0.3">
      <c r="A586" s="105">
        <v>1500</v>
      </c>
      <c r="B586" s="105">
        <v>2</v>
      </c>
      <c r="C586" s="105">
        <f>B586</f>
        <v>2</v>
      </c>
      <c r="D586" s="104" t="s">
        <v>72</v>
      </c>
      <c r="E586" s="105" t="str">
        <f t="shared" si="71"/>
        <v>2 1500 CS-SS316/FG-SS316</v>
      </c>
      <c r="F586" s="103">
        <v>52.32</v>
      </c>
      <c r="G586" s="103">
        <v>58.67</v>
      </c>
      <c r="H586" s="103">
        <v>85.9</v>
      </c>
      <c r="I586" s="105">
        <v>143</v>
      </c>
      <c r="J586" s="106">
        <v>7.2285000000000002E-2</v>
      </c>
      <c r="K586" s="107">
        <v>16</v>
      </c>
      <c r="L586" s="107">
        <v>22</v>
      </c>
      <c r="M586" s="40">
        <v>1.38248E-2</v>
      </c>
      <c r="N586" s="40">
        <v>2.3828927999999996E-2</v>
      </c>
      <c r="O586" s="40">
        <v>1.5989210688000001E-2</v>
      </c>
      <c r="P586" s="40">
        <v>3.7894429330559996E-2</v>
      </c>
      <c r="Q586" s="40">
        <v>1</v>
      </c>
      <c r="R586" s="40">
        <v>3.7894429330559996E-2</v>
      </c>
      <c r="S586" s="40">
        <v>1.5989210688000001E-2</v>
      </c>
      <c r="T586" s="108">
        <v>17.999853932015998</v>
      </c>
      <c r="U586" s="109">
        <v>7.1951448096000004</v>
      </c>
      <c r="V586" s="40">
        <v>0.35381877959999991</v>
      </c>
      <c r="W586" s="109">
        <v>106.14563387999996</v>
      </c>
      <c r="X586" s="40">
        <v>1.6143531594000005E-2</v>
      </c>
      <c r="Y586" s="108">
        <v>36.322946086500011</v>
      </c>
      <c r="Z586" s="120">
        <v>167.66357870811601</v>
      </c>
      <c r="AA586" s="40"/>
      <c r="AB586" s="110" t="str">
        <f t="shared" si="70"/>
        <v>2"1500</v>
      </c>
    </row>
    <row r="587" spans="1:28" ht="18.75" customHeight="1" x14ac:dyDescent="0.3">
      <c r="A587" s="105">
        <v>1500</v>
      </c>
      <c r="B587" s="105" t="s">
        <v>75</v>
      </c>
      <c r="C587" s="103">
        <v>2.5</v>
      </c>
      <c r="D587" s="104" t="s">
        <v>72</v>
      </c>
      <c r="E587" s="105" t="str">
        <f t="shared" si="71"/>
        <v>2.5 1500 CS-SS316/FG-SS316</v>
      </c>
      <c r="F587" s="103">
        <v>63.5</v>
      </c>
      <c r="G587" s="103">
        <v>69.900000000000006</v>
      </c>
      <c r="H587" s="103">
        <v>98.6</v>
      </c>
      <c r="I587" s="103">
        <v>165.1</v>
      </c>
      <c r="J587" s="106">
        <v>8.4250000000000005E-2</v>
      </c>
      <c r="K587" s="107">
        <v>17</v>
      </c>
      <c r="L587" s="107">
        <v>23</v>
      </c>
      <c r="M587" s="40">
        <v>1.38248E-2</v>
      </c>
      <c r="N587" s="40">
        <v>2.3828927999999996E-2</v>
      </c>
      <c r="O587" s="40">
        <v>1.9800569800000001E-2</v>
      </c>
      <c r="P587" s="40">
        <v>4.6174505231999993E-2</v>
      </c>
      <c r="Q587" s="40">
        <v>1</v>
      </c>
      <c r="R587" s="40">
        <v>4.6174505231999993E-2</v>
      </c>
      <c r="S587" s="40">
        <v>1.9800569800000001E-2</v>
      </c>
      <c r="T587" s="108">
        <v>21.932889985199996</v>
      </c>
      <c r="U587" s="109">
        <v>8.9102564100000006</v>
      </c>
      <c r="V587" s="40">
        <v>0.47574852780000004</v>
      </c>
      <c r="W587" s="109">
        <v>142.72455834000002</v>
      </c>
      <c r="X587" s="40">
        <v>1.9385003520000013E-2</v>
      </c>
      <c r="Y587" s="108">
        <v>43.616257920000024</v>
      </c>
      <c r="Z587" s="120">
        <v>217.18396265520005</v>
      </c>
      <c r="AA587" s="40"/>
      <c r="AB587" s="110" t="str">
        <f t="shared" si="70"/>
        <v>2  1/2"1500</v>
      </c>
    </row>
    <row r="588" spans="1:28" ht="18.75" customHeight="1" x14ac:dyDescent="0.3">
      <c r="A588" s="105">
        <v>1500</v>
      </c>
      <c r="B588" s="105">
        <v>3</v>
      </c>
      <c r="C588" s="105">
        <f t="shared" ref="C588:C598" si="72">B588</f>
        <v>3</v>
      </c>
      <c r="D588" s="104" t="s">
        <v>72</v>
      </c>
      <c r="E588" s="105" t="str">
        <f t="shared" si="71"/>
        <v>3 1500 CS-SS316/FG-SS316</v>
      </c>
      <c r="F588" s="103">
        <v>78.7</v>
      </c>
      <c r="G588" s="103">
        <v>92.2</v>
      </c>
      <c r="H588" s="103">
        <v>120.7</v>
      </c>
      <c r="I588" s="103">
        <v>174.8</v>
      </c>
      <c r="J588" s="106">
        <v>0.10645</v>
      </c>
      <c r="K588" s="107">
        <v>17</v>
      </c>
      <c r="L588" s="107">
        <v>23</v>
      </c>
      <c r="M588" s="40">
        <v>1.38248E-2</v>
      </c>
      <c r="N588" s="40">
        <v>2.3828927999999996E-2</v>
      </c>
      <c r="O588" s="40">
        <v>2.5018049319999999E-2</v>
      </c>
      <c r="P588" s="40">
        <v>5.8341555868799994E-2</v>
      </c>
      <c r="Q588" s="40">
        <v>1</v>
      </c>
      <c r="R588" s="40">
        <v>5.8341555868799994E-2</v>
      </c>
      <c r="S588" s="40">
        <v>2.5018049319999999E-2</v>
      </c>
      <c r="T588" s="108">
        <v>27.712239037679996</v>
      </c>
      <c r="U588" s="109">
        <v>11.258122194</v>
      </c>
      <c r="V588" s="40">
        <v>0.40977685776000006</v>
      </c>
      <c r="W588" s="109">
        <v>122.93305732800002</v>
      </c>
      <c r="X588" s="40">
        <v>5.3935340400000004E-2</v>
      </c>
      <c r="Y588" s="108">
        <v>72.81270954</v>
      </c>
      <c r="Z588" s="120">
        <v>234.71612809968005</v>
      </c>
      <c r="AA588" s="40"/>
      <c r="AB588" s="110" t="str">
        <f t="shared" si="70"/>
        <v>3"1500</v>
      </c>
    </row>
    <row r="589" spans="1:28" ht="18.75" customHeight="1" x14ac:dyDescent="0.3">
      <c r="A589" s="105">
        <v>1500</v>
      </c>
      <c r="B589" s="105">
        <v>4</v>
      </c>
      <c r="C589" s="105">
        <f t="shared" si="72"/>
        <v>4</v>
      </c>
      <c r="D589" s="104" t="s">
        <v>72</v>
      </c>
      <c r="E589" s="105" t="str">
        <f t="shared" si="71"/>
        <v>4 1500 CS-SS316/FG-SS316</v>
      </c>
      <c r="F589" s="103">
        <v>97.8</v>
      </c>
      <c r="G589" s="103">
        <v>117.6</v>
      </c>
      <c r="H589" s="103">
        <v>149.4</v>
      </c>
      <c r="I589" s="103">
        <v>209.6</v>
      </c>
      <c r="J589" s="106">
        <v>0.13350000000000001</v>
      </c>
      <c r="K589" s="107">
        <v>19</v>
      </c>
      <c r="L589" s="107">
        <v>25</v>
      </c>
      <c r="M589" s="40">
        <v>1.38248E-2</v>
      </c>
      <c r="N589" s="40">
        <v>2.3828927999999996E-2</v>
      </c>
      <c r="O589" s="40">
        <v>3.5066605200000003E-2</v>
      </c>
      <c r="P589" s="40">
        <v>7.9529047199999994E-2</v>
      </c>
      <c r="Q589" s="40">
        <v>1</v>
      </c>
      <c r="R589" s="40">
        <v>7.9529047199999994E-2</v>
      </c>
      <c r="S589" s="40">
        <v>3.5066605200000003E-2</v>
      </c>
      <c r="T589" s="108">
        <v>37.776297419999999</v>
      </c>
      <c r="U589" s="109">
        <v>15.779972340000002</v>
      </c>
      <c r="V589" s="40">
        <v>0.54675970943999985</v>
      </c>
      <c r="W589" s="109">
        <v>164.02791283199997</v>
      </c>
      <c r="X589" s="40">
        <v>0.10089769535999997</v>
      </c>
      <c r="Y589" s="108">
        <v>136.21188873599993</v>
      </c>
      <c r="Z589" s="120">
        <v>353.79607132799993</v>
      </c>
      <c r="AA589" s="40"/>
      <c r="AB589" s="110" t="str">
        <f t="shared" si="70"/>
        <v>4"1500</v>
      </c>
    </row>
    <row r="590" spans="1:28" ht="18.75" customHeight="1" x14ac:dyDescent="0.3">
      <c r="A590" s="105">
        <v>1500</v>
      </c>
      <c r="B590" s="105">
        <v>5</v>
      </c>
      <c r="C590" s="105">
        <f t="shared" si="72"/>
        <v>5</v>
      </c>
      <c r="D590" s="104" t="s">
        <v>72</v>
      </c>
      <c r="E590" s="105" t="str">
        <f t="shared" si="71"/>
        <v>5 1500 CS-SS316/FG-SS316</v>
      </c>
      <c r="F590" s="103">
        <v>124.5</v>
      </c>
      <c r="G590" s="105">
        <v>143</v>
      </c>
      <c r="H590" s="103">
        <v>177.8</v>
      </c>
      <c r="I590" s="105">
        <v>254</v>
      </c>
      <c r="J590" s="106">
        <v>0.16040000000000001</v>
      </c>
      <c r="K590" s="107">
        <v>21</v>
      </c>
      <c r="L590" s="107">
        <v>27</v>
      </c>
      <c r="M590" s="40">
        <v>1.38248E-2</v>
      </c>
      <c r="N590" s="40">
        <v>2.3828927999999996E-2</v>
      </c>
      <c r="O590" s="40">
        <v>4.6567456320000006E-2</v>
      </c>
      <c r="P590" s="40">
        <v>0.10319832138239998</v>
      </c>
      <c r="Q590" s="40">
        <v>1</v>
      </c>
      <c r="R590" s="40">
        <v>0.10319832138239998</v>
      </c>
      <c r="S590" s="40">
        <v>4.6567456320000006E-2</v>
      </c>
      <c r="T590" s="108">
        <v>49.01920265663999</v>
      </c>
      <c r="U590" s="109">
        <v>20.955355344000001</v>
      </c>
      <c r="V590" s="40">
        <v>0.83868219359999985</v>
      </c>
      <c r="W590" s="109">
        <v>251.60465807999995</v>
      </c>
      <c r="X590" s="40">
        <v>0.11463480599999998</v>
      </c>
      <c r="Y590" s="108">
        <v>154.75698809999997</v>
      </c>
      <c r="Z590" s="120">
        <v>476.33620418063992</v>
      </c>
      <c r="AA590" s="40"/>
      <c r="AB590" s="110" t="str">
        <f t="shared" si="70"/>
        <v>5"1500</v>
      </c>
    </row>
    <row r="591" spans="1:28" ht="18.75" customHeight="1" x14ac:dyDescent="0.3">
      <c r="A591" s="105">
        <v>1500</v>
      </c>
      <c r="B591" s="105">
        <v>6</v>
      </c>
      <c r="C591" s="105">
        <f t="shared" si="72"/>
        <v>6</v>
      </c>
      <c r="D591" s="104" t="s">
        <v>72</v>
      </c>
      <c r="E591" s="105" t="str">
        <f t="shared" si="71"/>
        <v>6 1500 CS-SS316/FG-SS316</v>
      </c>
      <c r="F591" s="103">
        <v>147.30000000000001</v>
      </c>
      <c r="G591" s="103">
        <v>171.5</v>
      </c>
      <c r="H591" s="103">
        <v>209.6</v>
      </c>
      <c r="I591" s="103">
        <v>282.7</v>
      </c>
      <c r="J591" s="106">
        <v>0.19055000000000002</v>
      </c>
      <c r="K591" s="107">
        <v>23</v>
      </c>
      <c r="L591" s="107">
        <v>29</v>
      </c>
      <c r="M591" s="40">
        <v>1.38248E-2</v>
      </c>
      <c r="N591" s="40">
        <v>2.3828927999999996E-2</v>
      </c>
      <c r="O591" s="40">
        <v>6.058925972000001E-2</v>
      </c>
      <c r="P591" s="40">
        <v>0.13167746468159999</v>
      </c>
      <c r="Q591" s="40">
        <v>1</v>
      </c>
      <c r="R591" s="40">
        <v>0.13167746468159999</v>
      </c>
      <c r="S591" s="40">
        <v>6.058925972000001E-2</v>
      </c>
      <c r="T591" s="108">
        <v>62.546795723759999</v>
      </c>
      <c r="U591" s="109">
        <v>27.265166874000005</v>
      </c>
      <c r="V591" s="40">
        <v>0.89547181283999999</v>
      </c>
      <c r="W591" s="109">
        <v>268.64154385200004</v>
      </c>
      <c r="X591" s="40">
        <v>0.17984079959999991</v>
      </c>
      <c r="Y591" s="108">
        <v>242.78507945999985</v>
      </c>
      <c r="Z591" s="120">
        <v>601.23858590975988</v>
      </c>
      <c r="AA591" s="40"/>
      <c r="AB591" s="110" t="str">
        <f t="shared" si="70"/>
        <v>6"1500</v>
      </c>
    </row>
    <row r="592" spans="1:28" ht="18.75" customHeight="1" x14ac:dyDescent="0.3">
      <c r="A592" s="105">
        <v>1500</v>
      </c>
      <c r="B592" s="105">
        <v>8</v>
      </c>
      <c r="C592" s="105">
        <f t="shared" si="72"/>
        <v>8</v>
      </c>
      <c r="D592" s="104" t="s">
        <v>72</v>
      </c>
      <c r="E592" s="105" t="str">
        <f t="shared" si="71"/>
        <v>8 1500 CS-SS316/FG-SS316</v>
      </c>
      <c r="F592" s="103">
        <v>198.8</v>
      </c>
      <c r="G592" s="103">
        <v>215.9</v>
      </c>
      <c r="H592" s="103">
        <v>257.3</v>
      </c>
      <c r="I592" s="103">
        <v>352.6</v>
      </c>
      <c r="J592" s="106">
        <v>0.23660000000000003</v>
      </c>
      <c r="K592" s="107">
        <v>25</v>
      </c>
      <c r="L592" s="107">
        <v>31</v>
      </c>
      <c r="M592" s="40">
        <v>1.38248E-2</v>
      </c>
      <c r="N592" s="40">
        <v>2.3828927999999996E-2</v>
      </c>
      <c r="O592" s="40">
        <v>8.1773692000000009E-2</v>
      </c>
      <c r="P592" s="40">
        <v>0.17477565530879999</v>
      </c>
      <c r="Q592" s="40">
        <v>1</v>
      </c>
      <c r="R592" s="40">
        <v>0.17477565530879999</v>
      </c>
      <c r="S592" s="40">
        <v>8.1773692000000009E-2</v>
      </c>
      <c r="T592" s="108">
        <v>83.018436271679988</v>
      </c>
      <c r="U592" s="109">
        <v>36.798161400000005</v>
      </c>
      <c r="V592" s="40">
        <v>1.4560756629600002</v>
      </c>
      <c r="W592" s="109">
        <v>436.82269888800005</v>
      </c>
      <c r="X592" s="40">
        <v>0.15997697747999992</v>
      </c>
      <c r="Y592" s="108">
        <v>215.9689195979999</v>
      </c>
      <c r="Z592" s="120">
        <v>772.60821615767998</v>
      </c>
      <c r="AA592" s="40"/>
      <c r="AB592" s="110" t="str">
        <f t="shared" si="70"/>
        <v>8"1500</v>
      </c>
    </row>
    <row r="593" spans="1:28" ht="18.75" customHeight="1" x14ac:dyDescent="0.3">
      <c r="A593" s="105">
        <v>1500</v>
      </c>
      <c r="B593" s="105">
        <v>10</v>
      </c>
      <c r="C593" s="105">
        <f t="shared" si="72"/>
        <v>10</v>
      </c>
      <c r="D593" s="104" t="s">
        <v>72</v>
      </c>
      <c r="E593" s="105" t="str">
        <f t="shared" si="71"/>
        <v>10 1500 CS-SS316/FG-SS316</v>
      </c>
      <c r="F593" s="103">
        <v>246.1</v>
      </c>
      <c r="G593" s="103">
        <v>266.7</v>
      </c>
      <c r="H593" s="103">
        <v>311.2</v>
      </c>
      <c r="I593" s="103">
        <v>435.1</v>
      </c>
      <c r="J593" s="106">
        <v>0.28894999999999998</v>
      </c>
      <c r="K593" s="107">
        <v>27</v>
      </c>
      <c r="L593" s="107">
        <v>33</v>
      </c>
      <c r="M593" s="40">
        <v>1.38248E-2</v>
      </c>
      <c r="N593" s="40">
        <v>2.3828927999999996E-2</v>
      </c>
      <c r="O593" s="40">
        <v>0.10785625091999999</v>
      </c>
      <c r="P593" s="40">
        <v>0.22721716860479996</v>
      </c>
      <c r="Q593" s="40">
        <v>1</v>
      </c>
      <c r="R593" s="40">
        <v>0.22721716860479996</v>
      </c>
      <c r="S593" s="40">
        <v>0.10785625091999999</v>
      </c>
      <c r="T593" s="108">
        <v>107.92815508727998</v>
      </c>
      <c r="U593" s="109">
        <v>48.535312913999995</v>
      </c>
      <c r="V593" s="40">
        <v>2.3359800214800011</v>
      </c>
      <c r="W593" s="109">
        <v>700.79400644400027</v>
      </c>
      <c r="X593" s="40">
        <v>0.2380668746399999</v>
      </c>
      <c r="Y593" s="108">
        <v>321.39028076399984</v>
      </c>
      <c r="Z593" s="120">
        <v>1178.6477552092801</v>
      </c>
      <c r="AA593" s="40"/>
      <c r="AB593" s="110" t="str">
        <f t="shared" si="70"/>
        <v>10"1500</v>
      </c>
    </row>
    <row r="594" spans="1:28" ht="18.75" customHeight="1" x14ac:dyDescent="0.3">
      <c r="A594" s="105">
        <v>1500</v>
      </c>
      <c r="B594" s="105">
        <v>12</v>
      </c>
      <c r="C594" s="105">
        <f t="shared" si="72"/>
        <v>12</v>
      </c>
      <c r="D594" s="104" t="s">
        <v>72</v>
      </c>
      <c r="E594" s="105" t="str">
        <f t="shared" si="71"/>
        <v>12 1500 CS-SS316/FG-SS316</v>
      </c>
      <c r="F594" s="103">
        <v>292.10000000000002</v>
      </c>
      <c r="G594" s="103">
        <v>323.89999999999998</v>
      </c>
      <c r="H594" s="103">
        <v>368.3</v>
      </c>
      <c r="I594" s="103">
        <v>520.70000000000005</v>
      </c>
      <c r="J594" s="106">
        <v>0.34610000000000002</v>
      </c>
      <c r="K594" s="107">
        <v>27</v>
      </c>
      <c r="L594" s="107">
        <v>33</v>
      </c>
      <c r="M594" s="40">
        <v>1.38248E-2</v>
      </c>
      <c r="N594" s="40">
        <v>2.3828927999999996E-2</v>
      </c>
      <c r="O594" s="40">
        <v>0.12918860856000003</v>
      </c>
      <c r="P594" s="40">
        <v>0.27215733536639997</v>
      </c>
      <c r="Q594" s="40">
        <v>1</v>
      </c>
      <c r="R594" s="40">
        <v>0.27215733536639997</v>
      </c>
      <c r="S594" s="40">
        <v>0.12918860856000003</v>
      </c>
      <c r="T594" s="108">
        <v>129.27473429903998</v>
      </c>
      <c r="U594" s="109">
        <v>58.134873852000013</v>
      </c>
      <c r="V594" s="40">
        <v>3.4385969937600005</v>
      </c>
      <c r="W594" s="109">
        <v>1031.5790981280002</v>
      </c>
      <c r="X594" s="40">
        <v>0.4463204666399993</v>
      </c>
      <c r="Y594" s="108">
        <v>602.53262996399906</v>
      </c>
      <c r="Z594" s="120">
        <v>1821.5213362430393</v>
      </c>
      <c r="AA594" s="40"/>
      <c r="AB594" s="110" t="str">
        <f t="shared" si="70"/>
        <v>12"1500</v>
      </c>
    </row>
    <row r="595" spans="1:28" ht="18.75" customHeight="1" x14ac:dyDescent="0.3">
      <c r="A595" s="105">
        <v>1500</v>
      </c>
      <c r="B595" s="105">
        <v>14</v>
      </c>
      <c r="C595" s="105">
        <f t="shared" si="72"/>
        <v>14</v>
      </c>
      <c r="D595" s="104" t="s">
        <v>72</v>
      </c>
      <c r="E595" s="105" t="str">
        <f t="shared" si="71"/>
        <v>14 1500 CS-SS316/FG-SS316</v>
      </c>
      <c r="F595" s="103">
        <v>339.9</v>
      </c>
      <c r="G595" s="105">
        <v>362</v>
      </c>
      <c r="H595" s="103">
        <v>400.1</v>
      </c>
      <c r="I595" s="103">
        <v>577.9</v>
      </c>
      <c r="J595" s="106">
        <v>0.38105</v>
      </c>
      <c r="K595" s="107">
        <v>23</v>
      </c>
      <c r="L595" s="107">
        <v>29</v>
      </c>
      <c r="M595" s="40">
        <v>1.38248E-2</v>
      </c>
      <c r="N595" s="40">
        <v>2.3828927999999996E-2</v>
      </c>
      <c r="O595" s="40">
        <v>0.12116262092000001</v>
      </c>
      <c r="P595" s="40">
        <v>0.26332037741759995</v>
      </c>
      <c r="Q595" s="40">
        <v>1</v>
      </c>
      <c r="R595" s="40">
        <v>0.26332037741759995</v>
      </c>
      <c r="S595" s="40">
        <v>0.12116262092000001</v>
      </c>
      <c r="T595" s="108">
        <v>125.07717927335997</v>
      </c>
      <c r="U595" s="109">
        <v>54.523179414000005</v>
      </c>
      <c r="V595" s="40">
        <v>4.452389865839999</v>
      </c>
      <c r="W595" s="109">
        <v>1335.7169597519996</v>
      </c>
      <c r="X595" s="40">
        <v>0.34666466640000032</v>
      </c>
      <c r="Y595" s="108">
        <v>467.99729964000039</v>
      </c>
      <c r="Z595" s="120">
        <v>1983.3146180793599</v>
      </c>
      <c r="AA595" s="40"/>
      <c r="AB595" s="110" t="str">
        <f t="shared" si="70"/>
        <v>14"1500</v>
      </c>
    </row>
    <row r="596" spans="1:28" ht="18.75" customHeight="1" x14ac:dyDescent="0.3">
      <c r="A596" s="105">
        <v>1500</v>
      </c>
      <c r="B596" s="105">
        <v>16</v>
      </c>
      <c r="C596" s="105">
        <f t="shared" si="72"/>
        <v>16</v>
      </c>
      <c r="D596" s="104" t="s">
        <v>72</v>
      </c>
      <c r="E596" s="105" t="str">
        <f t="shared" si="71"/>
        <v>16 1500 CS-SS316/FG-SS316</v>
      </c>
      <c r="F596" s="103">
        <v>368.3</v>
      </c>
      <c r="G596" s="103">
        <v>406.4</v>
      </c>
      <c r="H596" s="103">
        <v>457.2</v>
      </c>
      <c r="I596" s="103">
        <v>641.20000000000005</v>
      </c>
      <c r="J596" s="106">
        <v>0.43179999999999996</v>
      </c>
      <c r="K596" s="107">
        <v>30</v>
      </c>
      <c r="L596" s="107">
        <v>36</v>
      </c>
      <c r="M596" s="40">
        <v>1.38248E-2</v>
      </c>
      <c r="N596" s="40">
        <v>2.3828927999999996E-2</v>
      </c>
      <c r="O596" s="40">
        <v>0.17908645919999999</v>
      </c>
      <c r="P596" s="40">
        <v>0.37041591997439988</v>
      </c>
      <c r="Q596" s="40">
        <v>1</v>
      </c>
      <c r="R596" s="40">
        <v>0.37041591997439988</v>
      </c>
      <c r="S596" s="40">
        <v>0.17908645919999999</v>
      </c>
      <c r="T596" s="108">
        <v>175.94756198783995</v>
      </c>
      <c r="U596" s="109">
        <v>80.58890663999999</v>
      </c>
      <c r="V596" s="40">
        <v>5.1123440256000015</v>
      </c>
      <c r="W596" s="109">
        <v>1533.7032076800006</v>
      </c>
      <c r="X596" s="40">
        <v>0.6709457548799993</v>
      </c>
      <c r="Y596" s="108">
        <v>905.77676908799913</v>
      </c>
      <c r="Z596" s="120">
        <v>2696.0164453958396</v>
      </c>
      <c r="AA596" s="40"/>
      <c r="AB596" s="110" t="str">
        <f t="shared" si="70"/>
        <v>16"1500</v>
      </c>
    </row>
    <row r="597" spans="1:28" ht="18.75" customHeight="1" x14ac:dyDescent="0.3">
      <c r="A597" s="105">
        <v>1500</v>
      </c>
      <c r="B597" s="105">
        <v>18</v>
      </c>
      <c r="C597" s="105">
        <f t="shared" si="72"/>
        <v>18</v>
      </c>
      <c r="D597" s="104" t="s">
        <v>72</v>
      </c>
      <c r="E597" s="105" t="str">
        <f t="shared" si="71"/>
        <v>18 1500 CS-SS316/FG-SS316</v>
      </c>
      <c r="F597" s="103">
        <v>425.5</v>
      </c>
      <c r="G597" s="103">
        <v>463.6</v>
      </c>
      <c r="H597" s="103">
        <v>520.70000000000005</v>
      </c>
      <c r="I597" s="103">
        <v>704.9</v>
      </c>
      <c r="J597" s="106">
        <v>0.49215000000000003</v>
      </c>
      <c r="K597" s="107">
        <v>34</v>
      </c>
      <c r="L597" s="107">
        <v>40</v>
      </c>
      <c r="M597" s="40">
        <v>1.38248E-2</v>
      </c>
      <c r="N597" s="40">
        <v>2.3828927999999996E-2</v>
      </c>
      <c r="O597" s="40">
        <v>0.23133176088000001</v>
      </c>
      <c r="P597" s="40">
        <v>0.46909627660799991</v>
      </c>
      <c r="Q597" s="40">
        <v>1</v>
      </c>
      <c r="R597" s="40">
        <v>0.46909627660799991</v>
      </c>
      <c r="S597" s="40">
        <v>0.23133176088000001</v>
      </c>
      <c r="T597" s="108">
        <v>222.82073138879994</v>
      </c>
      <c r="U597" s="109">
        <v>104.09929239600001</v>
      </c>
      <c r="V597" s="40">
        <v>5.626338676559997</v>
      </c>
      <c r="W597" s="109">
        <v>1687.901602967999</v>
      </c>
      <c r="X597" s="40">
        <v>0.76538004912000057</v>
      </c>
      <c r="Y597" s="108">
        <v>1033.2630663120008</v>
      </c>
      <c r="Z597" s="120">
        <v>3048.0846930647999</v>
      </c>
      <c r="AA597" s="40"/>
      <c r="AB597" s="110" t="str">
        <f t="shared" si="70"/>
        <v>18"1500</v>
      </c>
    </row>
    <row r="598" spans="1:28" ht="18.75" customHeight="1" x14ac:dyDescent="0.3">
      <c r="A598" s="105">
        <v>1500</v>
      </c>
      <c r="B598" s="105">
        <v>20</v>
      </c>
      <c r="C598" s="105">
        <f t="shared" si="72"/>
        <v>20</v>
      </c>
      <c r="D598" s="104" t="s">
        <v>72</v>
      </c>
      <c r="E598" s="105" t="str">
        <f t="shared" si="71"/>
        <v>20 1500 CS-SS316/FG-SS316</v>
      </c>
      <c r="F598" s="105">
        <v>489</v>
      </c>
      <c r="G598" s="103">
        <v>514.4</v>
      </c>
      <c r="H598" s="103">
        <v>571.5</v>
      </c>
      <c r="I598" s="103">
        <v>755.7</v>
      </c>
      <c r="J598" s="106">
        <v>0.54295000000000004</v>
      </c>
      <c r="K598" s="107">
        <v>34</v>
      </c>
      <c r="L598" s="107">
        <v>40</v>
      </c>
      <c r="M598" s="40">
        <v>1.38248E-2</v>
      </c>
      <c r="N598" s="40">
        <v>2.3828927999999996E-2</v>
      </c>
      <c r="O598" s="40">
        <v>0.25520995544000002</v>
      </c>
      <c r="P598" s="40">
        <v>0.51751665830399995</v>
      </c>
      <c r="Q598" s="40">
        <v>1</v>
      </c>
      <c r="R598" s="40">
        <v>0.51751665830399995</v>
      </c>
      <c r="S598" s="40">
        <v>0.25520995544000002</v>
      </c>
      <c r="T598" s="108">
        <v>245.82041269439998</v>
      </c>
      <c r="U598" s="109">
        <v>114.84447994800001</v>
      </c>
      <c r="V598" s="40">
        <v>6.0318118000800016</v>
      </c>
      <c r="W598" s="109">
        <v>1809.5435400240005</v>
      </c>
      <c r="X598" s="40">
        <v>0.56616551231999945</v>
      </c>
      <c r="Y598" s="108">
        <v>764.32344163199923</v>
      </c>
      <c r="Z598" s="120">
        <v>2934.5318742983995</v>
      </c>
      <c r="AA598" s="40"/>
      <c r="AB598" s="110" t="str">
        <f t="shared" si="70"/>
        <v>20"1500</v>
      </c>
    </row>
    <row r="599" spans="1:28" ht="18.75" customHeight="1" x14ac:dyDescent="0.3">
      <c r="A599" s="105">
        <v>1500</v>
      </c>
      <c r="B599" s="105">
        <v>22</v>
      </c>
      <c r="C599" s="105">
        <v>22</v>
      </c>
      <c r="D599" s="104" t="s">
        <v>72</v>
      </c>
      <c r="E599" s="105" t="str">
        <f t="shared" si="71"/>
        <v>22 1500 CS-SS316/FG-SS316</v>
      </c>
      <c r="F599" s="103"/>
      <c r="G599" s="103"/>
      <c r="H599" s="103"/>
      <c r="I599" s="103"/>
      <c r="J599" s="106"/>
      <c r="K599" s="107"/>
      <c r="L599" s="107"/>
      <c r="M599" s="40"/>
      <c r="N599" s="40"/>
      <c r="O599" s="40"/>
      <c r="P599" s="40"/>
      <c r="Q599" s="40"/>
      <c r="R599" s="40"/>
      <c r="S599" s="40"/>
      <c r="T599" s="108">
        <v>0</v>
      </c>
      <c r="U599" s="109">
        <v>0</v>
      </c>
      <c r="V599" s="40"/>
      <c r="W599" s="109"/>
      <c r="X599" s="40"/>
      <c r="Y599" s="108"/>
      <c r="Z599" s="120"/>
      <c r="AA599" s="40"/>
      <c r="AB599" s="110" t="str">
        <f t="shared" si="70"/>
        <v>22"1500</v>
      </c>
    </row>
    <row r="600" spans="1:28" ht="18.75" customHeight="1" x14ac:dyDescent="0.3">
      <c r="A600" s="105">
        <v>1500</v>
      </c>
      <c r="B600" s="105">
        <v>24</v>
      </c>
      <c r="C600" s="105">
        <f>B600</f>
        <v>24</v>
      </c>
      <c r="D600" s="104" t="s">
        <v>72</v>
      </c>
      <c r="E600" s="105" t="str">
        <f t="shared" si="71"/>
        <v>24 1500 CS-SS316/FG-SS316</v>
      </c>
      <c r="F600" s="103">
        <v>577.9</v>
      </c>
      <c r="G600" s="105">
        <v>616</v>
      </c>
      <c r="H600" s="103">
        <v>679.5</v>
      </c>
      <c r="I600" s="103">
        <v>901.7</v>
      </c>
      <c r="J600" s="106">
        <v>0.64775000000000005</v>
      </c>
      <c r="K600" s="107">
        <v>38</v>
      </c>
      <c r="L600" s="107">
        <v>44</v>
      </c>
      <c r="M600" s="40">
        <v>1.38248E-2</v>
      </c>
      <c r="N600" s="40">
        <v>2.3828927999999996E-2</v>
      </c>
      <c r="O600" s="40">
        <v>0.34029053960000005</v>
      </c>
      <c r="P600" s="40">
        <v>0.67914827692799995</v>
      </c>
      <c r="Q600" s="40">
        <v>1</v>
      </c>
      <c r="R600" s="40">
        <v>0.67914827692799995</v>
      </c>
      <c r="S600" s="40">
        <v>0.34029053960000005</v>
      </c>
      <c r="T600" s="108">
        <v>322.59543154079995</v>
      </c>
      <c r="U600" s="109">
        <v>153.13074282000002</v>
      </c>
      <c r="V600" s="40">
        <v>8.6819015896800007</v>
      </c>
      <c r="W600" s="109">
        <v>2604.5704769040003</v>
      </c>
      <c r="X600" s="40">
        <v>1.0169847072000004</v>
      </c>
      <c r="Y600" s="108">
        <v>1372.9293547200007</v>
      </c>
      <c r="Z600" s="120">
        <v>4453.2260059848004</v>
      </c>
      <c r="AA600" s="40"/>
      <c r="AB600" s="110" t="str">
        <f t="shared" si="70"/>
        <v>24"1500</v>
      </c>
    </row>
    <row r="601" spans="1:28" ht="18.75" customHeight="1" x14ac:dyDescent="0.3">
      <c r="A601" s="105"/>
      <c r="B601" s="105"/>
      <c r="C601" s="105"/>
      <c r="D601" s="104"/>
      <c r="E601" s="105"/>
      <c r="F601" s="111"/>
      <c r="G601" s="111"/>
      <c r="H601" s="111"/>
      <c r="I601" s="111"/>
      <c r="J601" s="40"/>
      <c r="K601" s="107"/>
      <c r="L601" s="107"/>
      <c r="M601" s="40"/>
      <c r="N601" s="40"/>
      <c r="O601" s="40"/>
      <c r="P601" s="40"/>
      <c r="Q601" s="40"/>
      <c r="R601" s="40"/>
      <c r="S601" s="40"/>
      <c r="T601" s="108"/>
      <c r="U601" s="109"/>
      <c r="V601" s="40"/>
      <c r="W601" s="109"/>
      <c r="X601" s="40"/>
      <c r="Y601" s="108"/>
      <c r="Z601" s="120"/>
      <c r="AA601" s="40"/>
      <c r="AB601" s="110" t="str">
        <f t="shared" si="70"/>
        <v>"</v>
      </c>
    </row>
    <row r="602" spans="1:28" ht="18.75" customHeight="1" x14ac:dyDescent="0.3">
      <c r="A602" s="105">
        <v>1500</v>
      </c>
      <c r="B602" s="105">
        <v>0.5</v>
      </c>
      <c r="C602" s="103">
        <v>0.5</v>
      </c>
      <c r="D602" s="104" t="s">
        <v>194</v>
      </c>
      <c r="E602" s="105" t="str">
        <f t="shared" ref="E602:E620" si="73">CONCATENATE(C602," ",A602," ",D602)</f>
        <v>0.5 1500 SS316-SS316/FG-SS316</v>
      </c>
      <c r="F602" s="111">
        <v>14.22</v>
      </c>
      <c r="G602" s="111">
        <v>19.05</v>
      </c>
      <c r="H602" s="105">
        <v>31.8</v>
      </c>
      <c r="I602" s="105">
        <v>63.5</v>
      </c>
      <c r="J602" s="40">
        <v>2.5425E-2</v>
      </c>
      <c r="K602" s="107">
        <v>8</v>
      </c>
      <c r="L602" s="107">
        <v>14</v>
      </c>
      <c r="M602" s="40">
        <v>1.38248E-2</v>
      </c>
      <c r="N602" s="40">
        <v>2.3828927999999996E-2</v>
      </c>
      <c r="O602" s="40">
        <v>2.8119643200000002E-3</v>
      </c>
      <c r="P602" s="40">
        <v>8.4819069215999986E-3</v>
      </c>
      <c r="Q602" s="40">
        <v>1</v>
      </c>
      <c r="R602" s="40">
        <v>8.4819069215999986E-3</v>
      </c>
      <c r="S602" s="40">
        <v>2.8119643200000002E-3</v>
      </c>
      <c r="T602" s="108">
        <v>4.2409534607999992</v>
      </c>
      <c r="U602" s="109">
        <v>1.40598216</v>
      </c>
      <c r="V602" s="40">
        <v>8.7225149399999979E-2</v>
      </c>
      <c r="W602" s="115">
        <v>69.780119519999985</v>
      </c>
      <c r="X602" s="40">
        <v>3.9870423179999993E-3</v>
      </c>
      <c r="Y602" s="115">
        <v>2</v>
      </c>
      <c r="Z602" s="120">
        <v>77.427055140799979</v>
      </c>
      <c r="AA602" s="40"/>
      <c r="AB602" s="110" t="str">
        <f t="shared" si="70"/>
        <v>0.5"1500</v>
      </c>
    </row>
    <row r="603" spans="1:28" ht="18.75" customHeight="1" x14ac:dyDescent="0.3">
      <c r="A603" s="105">
        <v>1500</v>
      </c>
      <c r="B603" s="105">
        <v>0.75</v>
      </c>
      <c r="C603" s="103">
        <v>0.75</v>
      </c>
      <c r="D603" s="104" t="s">
        <v>194</v>
      </c>
      <c r="E603" s="105" t="str">
        <f t="shared" si="73"/>
        <v>0.75 1500 SS316-SS316/FG-SS316</v>
      </c>
      <c r="F603" s="111">
        <v>20.57</v>
      </c>
      <c r="G603" s="111">
        <v>25.4</v>
      </c>
      <c r="H603" s="111">
        <v>39.6</v>
      </c>
      <c r="I603" s="111">
        <v>69.900000000000006</v>
      </c>
      <c r="J603" s="40">
        <v>3.2500000000000001E-2</v>
      </c>
      <c r="K603" s="107">
        <v>9</v>
      </c>
      <c r="L603" s="107">
        <v>15</v>
      </c>
      <c r="M603" s="40">
        <v>1.38248E-2</v>
      </c>
      <c r="N603" s="40">
        <v>2.3828927999999996E-2</v>
      </c>
      <c r="O603" s="40">
        <v>4.0437540000000001E-3</v>
      </c>
      <c r="P603" s="40">
        <v>1.1616602399999999E-2</v>
      </c>
      <c r="Q603" s="40">
        <v>1</v>
      </c>
      <c r="R603" s="40">
        <v>1.1616602399999999E-2</v>
      </c>
      <c r="S603" s="40">
        <v>4.0437540000000001E-3</v>
      </c>
      <c r="T603" s="108">
        <v>5.8083011999999989</v>
      </c>
      <c r="U603" s="109">
        <v>2.0218769999999999</v>
      </c>
      <c r="V603" s="40">
        <v>9.177587604000001E-2</v>
      </c>
      <c r="W603" s="115">
        <v>73.420700832000009</v>
      </c>
      <c r="X603" s="40">
        <v>5.316056423999997E-3</v>
      </c>
      <c r="Y603" s="115">
        <v>3</v>
      </c>
      <c r="Z603" s="120">
        <v>84.250879032000014</v>
      </c>
      <c r="AA603" s="40"/>
      <c r="AB603" s="110" t="str">
        <f t="shared" si="70"/>
        <v>0.75"1500</v>
      </c>
    </row>
    <row r="604" spans="1:28" ht="18.75" customHeight="1" x14ac:dyDescent="0.3">
      <c r="A604" s="105">
        <v>1500</v>
      </c>
      <c r="B604" s="105">
        <v>1</v>
      </c>
      <c r="C604" s="105">
        <f>B604</f>
        <v>1</v>
      </c>
      <c r="D604" s="104" t="s">
        <v>194</v>
      </c>
      <c r="E604" s="105" t="str">
        <f t="shared" si="73"/>
        <v>1 1500 SS316-SS316/FG-SS316</v>
      </c>
      <c r="F604" s="111">
        <v>26.92</v>
      </c>
      <c r="G604" s="111">
        <v>31.75</v>
      </c>
      <c r="H604" s="111">
        <v>47.8</v>
      </c>
      <c r="I604" s="103">
        <v>79.5</v>
      </c>
      <c r="J604" s="40">
        <v>3.9774999999999998E-2</v>
      </c>
      <c r="K604" s="107">
        <v>10</v>
      </c>
      <c r="L604" s="107">
        <v>16</v>
      </c>
      <c r="M604" s="40">
        <v>1.38248E-2</v>
      </c>
      <c r="N604" s="40">
        <v>2.3828927999999996E-2</v>
      </c>
      <c r="O604" s="40">
        <v>5.4988141999999995E-3</v>
      </c>
      <c r="P604" s="40">
        <v>1.5164729779199996E-2</v>
      </c>
      <c r="Q604" s="40">
        <v>1</v>
      </c>
      <c r="R604" s="40">
        <v>1.5164729779199996E-2</v>
      </c>
      <c r="S604" s="40">
        <v>5.4988141999999995E-3</v>
      </c>
      <c r="T604" s="108">
        <v>7.5823648895999982</v>
      </c>
      <c r="U604" s="109">
        <v>2.7494070999999995</v>
      </c>
      <c r="V604" s="40">
        <v>0.10920313980000002</v>
      </c>
      <c r="W604" s="115">
        <v>87.36251184000001</v>
      </c>
      <c r="X604" s="40">
        <v>6.6450705299999973E-3</v>
      </c>
      <c r="Y604" s="115">
        <v>3</v>
      </c>
      <c r="Z604" s="120">
        <v>100.69428382960001</v>
      </c>
      <c r="AA604" s="40"/>
      <c r="AB604" s="110" t="str">
        <f t="shared" si="70"/>
        <v>1"1500</v>
      </c>
    </row>
    <row r="605" spans="1:28" ht="18.75" customHeight="1" x14ac:dyDescent="0.3">
      <c r="A605" s="105">
        <v>1500</v>
      </c>
      <c r="B605" s="105" t="s">
        <v>73</v>
      </c>
      <c r="C605" s="103">
        <v>1.25</v>
      </c>
      <c r="D605" s="104" t="s">
        <v>194</v>
      </c>
      <c r="E605" s="105" t="str">
        <f t="shared" si="73"/>
        <v>1.25 1500 SS316-SS316/FG-SS316</v>
      </c>
      <c r="F605" s="111">
        <v>33.270000000000003</v>
      </c>
      <c r="G605" s="111">
        <v>39.619999999999997</v>
      </c>
      <c r="H605" s="111">
        <v>60.5</v>
      </c>
      <c r="I605" s="103">
        <v>88.9</v>
      </c>
      <c r="J605" s="40">
        <v>5.006E-2</v>
      </c>
      <c r="K605" s="107">
        <v>13</v>
      </c>
      <c r="L605" s="107">
        <v>19</v>
      </c>
      <c r="M605" s="40">
        <v>1.38248E-2</v>
      </c>
      <c r="N605" s="40">
        <v>2.3828927999999996E-2</v>
      </c>
      <c r="O605" s="40">
        <v>8.9969033440000009E-3</v>
      </c>
      <c r="P605" s="40">
        <v>2.2664646577919997E-2</v>
      </c>
      <c r="Q605" s="40">
        <v>1</v>
      </c>
      <c r="R605" s="40">
        <v>2.2664646577919997E-2</v>
      </c>
      <c r="S605" s="40">
        <v>8.9969033440000009E-3</v>
      </c>
      <c r="T605" s="108">
        <v>11.332323288959998</v>
      </c>
      <c r="U605" s="109">
        <v>4.4984516720000007</v>
      </c>
      <c r="V605" s="40">
        <v>0.10940290032000001</v>
      </c>
      <c r="W605" s="115">
        <v>87.522320256000015</v>
      </c>
      <c r="X605" s="40">
        <v>1.0901767883999991E-2</v>
      </c>
      <c r="Y605" s="115">
        <v>13.082121460799989</v>
      </c>
      <c r="Z605" s="120">
        <v>116.43521667776001</v>
      </c>
      <c r="AA605" s="40"/>
      <c r="AB605" s="110" t="str">
        <f t="shared" si="70"/>
        <v>1  1/4"1500</v>
      </c>
    </row>
    <row r="606" spans="1:28" ht="18.75" customHeight="1" x14ac:dyDescent="0.3">
      <c r="A606" s="105">
        <v>1500</v>
      </c>
      <c r="B606" s="105" t="s">
        <v>74</v>
      </c>
      <c r="C606" s="111">
        <v>1.5</v>
      </c>
      <c r="D606" s="104" t="s">
        <v>194</v>
      </c>
      <c r="E606" s="105" t="str">
        <f t="shared" si="73"/>
        <v>1.5 1500 SS316-SS316/FG-SS316</v>
      </c>
      <c r="F606" s="111">
        <v>41.4</v>
      </c>
      <c r="G606" s="111">
        <v>47.75</v>
      </c>
      <c r="H606" s="111">
        <v>69.900000000000006</v>
      </c>
      <c r="I606" s="103">
        <v>98.6</v>
      </c>
      <c r="J606" s="40">
        <v>5.8825000000000002E-2</v>
      </c>
      <c r="K606" s="107">
        <v>13</v>
      </c>
      <c r="L606" s="107">
        <v>19</v>
      </c>
      <c r="M606" s="40">
        <v>1.38248E-2</v>
      </c>
      <c r="N606" s="40">
        <v>2.3828927999999996E-2</v>
      </c>
      <c r="O606" s="40">
        <v>1.057217018E-2</v>
      </c>
      <c r="P606" s="40">
        <v>2.6632997102399993E-2</v>
      </c>
      <c r="Q606" s="40">
        <v>1</v>
      </c>
      <c r="R606" s="40">
        <v>2.6632997102399993E-2</v>
      </c>
      <c r="S606" s="40">
        <v>1.057217018E-2</v>
      </c>
      <c r="T606" s="108">
        <v>13.316498551199997</v>
      </c>
      <c r="U606" s="109">
        <v>5.2860850900000003</v>
      </c>
      <c r="V606" s="40">
        <v>0.12262176023999997</v>
      </c>
      <c r="W606" s="115">
        <v>98.097408191999975</v>
      </c>
      <c r="X606" s="40">
        <v>1.3138804050000005E-2</v>
      </c>
      <c r="Y606" s="115">
        <v>15.766564860000004</v>
      </c>
      <c r="Z606" s="120">
        <v>132.46655669319998</v>
      </c>
      <c r="AA606" s="40"/>
      <c r="AB606" s="110" t="str">
        <f t="shared" si="70"/>
        <v>1  1/2"1500</v>
      </c>
    </row>
    <row r="607" spans="1:28" ht="18.75" customHeight="1" x14ac:dyDescent="0.3">
      <c r="A607" s="105">
        <v>1500</v>
      </c>
      <c r="B607" s="105">
        <v>2</v>
      </c>
      <c r="C607" s="105">
        <f>B607</f>
        <v>2</v>
      </c>
      <c r="D607" s="104" t="s">
        <v>194</v>
      </c>
      <c r="E607" s="105" t="str">
        <f t="shared" si="73"/>
        <v>2 1500 SS316-SS316/FG-SS316</v>
      </c>
      <c r="F607" s="111">
        <v>52.32</v>
      </c>
      <c r="G607" s="111">
        <v>58.67</v>
      </c>
      <c r="H607" s="111">
        <v>85.9</v>
      </c>
      <c r="I607" s="111">
        <v>143</v>
      </c>
      <c r="J607" s="40">
        <v>7.2285000000000002E-2</v>
      </c>
      <c r="K607" s="107">
        <v>16</v>
      </c>
      <c r="L607" s="107">
        <v>22</v>
      </c>
      <c r="M607" s="40">
        <v>1.38248E-2</v>
      </c>
      <c r="N607" s="40">
        <v>2.3828927999999996E-2</v>
      </c>
      <c r="O607" s="40">
        <v>1.5989210688000001E-2</v>
      </c>
      <c r="P607" s="40">
        <v>3.7894429330559996E-2</v>
      </c>
      <c r="Q607" s="40">
        <v>1</v>
      </c>
      <c r="R607" s="40">
        <v>3.7894429330559996E-2</v>
      </c>
      <c r="S607" s="40">
        <v>1.5989210688000001E-2</v>
      </c>
      <c r="T607" s="108">
        <v>18.947214665279997</v>
      </c>
      <c r="U607" s="109">
        <v>7.9946053440000009</v>
      </c>
      <c r="V607" s="40">
        <v>0.35381877959999991</v>
      </c>
      <c r="W607" s="115">
        <v>283.05502367999992</v>
      </c>
      <c r="X607" s="40">
        <v>1.6143531594000005E-2</v>
      </c>
      <c r="Y607" s="115">
        <v>19.372237912800006</v>
      </c>
      <c r="Z607" s="120">
        <v>329.36908160207992</v>
      </c>
      <c r="AA607" s="40"/>
      <c r="AB607" s="110" t="str">
        <f t="shared" si="70"/>
        <v>2"1500</v>
      </c>
    </row>
    <row r="608" spans="1:28" ht="18.75" customHeight="1" x14ac:dyDescent="0.3">
      <c r="A608" s="105">
        <v>1500</v>
      </c>
      <c r="B608" s="105" t="s">
        <v>75</v>
      </c>
      <c r="C608" s="111">
        <v>2.5</v>
      </c>
      <c r="D608" s="104" t="s">
        <v>194</v>
      </c>
      <c r="E608" s="105" t="str">
        <f t="shared" si="73"/>
        <v>2.5 1500 SS316-SS316/FG-SS316</v>
      </c>
      <c r="F608" s="111">
        <v>63.5</v>
      </c>
      <c r="G608" s="111">
        <v>69.900000000000006</v>
      </c>
      <c r="H608" s="111">
        <v>98.6</v>
      </c>
      <c r="I608" s="111">
        <v>165.1</v>
      </c>
      <c r="J608" s="40">
        <v>8.4250000000000005E-2</v>
      </c>
      <c r="K608" s="107">
        <v>17</v>
      </c>
      <c r="L608" s="107">
        <v>23</v>
      </c>
      <c r="M608" s="40">
        <v>1.38248E-2</v>
      </c>
      <c r="N608" s="40">
        <v>2.3828927999999996E-2</v>
      </c>
      <c r="O608" s="40">
        <v>1.9800569800000001E-2</v>
      </c>
      <c r="P608" s="40">
        <v>4.6174505231999993E-2</v>
      </c>
      <c r="Q608" s="40">
        <v>1</v>
      </c>
      <c r="R608" s="40">
        <v>4.6174505231999993E-2</v>
      </c>
      <c r="S608" s="40">
        <v>1.9800569800000001E-2</v>
      </c>
      <c r="T608" s="108">
        <v>23.087252615999997</v>
      </c>
      <c r="U608" s="109">
        <v>9.9002849000000008</v>
      </c>
      <c r="V608" s="40">
        <v>0.47574852780000004</v>
      </c>
      <c r="W608" s="115">
        <v>380.59882224000006</v>
      </c>
      <c r="X608" s="40">
        <v>1.9385003520000013E-2</v>
      </c>
      <c r="Y608" s="115">
        <v>23.262004224000016</v>
      </c>
      <c r="Z608" s="120">
        <v>436.84836398000004</v>
      </c>
      <c r="AA608" s="40"/>
      <c r="AB608" s="110" t="str">
        <f t="shared" si="70"/>
        <v>2  1/2"1500</v>
      </c>
    </row>
    <row r="609" spans="1:28" ht="18.75" customHeight="1" x14ac:dyDescent="0.3">
      <c r="A609" s="105">
        <v>1500</v>
      </c>
      <c r="B609" s="105">
        <v>3</v>
      </c>
      <c r="C609" s="105">
        <f t="shared" ref="C609:C620" si="74">B609</f>
        <v>3</v>
      </c>
      <c r="D609" s="104" t="s">
        <v>194</v>
      </c>
      <c r="E609" s="105" t="str">
        <f t="shared" si="73"/>
        <v>3 1500 SS316-SS316/FG-SS316</v>
      </c>
      <c r="F609" s="111">
        <v>78.7</v>
      </c>
      <c r="G609" s="111">
        <v>92.2</v>
      </c>
      <c r="H609" s="111">
        <v>120.7</v>
      </c>
      <c r="I609" s="111">
        <v>174.8</v>
      </c>
      <c r="J609" s="40">
        <v>0.10645</v>
      </c>
      <c r="K609" s="107">
        <v>17</v>
      </c>
      <c r="L609" s="107">
        <v>23</v>
      </c>
      <c r="M609" s="40">
        <v>1.38248E-2</v>
      </c>
      <c r="N609" s="40">
        <v>2.3828927999999996E-2</v>
      </c>
      <c r="O609" s="40">
        <v>2.5018049319999999E-2</v>
      </c>
      <c r="P609" s="40">
        <v>5.8341555868799994E-2</v>
      </c>
      <c r="Q609" s="40">
        <v>1</v>
      </c>
      <c r="R609" s="40">
        <v>5.8341555868799994E-2</v>
      </c>
      <c r="S609" s="40">
        <v>2.5018049319999999E-2</v>
      </c>
      <c r="T609" s="108">
        <v>29.170777934399997</v>
      </c>
      <c r="U609" s="109">
        <v>12.50902466</v>
      </c>
      <c r="V609" s="40">
        <v>0.40977685776000006</v>
      </c>
      <c r="W609" s="115">
        <v>327.82148620800007</v>
      </c>
      <c r="X609" s="40">
        <v>5.3935340400000004E-2</v>
      </c>
      <c r="Y609" s="115">
        <v>43.148272320000004</v>
      </c>
      <c r="Z609" s="120">
        <v>412.64956112240009</v>
      </c>
      <c r="AA609" s="40"/>
      <c r="AB609" s="110" t="str">
        <f t="shared" si="70"/>
        <v>3"1500</v>
      </c>
    </row>
    <row r="610" spans="1:28" ht="18.75" customHeight="1" x14ac:dyDescent="0.3">
      <c r="A610" s="105">
        <v>1500</v>
      </c>
      <c r="B610" s="105">
        <v>4</v>
      </c>
      <c r="C610" s="105">
        <f t="shared" si="74"/>
        <v>4</v>
      </c>
      <c r="D610" s="104" t="s">
        <v>194</v>
      </c>
      <c r="E610" s="105" t="str">
        <f t="shared" si="73"/>
        <v>4 1500 SS316-SS316/FG-SS316</v>
      </c>
      <c r="F610" s="111">
        <v>97.8</v>
      </c>
      <c r="G610" s="111">
        <v>117.6</v>
      </c>
      <c r="H610" s="111">
        <v>149.4</v>
      </c>
      <c r="I610" s="111">
        <v>209.6</v>
      </c>
      <c r="J610" s="40">
        <v>0.13350000000000001</v>
      </c>
      <c r="K610" s="107">
        <v>19</v>
      </c>
      <c r="L610" s="107">
        <v>25</v>
      </c>
      <c r="M610" s="40">
        <v>1.38248E-2</v>
      </c>
      <c r="N610" s="40">
        <v>2.3828927999999996E-2</v>
      </c>
      <c r="O610" s="40">
        <v>3.5066605200000003E-2</v>
      </c>
      <c r="P610" s="40">
        <v>7.9529047199999994E-2</v>
      </c>
      <c r="Q610" s="40">
        <v>1</v>
      </c>
      <c r="R610" s="40">
        <v>7.9529047199999994E-2</v>
      </c>
      <c r="S610" s="40">
        <v>3.5066605200000003E-2</v>
      </c>
      <c r="T610" s="108">
        <v>39.764523599999997</v>
      </c>
      <c r="U610" s="109">
        <v>17.533302600000003</v>
      </c>
      <c r="V610" s="40">
        <v>0.54675970943999985</v>
      </c>
      <c r="W610" s="115">
        <v>437.40776755199988</v>
      </c>
      <c r="X610" s="40">
        <v>0.10089769535999997</v>
      </c>
      <c r="Y610" s="115">
        <v>190.45349971199991</v>
      </c>
      <c r="Z610" s="120">
        <v>685.15909346399974</v>
      </c>
      <c r="AA610" s="40"/>
      <c r="AB610" s="110" t="str">
        <f t="shared" si="70"/>
        <v>4"1500</v>
      </c>
    </row>
    <row r="611" spans="1:28" ht="18.75" customHeight="1" x14ac:dyDescent="0.3">
      <c r="A611" s="105">
        <v>1500</v>
      </c>
      <c r="B611" s="105">
        <v>5</v>
      </c>
      <c r="C611" s="105">
        <f t="shared" si="74"/>
        <v>5</v>
      </c>
      <c r="D611" s="104" t="s">
        <v>194</v>
      </c>
      <c r="E611" s="105" t="str">
        <f t="shared" si="73"/>
        <v>5 1500 SS316-SS316/FG-SS316</v>
      </c>
      <c r="F611" s="111">
        <v>124.5</v>
      </c>
      <c r="G611" s="111">
        <v>143</v>
      </c>
      <c r="H611" s="111">
        <v>177.8</v>
      </c>
      <c r="I611" s="111">
        <v>254</v>
      </c>
      <c r="J611" s="40">
        <v>0.16040000000000001</v>
      </c>
      <c r="K611" s="107">
        <v>21</v>
      </c>
      <c r="L611" s="107">
        <v>27</v>
      </c>
      <c r="M611" s="40">
        <v>1.38248E-2</v>
      </c>
      <c r="N611" s="40">
        <v>2.3828927999999996E-2</v>
      </c>
      <c r="O611" s="40">
        <v>4.6567456320000006E-2</v>
      </c>
      <c r="P611" s="40">
        <v>0.10319832138239998</v>
      </c>
      <c r="Q611" s="40">
        <v>1</v>
      </c>
      <c r="R611" s="40">
        <v>0.10319832138239998</v>
      </c>
      <c r="S611" s="40">
        <v>4.6567456320000006E-2</v>
      </c>
      <c r="T611" s="108">
        <v>51.599160691199991</v>
      </c>
      <c r="U611" s="109">
        <v>23.283728160000003</v>
      </c>
      <c r="V611" s="40">
        <v>0.83868219359999985</v>
      </c>
      <c r="W611" s="115">
        <v>670.94575487999987</v>
      </c>
      <c r="X611" s="40">
        <v>0.11463480599999998</v>
      </c>
      <c r="Y611" s="115">
        <v>357.05637331199944</v>
      </c>
      <c r="Z611" s="120">
        <v>1102.8850170431995</v>
      </c>
      <c r="AA611" s="40"/>
      <c r="AB611" s="110" t="str">
        <f t="shared" si="70"/>
        <v>5"1500</v>
      </c>
    </row>
    <row r="612" spans="1:28" ht="18.75" customHeight="1" x14ac:dyDescent="0.3">
      <c r="A612" s="105">
        <v>1500</v>
      </c>
      <c r="B612" s="105">
        <v>6</v>
      </c>
      <c r="C612" s="105">
        <f t="shared" si="74"/>
        <v>6</v>
      </c>
      <c r="D612" s="104" t="s">
        <v>194</v>
      </c>
      <c r="E612" s="105" t="str">
        <f t="shared" si="73"/>
        <v>6 1500 SS316-SS316/FG-SS316</v>
      </c>
      <c r="F612" s="111">
        <v>147.30000000000001</v>
      </c>
      <c r="G612" s="111">
        <v>171.5</v>
      </c>
      <c r="H612" s="111">
        <v>209.6</v>
      </c>
      <c r="I612" s="111">
        <v>282.7</v>
      </c>
      <c r="J612" s="40">
        <v>0.19055000000000002</v>
      </c>
      <c r="K612" s="107">
        <v>23</v>
      </c>
      <c r="L612" s="107">
        <v>29</v>
      </c>
      <c r="M612" s="40">
        <v>1.38248E-2</v>
      </c>
      <c r="N612" s="40">
        <v>2.3828927999999996E-2</v>
      </c>
      <c r="O612" s="40">
        <v>6.058925972000001E-2</v>
      </c>
      <c r="P612" s="40">
        <v>0.13167746468159999</v>
      </c>
      <c r="Q612" s="40">
        <v>1</v>
      </c>
      <c r="R612" s="40">
        <v>0.13167746468159999</v>
      </c>
      <c r="S612" s="40">
        <v>6.058925972000001E-2</v>
      </c>
      <c r="T612" s="108">
        <v>65.838732340799993</v>
      </c>
      <c r="U612" s="109">
        <v>30.294629860000004</v>
      </c>
      <c r="V612" s="40">
        <v>0.89547181283999999</v>
      </c>
      <c r="W612" s="115">
        <v>716.37745027200003</v>
      </c>
      <c r="X612" s="40">
        <v>0.17984079959999991</v>
      </c>
      <c r="Y612" s="115">
        <v>107.90447975999996</v>
      </c>
      <c r="Z612" s="120">
        <v>920.41529223279997</v>
      </c>
      <c r="AA612" s="40"/>
      <c r="AB612" s="110" t="str">
        <f t="shared" si="70"/>
        <v>6"1500</v>
      </c>
    </row>
    <row r="613" spans="1:28" ht="18.75" customHeight="1" x14ac:dyDescent="0.3">
      <c r="A613" s="105">
        <v>1500</v>
      </c>
      <c r="B613" s="105">
        <v>8</v>
      </c>
      <c r="C613" s="105">
        <f t="shared" si="74"/>
        <v>8</v>
      </c>
      <c r="D613" s="104" t="s">
        <v>194</v>
      </c>
      <c r="E613" s="105" t="str">
        <f t="shared" si="73"/>
        <v>8 1500 SS316-SS316/FG-SS316</v>
      </c>
      <c r="F613" s="111">
        <v>198.8</v>
      </c>
      <c r="G613" s="111">
        <v>215.9</v>
      </c>
      <c r="H613" s="111">
        <v>257.3</v>
      </c>
      <c r="I613" s="111">
        <v>352.6</v>
      </c>
      <c r="J613" s="40">
        <v>0.23660000000000003</v>
      </c>
      <c r="K613" s="107">
        <v>25</v>
      </c>
      <c r="L613" s="107">
        <v>31</v>
      </c>
      <c r="M613" s="40">
        <v>1.38248E-2</v>
      </c>
      <c r="N613" s="40">
        <v>2.3828927999999996E-2</v>
      </c>
      <c r="O613" s="40">
        <v>8.1773692000000009E-2</v>
      </c>
      <c r="P613" s="40">
        <v>0.17477565530879999</v>
      </c>
      <c r="Q613" s="40">
        <v>1</v>
      </c>
      <c r="R613" s="40">
        <v>0.17477565530879999</v>
      </c>
      <c r="S613" s="40">
        <v>8.1773692000000009E-2</v>
      </c>
      <c r="T613" s="108">
        <v>87.387827654399999</v>
      </c>
      <c r="U613" s="109">
        <v>40.886846000000006</v>
      </c>
      <c r="V613" s="40">
        <v>1.4560756629600002</v>
      </c>
      <c r="W613" s="115">
        <v>1164.8605303680001</v>
      </c>
      <c r="X613" s="40">
        <v>0.15997697747999992</v>
      </c>
      <c r="Y613" s="115">
        <v>95.986186487999944</v>
      </c>
      <c r="Z613" s="120">
        <v>1389.1213905104003</v>
      </c>
      <c r="AA613" s="40"/>
      <c r="AB613" s="110" t="str">
        <f t="shared" si="70"/>
        <v>8"1500</v>
      </c>
    </row>
    <row r="614" spans="1:28" ht="18.75" customHeight="1" x14ac:dyDescent="0.3">
      <c r="A614" s="105">
        <v>1500</v>
      </c>
      <c r="B614" s="105">
        <v>10</v>
      </c>
      <c r="C614" s="105">
        <f t="shared" si="74"/>
        <v>10</v>
      </c>
      <c r="D614" s="104" t="s">
        <v>194</v>
      </c>
      <c r="E614" s="105" t="str">
        <f t="shared" si="73"/>
        <v>10 1500 SS316-SS316/FG-SS316</v>
      </c>
      <c r="F614" s="111">
        <v>246.1</v>
      </c>
      <c r="G614" s="111">
        <v>266.7</v>
      </c>
      <c r="H614" s="111">
        <v>311.2</v>
      </c>
      <c r="I614" s="111">
        <v>435.1</v>
      </c>
      <c r="J614" s="40">
        <v>0.28894999999999998</v>
      </c>
      <c r="K614" s="107">
        <v>27</v>
      </c>
      <c r="L614" s="107">
        <v>33</v>
      </c>
      <c r="M614" s="40">
        <v>1.38248E-2</v>
      </c>
      <c r="N614" s="40">
        <v>2.3828927999999996E-2</v>
      </c>
      <c r="O614" s="40">
        <v>0.10785625091999999</v>
      </c>
      <c r="P614" s="40">
        <v>0.22721716860479996</v>
      </c>
      <c r="Q614" s="40">
        <v>1</v>
      </c>
      <c r="R614" s="40">
        <v>0.22721716860479996</v>
      </c>
      <c r="S614" s="40">
        <v>0.10785625091999999</v>
      </c>
      <c r="T614" s="108">
        <v>113.60858430239998</v>
      </c>
      <c r="U614" s="109">
        <v>53.928125459999997</v>
      </c>
      <c r="V614" s="40">
        <v>2.3359800214800011</v>
      </c>
      <c r="W614" s="115">
        <v>1868.7840171840007</v>
      </c>
      <c r="X614" s="40">
        <v>0.2380668746399999</v>
      </c>
      <c r="Y614" s="115">
        <v>142.84012478399993</v>
      </c>
      <c r="Z614" s="120">
        <v>2179.1608517304003</v>
      </c>
      <c r="AA614" s="40"/>
      <c r="AB614" s="110" t="str">
        <f t="shared" si="70"/>
        <v>10"1500</v>
      </c>
    </row>
    <row r="615" spans="1:28" ht="18.75" customHeight="1" x14ac:dyDescent="0.3">
      <c r="A615" s="105">
        <v>1500</v>
      </c>
      <c r="B615" s="105">
        <v>12</v>
      </c>
      <c r="C615" s="105">
        <f t="shared" si="74"/>
        <v>12</v>
      </c>
      <c r="D615" s="104" t="s">
        <v>194</v>
      </c>
      <c r="E615" s="105" t="str">
        <f t="shared" si="73"/>
        <v>12 1500 SS316-SS316/FG-SS316</v>
      </c>
      <c r="F615" s="111">
        <v>292.10000000000002</v>
      </c>
      <c r="G615" s="111">
        <v>323.89999999999998</v>
      </c>
      <c r="H615" s="111">
        <v>368.3</v>
      </c>
      <c r="I615" s="111">
        <v>520.70000000000005</v>
      </c>
      <c r="J615" s="40">
        <v>0.34610000000000002</v>
      </c>
      <c r="K615" s="107">
        <v>27</v>
      </c>
      <c r="L615" s="107">
        <v>33</v>
      </c>
      <c r="M615" s="40">
        <v>1.38248E-2</v>
      </c>
      <c r="N615" s="40">
        <v>2.3828927999999996E-2</v>
      </c>
      <c r="O615" s="40">
        <v>0.12918860856000003</v>
      </c>
      <c r="P615" s="40">
        <v>0.27215733536639997</v>
      </c>
      <c r="Q615" s="40">
        <v>1</v>
      </c>
      <c r="R615" s="40">
        <v>0.27215733536639997</v>
      </c>
      <c r="S615" s="40">
        <v>0.12918860856000003</v>
      </c>
      <c r="T615" s="108">
        <v>136.0786676832</v>
      </c>
      <c r="U615" s="109">
        <v>64.594304280000017</v>
      </c>
      <c r="V615" s="40">
        <v>3.4385969937600005</v>
      </c>
      <c r="W615" s="115">
        <v>2750.8775950080003</v>
      </c>
      <c r="X615" s="40">
        <v>0.4463204666399993</v>
      </c>
      <c r="Y615" s="115">
        <v>267.79227998399961</v>
      </c>
      <c r="Z615" s="120">
        <v>3219.3428469551995</v>
      </c>
      <c r="AA615" s="40"/>
      <c r="AB615" s="110" t="str">
        <f t="shared" si="70"/>
        <v>12"1500</v>
      </c>
    </row>
    <row r="616" spans="1:28" ht="18.75" customHeight="1" x14ac:dyDescent="0.3">
      <c r="A616" s="105">
        <v>1500</v>
      </c>
      <c r="B616" s="105">
        <v>14</v>
      </c>
      <c r="C616" s="105">
        <f t="shared" si="74"/>
        <v>14</v>
      </c>
      <c r="D616" s="104" t="s">
        <v>194</v>
      </c>
      <c r="E616" s="105" t="str">
        <f t="shared" si="73"/>
        <v>14 1500 SS316-SS316/FG-SS316</v>
      </c>
      <c r="F616" s="111">
        <v>339.9</v>
      </c>
      <c r="G616" s="111">
        <v>362</v>
      </c>
      <c r="H616" s="111">
        <v>400.1</v>
      </c>
      <c r="I616" s="111">
        <v>577.9</v>
      </c>
      <c r="J616" s="40">
        <v>0.38105</v>
      </c>
      <c r="K616" s="107">
        <v>23</v>
      </c>
      <c r="L616" s="107">
        <v>29</v>
      </c>
      <c r="M616" s="40">
        <v>1.38248E-2</v>
      </c>
      <c r="N616" s="40">
        <v>2.3828927999999996E-2</v>
      </c>
      <c r="O616" s="40">
        <v>0.12116262092000001</v>
      </c>
      <c r="P616" s="40">
        <v>0.26332037741759995</v>
      </c>
      <c r="Q616" s="40">
        <v>1</v>
      </c>
      <c r="R616" s="40">
        <v>0.26332037741759995</v>
      </c>
      <c r="S616" s="40">
        <v>0.12116262092000001</v>
      </c>
      <c r="T616" s="108">
        <v>131.66018870879998</v>
      </c>
      <c r="U616" s="109">
        <v>60.581310460000005</v>
      </c>
      <c r="V616" s="40">
        <v>4.452389865839999</v>
      </c>
      <c r="W616" s="115">
        <v>3561.9118926719993</v>
      </c>
      <c r="X616" s="40">
        <v>0.34666466640000032</v>
      </c>
      <c r="Y616" s="115">
        <v>207.99879984000017</v>
      </c>
      <c r="Z616" s="120">
        <v>3962.1521916807997</v>
      </c>
      <c r="AA616" s="40"/>
      <c r="AB616" s="110" t="str">
        <f t="shared" si="70"/>
        <v>14"1500</v>
      </c>
    </row>
    <row r="617" spans="1:28" ht="18.75" customHeight="1" x14ac:dyDescent="0.3">
      <c r="A617" s="105">
        <v>1500</v>
      </c>
      <c r="B617" s="105">
        <v>16</v>
      </c>
      <c r="C617" s="105">
        <f t="shared" si="74"/>
        <v>16</v>
      </c>
      <c r="D617" s="104" t="s">
        <v>194</v>
      </c>
      <c r="E617" s="105" t="str">
        <f t="shared" si="73"/>
        <v>16 1500 SS316-SS316/FG-SS316</v>
      </c>
      <c r="F617" s="111">
        <v>368.3</v>
      </c>
      <c r="G617" s="111">
        <v>406.4</v>
      </c>
      <c r="H617" s="111">
        <v>457.2</v>
      </c>
      <c r="I617" s="111">
        <v>641.20000000000005</v>
      </c>
      <c r="J617" s="40">
        <v>0.43179999999999996</v>
      </c>
      <c r="K617" s="107">
        <v>30</v>
      </c>
      <c r="L617" s="107">
        <v>36</v>
      </c>
      <c r="M617" s="40">
        <v>1.38248E-2</v>
      </c>
      <c r="N617" s="40">
        <v>2.3828927999999996E-2</v>
      </c>
      <c r="O617" s="40">
        <v>0.17908645919999999</v>
      </c>
      <c r="P617" s="40">
        <v>0.37041591997439988</v>
      </c>
      <c r="Q617" s="40">
        <v>1</v>
      </c>
      <c r="R617" s="40">
        <v>0.37041591997439988</v>
      </c>
      <c r="S617" s="40">
        <v>0.17908645919999999</v>
      </c>
      <c r="T617" s="108">
        <v>185.20795998719993</v>
      </c>
      <c r="U617" s="109">
        <v>89.543229599999989</v>
      </c>
      <c r="V617" s="40">
        <v>5.1123440256000015</v>
      </c>
      <c r="W617" s="115">
        <v>4089.8752204800012</v>
      </c>
      <c r="X617" s="40">
        <v>0.6709457548799993</v>
      </c>
      <c r="Y617" s="115">
        <v>402.56745292799962</v>
      </c>
      <c r="Z617" s="120">
        <v>4767.1938629952001</v>
      </c>
      <c r="AA617" s="40"/>
      <c r="AB617" s="110" t="str">
        <f t="shared" si="70"/>
        <v>16"1500</v>
      </c>
    </row>
    <row r="618" spans="1:28" ht="18.75" customHeight="1" x14ac:dyDescent="0.3">
      <c r="A618" s="105">
        <v>1500</v>
      </c>
      <c r="B618" s="105">
        <v>18</v>
      </c>
      <c r="C618" s="105">
        <f t="shared" si="74"/>
        <v>18</v>
      </c>
      <c r="D618" s="104" t="s">
        <v>194</v>
      </c>
      <c r="E618" s="105" t="str">
        <f t="shared" si="73"/>
        <v>18 1500 SS316-SS316/FG-SS316</v>
      </c>
      <c r="F618" s="111">
        <v>425.5</v>
      </c>
      <c r="G618" s="111">
        <v>463.6</v>
      </c>
      <c r="H618" s="111">
        <v>520.70000000000005</v>
      </c>
      <c r="I618" s="111">
        <v>704.9</v>
      </c>
      <c r="J618" s="40">
        <v>0.49215000000000003</v>
      </c>
      <c r="K618" s="107">
        <v>34</v>
      </c>
      <c r="L618" s="107">
        <v>40</v>
      </c>
      <c r="M618" s="40">
        <v>1.38248E-2</v>
      </c>
      <c r="N618" s="40">
        <v>2.3828927999999996E-2</v>
      </c>
      <c r="O618" s="40">
        <v>0.23133176088000001</v>
      </c>
      <c r="P618" s="40">
        <v>0.46909627660799991</v>
      </c>
      <c r="Q618" s="40">
        <v>1</v>
      </c>
      <c r="R618" s="40">
        <v>0.46909627660799991</v>
      </c>
      <c r="S618" s="40">
        <v>0.23133176088000001</v>
      </c>
      <c r="T618" s="108">
        <v>234.54813830399996</v>
      </c>
      <c r="U618" s="109">
        <v>115.66588044000001</v>
      </c>
      <c r="V618" s="40">
        <v>5.626338676559997</v>
      </c>
      <c r="W618" s="115">
        <v>4501.0709412479973</v>
      </c>
      <c r="X618" s="40">
        <v>0.76538004912000057</v>
      </c>
      <c r="Y618" s="115">
        <v>459.22802947200034</v>
      </c>
      <c r="Z618" s="120">
        <v>5310.5129894639977</v>
      </c>
      <c r="AA618" s="40"/>
      <c r="AB618" s="110" t="str">
        <f t="shared" si="70"/>
        <v>18"1500</v>
      </c>
    </row>
    <row r="619" spans="1:28" ht="18.75" customHeight="1" x14ac:dyDescent="0.3">
      <c r="A619" s="105">
        <v>1500</v>
      </c>
      <c r="B619" s="105">
        <v>20</v>
      </c>
      <c r="C619" s="105">
        <f t="shared" si="74"/>
        <v>20</v>
      </c>
      <c r="D619" s="104" t="s">
        <v>194</v>
      </c>
      <c r="E619" s="105" t="str">
        <f t="shared" si="73"/>
        <v>20 1500 SS316-SS316/FG-SS316</v>
      </c>
      <c r="F619" s="111">
        <v>489</v>
      </c>
      <c r="G619" s="111">
        <v>514.4</v>
      </c>
      <c r="H619" s="111">
        <v>571.5</v>
      </c>
      <c r="I619" s="111">
        <v>755.7</v>
      </c>
      <c r="J619" s="40">
        <v>0.54295000000000004</v>
      </c>
      <c r="K619" s="107">
        <v>34</v>
      </c>
      <c r="L619" s="107">
        <v>40</v>
      </c>
      <c r="M619" s="40">
        <v>1.38248E-2</v>
      </c>
      <c r="N619" s="40">
        <v>2.3828927999999996E-2</v>
      </c>
      <c r="O619" s="40">
        <v>0.25520995544000002</v>
      </c>
      <c r="P619" s="40">
        <v>0.51751665830399995</v>
      </c>
      <c r="Q619" s="40">
        <v>1</v>
      </c>
      <c r="R619" s="40">
        <v>0.51751665830399995</v>
      </c>
      <c r="S619" s="40">
        <v>0.25520995544000002</v>
      </c>
      <c r="T619" s="108">
        <v>258.75832915199999</v>
      </c>
      <c r="U619" s="109">
        <v>127.60497772000001</v>
      </c>
      <c r="V619" s="40">
        <v>6.0318118000800016</v>
      </c>
      <c r="W619" s="115">
        <v>4825.4494400640015</v>
      </c>
      <c r="X619" s="40">
        <v>0.56616551231999945</v>
      </c>
      <c r="Y619" s="115">
        <v>339.69930739199964</v>
      </c>
      <c r="Z619" s="120">
        <v>5551.5120543280009</v>
      </c>
      <c r="AA619" s="40"/>
      <c r="AB619" s="110" t="str">
        <f t="shared" si="70"/>
        <v>20"1500</v>
      </c>
    </row>
    <row r="620" spans="1:28" ht="18.75" customHeight="1" x14ac:dyDescent="0.3">
      <c r="A620" s="105">
        <v>1500</v>
      </c>
      <c r="B620" s="105">
        <v>24</v>
      </c>
      <c r="C620" s="105">
        <f t="shared" si="74"/>
        <v>24</v>
      </c>
      <c r="D620" s="104" t="s">
        <v>194</v>
      </c>
      <c r="E620" s="105" t="str">
        <f t="shared" si="73"/>
        <v>24 1500 SS316-SS316/FG-SS316</v>
      </c>
      <c r="F620" s="111">
        <v>577.9</v>
      </c>
      <c r="G620" s="111">
        <v>616</v>
      </c>
      <c r="H620" s="111">
        <v>679.5</v>
      </c>
      <c r="I620" s="111">
        <v>901.7</v>
      </c>
      <c r="J620" s="40">
        <v>0.64775000000000005</v>
      </c>
      <c r="K620" s="107">
        <v>38</v>
      </c>
      <c r="L620" s="107">
        <v>44</v>
      </c>
      <c r="M620" s="40">
        <v>1.38248E-2</v>
      </c>
      <c r="N620" s="40">
        <v>2.3828927999999996E-2</v>
      </c>
      <c r="O620" s="40">
        <v>0.34029053960000005</v>
      </c>
      <c r="P620" s="40">
        <v>0.67914827692799995</v>
      </c>
      <c r="Q620" s="40">
        <v>1</v>
      </c>
      <c r="R620" s="40">
        <v>0.67914827692799995</v>
      </c>
      <c r="S620" s="40">
        <v>0.34029053960000005</v>
      </c>
      <c r="T620" s="108">
        <v>339.57413846399999</v>
      </c>
      <c r="U620" s="109">
        <v>170.14526980000002</v>
      </c>
      <c r="V620" s="40">
        <v>8.6819015896800007</v>
      </c>
      <c r="W620" s="115">
        <v>6945.5212717440008</v>
      </c>
      <c r="X620" s="40">
        <v>1.0169847072000004</v>
      </c>
      <c r="Y620" s="115">
        <v>610.19082432000027</v>
      </c>
      <c r="Z620" s="120">
        <v>8065.4315043280012</v>
      </c>
      <c r="AA620" s="40"/>
      <c r="AB620" s="110" t="str">
        <f t="shared" si="70"/>
        <v>24"1500</v>
      </c>
    </row>
    <row r="621" spans="1:28" ht="18.75" customHeight="1" x14ac:dyDescent="0.3">
      <c r="A621" s="125"/>
      <c r="B621" s="125"/>
      <c r="C621" s="125"/>
      <c r="D621" s="126"/>
      <c r="E621" s="125"/>
      <c r="F621" s="127"/>
      <c r="G621" s="127"/>
      <c r="H621" s="127"/>
      <c r="I621" s="127"/>
      <c r="J621" s="127"/>
      <c r="K621" s="125"/>
      <c r="L621" s="125"/>
      <c r="M621" s="128"/>
      <c r="N621" s="128"/>
      <c r="O621" s="128"/>
      <c r="P621" s="128"/>
      <c r="Q621" s="128"/>
      <c r="R621" s="128"/>
      <c r="S621" s="128"/>
      <c r="T621" s="128"/>
      <c r="U621" s="128"/>
      <c r="V621" s="128"/>
      <c r="W621" s="128"/>
      <c r="X621" s="128"/>
      <c r="Y621" s="128"/>
      <c r="Z621" s="167"/>
      <c r="AA621" s="128"/>
      <c r="AB621" s="110" t="str">
        <f t="shared" si="70"/>
        <v>"</v>
      </c>
    </row>
    <row r="622" spans="1:28" ht="18.75" customHeight="1" x14ac:dyDescent="0.3">
      <c r="A622" s="93">
        <v>150</v>
      </c>
      <c r="B622" s="103">
        <v>0.5</v>
      </c>
      <c r="C622" s="103">
        <v>0.5</v>
      </c>
      <c r="D622" s="104" t="s">
        <v>89</v>
      </c>
      <c r="E622" s="105" t="str">
        <f t="shared" ref="E622:E640" si="75">CONCATENATE(C622," ",A622," ",D622)</f>
        <v>0.5 150 CS-SS316L/FG-SS316L</v>
      </c>
      <c r="F622" s="103">
        <v>14.22</v>
      </c>
      <c r="G622" s="103">
        <v>19.05</v>
      </c>
      <c r="H622" s="103">
        <v>31.8</v>
      </c>
      <c r="I622" s="103">
        <v>47.8</v>
      </c>
      <c r="J622" s="106">
        <v>2.5425E-2</v>
      </c>
      <c r="K622" s="107">
        <v>8</v>
      </c>
      <c r="L622" s="107">
        <v>14</v>
      </c>
      <c r="M622" s="40">
        <v>1.38248E-2</v>
      </c>
      <c r="N622" s="40">
        <v>2.3828927999999996E-2</v>
      </c>
      <c r="O622" s="40">
        <v>2.8119643200000002E-3</v>
      </c>
      <c r="P622" s="40">
        <v>8.4819069215999986E-3</v>
      </c>
      <c r="Q622" s="40">
        <v>1</v>
      </c>
      <c r="R622" s="40">
        <v>8.4819069215999986E-3</v>
      </c>
      <c r="S622" s="40">
        <v>2.8119643200000002E-3</v>
      </c>
      <c r="T622" s="108">
        <v>4.0289057877599994</v>
      </c>
      <c r="U622" s="109">
        <v>1.2653839440000001</v>
      </c>
      <c r="V622" s="40">
        <v>3.3140313599999992E-2</v>
      </c>
      <c r="W622" s="109">
        <v>5</v>
      </c>
      <c r="X622" s="40">
        <v>3.9870423179999993E-3</v>
      </c>
      <c r="Y622" s="108">
        <v>2</v>
      </c>
      <c r="Z622" s="120">
        <v>12.294289731759999</v>
      </c>
      <c r="AA622" s="40"/>
      <c r="AB622" s="110" t="str">
        <f t="shared" si="70"/>
        <v>0.5"150</v>
      </c>
    </row>
    <row r="623" spans="1:28" ht="18.75" customHeight="1" x14ac:dyDescent="0.3">
      <c r="A623" s="93">
        <v>150</v>
      </c>
      <c r="B623" s="103">
        <v>0.75</v>
      </c>
      <c r="C623" s="103">
        <v>0.75</v>
      </c>
      <c r="D623" s="104" t="s">
        <v>89</v>
      </c>
      <c r="E623" s="105" t="str">
        <f t="shared" si="75"/>
        <v>0.75 150 CS-SS316L/FG-SS316L</v>
      </c>
      <c r="F623" s="103">
        <v>20.57</v>
      </c>
      <c r="G623" s="103">
        <v>25.4</v>
      </c>
      <c r="H623" s="103">
        <v>39.6</v>
      </c>
      <c r="I623" s="103">
        <v>57.2</v>
      </c>
      <c r="J623" s="106">
        <v>3.2500000000000001E-2</v>
      </c>
      <c r="K623" s="107">
        <v>9</v>
      </c>
      <c r="L623" s="107">
        <v>15</v>
      </c>
      <c r="M623" s="40">
        <v>1.38248E-2</v>
      </c>
      <c r="N623" s="40">
        <v>2.3828927999999996E-2</v>
      </c>
      <c r="O623" s="40">
        <v>4.0437540000000001E-3</v>
      </c>
      <c r="P623" s="40">
        <v>1.1616602399999999E-2</v>
      </c>
      <c r="Q623" s="40">
        <v>1</v>
      </c>
      <c r="R623" s="40">
        <v>1.1616602399999999E-2</v>
      </c>
      <c r="S623" s="40">
        <v>4.0437540000000001E-3</v>
      </c>
      <c r="T623" s="108">
        <v>5.517886139999999</v>
      </c>
      <c r="U623" s="109">
        <v>1.8196893000000001</v>
      </c>
      <c r="V623" s="40">
        <v>4.3623191040000009E-2</v>
      </c>
      <c r="W623" s="109">
        <v>11</v>
      </c>
      <c r="X623" s="40">
        <v>5.316056423999997E-3</v>
      </c>
      <c r="Y623" s="108">
        <v>3</v>
      </c>
      <c r="Z623" s="120">
        <v>21.337575439999998</v>
      </c>
      <c r="AA623" s="40"/>
      <c r="AB623" s="110" t="str">
        <f t="shared" si="70"/>
        <v>0.75"150</v>
      </c>
    </row>
    <row r="624" spans="1:28" ht="18.75" customHeight="1" x14ac:dyDescent="0.3">
      <c r="A624" s="93">
        <v>150</v>
      </c>
      <c r="B624" s="105">
        <v>1</v>
      </c>
      <c r="C624" s="105">
        <f>B624</f>
        <v>1</v>
      </c>
      <c r="D624" s="104" t="s">
        <v>89</v>
      </c>
      <c r="E624" s="105" t="str">
        <f t="shared" si="75"/>
        <v>1 150 CS-SS316L/FG-SS316L</v>
      </c>
      <c r="F624" s="103">
        <v>26.92</v>
      </c>
      <c r="G624" s="103">
        <v>31.75</v>
      </c>
      <c r="H624" s="103">
        <v>47.8</v>
      </c>
      <c r="I624" s="103">
        <v>66.8</v>
      </c>
      <c r="J624" s="106">
        <v>3.9774999999999998E-2</v>
      </c>
      <c r="K624" s="107">
        <v>10</v>
      </c>
      <c r="L624" s="107">
        <v>16</v>
      </c>
      <c r="M624" s="40">
        <v>1.38248E-2</v>
      </c>
      <c r="N624" s="40">
        <v>2.3828927999999996E-2</v>
      </c>
      <c r="O624" s="40">
        <v>5.4988141999999995E-3</v>
      </c>
      <c r="P624" s="40">
        <v>1.5164729779199996E-2</v>
      </c>
      <c r="Q624" s="40">
        <v>1</v>
      </c>
      <c r="R624" s="40">
        <v>1.5164729779199996E-2</v>
      </c>
      <c r="S624" s="40">
        <v>5.4988141999999995E-3</v>
      </c>
      <c r="T624" s="108">
        <v>7.2032466451199983</v>
      </c>
      <c r="U624" s="109">
        <v>2.4744663899999999</v>
      </c>
      <c r="V624" s="40">
        <v>5.4996974399999995E-2</v>
      </c>
      <c r="W624" s="109">
        <v>8</v>
      </c>
      <c r="X624" s="40">
        <v>6.6450705299999973E-3</v>
      </c>
      <c r="Y624" s="108">
        <v>3</v>
      </c>
      <c r="Z624" s="120">
        <v>20.67771303512</v>
      </c>
      <c r="AA624" s="40"/>
      <c r="AB624" s="110" t="str">
        <f t="shared" si="70"/>
        <v>1"150</v>
      </c>
    </row>
    <row r="625" spans="1:28" ht="18.75" customHeight="1" x14ac:dyDescent="0.3">
      <c r="A625" s="93">
        <v>150</v>
      </c>
      <c r="B625" s="105" t="s">
        <v>73</v>
      </c>
      <c r="C625" s="103">
        <v>1.25</v>
      </c>
      <c r="D625" s="104" t="s">
        <v>89</v>
      </c>
      <c r="E625" s="105" t="str">
        <f t="shared" si="75"/>
        <v>1.25 150 CS-SS316L/FG-SS316L</v>
      </c>
      <c r="F625" s="103">
        <v>38.1</v>
      </c>
      <c r="G625" s="103">
        <v>47.75</v>
      </c>
      <c r="H625" s="103">
        <v>60.5</v>
      </c>
      <c r="I625" s="103">
        <v>76.2</v>
      </c>
      <c r="J625" s="106">
        <v>5.4125E-2</v>
      </c>
      <c r="K625" s="107">
        <v>8</v>
      </c>
      <c r="L625" s="107">
        <v>14</v>
      </c>
      <c r="M625" s="40">
        <v>1.38248E-2</v>
      </c>
      <c r="N625" s="40">
        <v>2.3828927999999996E-2</v>
      </c>
      <c r="O625" s="40">
        <v>5.9861383999999995E-3</v>
      </c>
      <c r="P625" s="40">
        <v>1.8056370191999998E-2</v>
      </c>
      <c r="Q625" s="40">
        <v>1</v>
      </c>
      <c r="R625" s="40">
        <v>1.8056370191999998E-2</v>
      </c>
      <c r="S625" s="40">
        <v>5.9861383999999995E-3</v>
      </c>
      <c r="T625" s="108">
        <v>8.5767758411999981</v>
      </c>
      <c r="U625" s="109">
        <v>2.6937622799999996</v>
      </c>
      <c r="V625" s="40">
        <v>5.183980488E-2</v>
      </c>
      <c r="W625" s="109">
        <v>20</v>
      </c>
      <c r="X625" s="40">
        <v>1.9966843949999997E-2</v>
      </c>
      <c r="Y625" s="108">
        <v>35</v>
      </c>
      <c r="Z625" s="120">
        <v>66.270538121200005</v>
      </c>
      <c r="AA625" s="40"/>
      <c r="AB625" s="110" t="str">
        <f t="shared" si="70"/>
        <v>1  1/4"150</v>
      </c>
    </row>
    <row r="626" spans="1:28" ht="18.75" customHeight="1" x14ac:dyDescent="0.3">
      <c r="A626" s="93">
        <v>150</v>
      </c>
      <c r="B626" s="105" t="s">
        <v>74</v>
      </c>
      <c r="C626" s="103">
        <v>1.5</v>
      </c>
      <c r="D626" s="104" t="s">
        <v>89</v>
      </c>
      <c r="E626" s="105" t="str">
        <f t="shared" si="75"/>
        <v>1.5 150 CS-SS316L/FG-SS316L</v>
      </c>
      <c r="F626" s="103">
        <v>44.45</v>
      </c>
      <c r="G626" s="103">
        <v>54.1</v>
      </c>
      <c r="H626" s="103">
        <v>69.900000000000006</v>
      </c>
      <c r="I626" s="103">
        <v>85.9</v>
      </c>
      <c r="J626" s="106">
        <v>6.2E-2</v>
      </c>
      <c r="K626" s="107">
        <v>9</v>
      </c>
      <c r="L626" s="107">
        <v>15</v>
      </c>
      <c r="M626" s="40">
        <v>1.38248E-2</v>
      </c>
      <c r="N626" s="40">
        <v>2.3828927999999996E-2</v>
      </c>
      <c r="O626" s="40">
        <v>7.714238400000001E-3</v>
      </c>
      <c r="P626" s="40">
        <v>2.2160903039999996E-2</v>
      </c>
      <c r="Q626" s="40">
        <v>1</v>
      </c>
      <c r="R626" s="40">
        <v>2.2160903039999996E-2</v>
      </c>
      <c r="S626" s="40">
        <v>7.714238400000001E-3</v>
      </c>
      <c r="T626" s="108">
        <v>10.526428943999997</v>
      </c>
      <c r="U626" s="109">
        <v>3.4714072800000007</v>
      </c>
      <c r="V626" s="40">
        <v>5.9555500800000001E-2</v>
      </c>
      <c r="W626" s="109">
        <v>9</v>
      </c>
      <c r="X626" s="40">
        <v>2.2622120579999995E-2</v>
      </c>
      <c r="Y626" s="108">
        <v>12</v>
      </c>
      <c r="Z626" s="120">
        <v>34.997836223999997</v>
      </c>
      <c r="AA626" s="40"/>
      <c r="AB626" s="110" t="str">
        <f t="shared" si="70"/>
        <v>1  1/2"150</v>
      </c>
    </row>
    <row r="627" spans="1:28" ht="18.75" customHeight="1" x14ac:dyDescent="0.3">
      <c r="A627" s="93">
        <v>150</v>
      </c>
      <c r="B627" s="105">
        <v>2</v>
      </c>
      <c r="C627" s="105">
        <f>B627</f>
        <v>2</v>
      </c>
      <c r="D627" s="104" t="s">
        <v>89</v>
      </c>
      <c r="E627" s="105" t="str">
        <f t="shared" si="75"/>
        <v>2 150 CS-SS316L/FG-SS316L</v>
      </c>
      <c r="F627" s="103">
        <v>55.62</v>
      </c>
      <c r="G627" s="103">
        <v>69.849999999999994</v>
      </c>
      <c r="H627" s="103">
        <v>85.9</v>
      </c>
      <c r="I627" s="103">
        <v>104.9</v>
      </c>
      <c r="J627" s="106">
        <v>7.7875E-2</v>
      </c>
      <c r="K627" s="107">
        <v>10</v>
      </c>
      <c r="L627" s="107">
        <v>16</v>
      </c>
      <c r="M627" s="40">
        <v>1.38248E-2</v>
      </c>
      <c r="N627" s="40">
        <v>2.3828927999999996E-2</v>
      </c>
      <c r="O627" s="40">
        <v>1.0766063000000001E-2</v>
      </c>
      <c r="P627" s="40">
        <v>2.9690844287999996E-2</v>
      </c>
      <c r="Q627" s="40">
        <v>1</v>
      </c>
      <c r="R627" s="40">
        <v>2.9690844287999996E-2</v>
      </c>
      <c r="S627" s="40">
        <v>1.0766063000000001E-2</v>
      </c>
      <c r="T627" s="108">
        <v>14.103151036799998</v>
      </c>
      <c r="U627" s="109">
        <v>4.8447283500000005</v>
      </c>
      <c r="V627" s="40">
        <v>8.6365009199999995E-2</v>
      </c>
      <c r="W627" s="109">
        <v>13</v>
      </c>
      <c r="X627" s="40">
        <v>4.3070513045999993E-2</v>
      </c>
      <c r="Y627" s="108">
        <v>22</v>
      </c>
      <c r="Z627" s="120">
        <v>53.947879386799997</v>
      </c>
      <c r="AA627" s="40"/>
      <c r="AB627" s="110" t="str">
        <f t="shared" si="70"/>
        <v>2"150</v>
      </c>
    </row>
    <row r="628" spans="1:28" ht="18.75" customHeight="1" x14ac:dyDescent="0.3">
      <c r="A628" s="93">
        <v>150</v>
      </c>
      <c r="B628" s="105" t="s">
        <v>75</v>
      </c>
      <c r="C628" s="103">
        <v>2.5</v>
      </c>
      <c r="D628" s="104" t="s">
        <v>89</v>
      </c>
      <c r="E628" s="105" t="str">
        <f t="shared" si="75"/>
        <v>2.5 150 CS-SS316L/FG-SS316L</v>
      </c>
      <c r="F628" s="103">
        <v>66.540000000000006</v>
      </c>
      <c r="G628" s="103">
        <v>82.55</v>
      </c>
      <c r="H628" s="103">
        <v>98.6</v>
      </c>
      <c r="I628" s="105">
        <v>124</v>
      </c>
      <c r="J628" s="106">
        <v>9.0574999999999989E-2</v>
      </c>
      <c r="K628" s="107">
        <v>10</v>
      </c>
      <c r="L628" s="107">
        <v>16</v>
      </c>
      <c r="M628" s="40">
        <v>1.38248E-2</v>
      </c>
      <c r="N628" s="40">
        <v>2.3828927999999996E-2</v>
      </c>
      <c r="O628" s="40">
        <v>1.2521812599999998E-2</v>
      </c>
      <c r="P628" s="40">
        <v>3.4532882457599987E-2</v>
      </c>
      <c r="Q628" s="40">
        <v>1</v>
      </c>
      <c r="R628" s="40">
        <v>3.4532882457599987E-2</v>
      </c>
      <c r="S628" s="40">
        <v>1.2521812599999998E-2</v>
      </c>
      <c r="T628" s="108">
        <v>16.403119167359993</v>
      </c>
      <c r="U628" s="109">
        <v>5.6348156699999992</v>
      </c>
      <c r="V628" s="40">
        <v>0.13647846720000004</v>
      </c>
      <c r="W628" s="109">
        <v>40</v>
      </c>
      <c r="X628" s="40">
        <v>5.7268676165999961E-2</v>
      </c>
      <c r="Y628" s="108">
        <v>45</v>
      </c>
      <c r="Z628" s="120">
        <v>107.03793483735998</v>
      </c>
      <c r="AA628" s="40"/>
      <c r="AB628" s="110" t="str">
        <f t="shared" si="70"/>
        <v>2  1/2"150</v>
      </c>
    </row>
    <row r="629" spans="1:28" ht="18.75" customHeight="1" x14ac:dyDescent="0.3">
      <c r="A629" s="93">
        <v>150</v>
      </c>
      <c r="B629" s="105">
        <v>3</v>
      </c>
      <c r="C629" s="105">
        <f t="shared" ref="C629:C640" si="76">B629</f>
        <v>3</v>
      </c>
      <c r="D629" s="104" t="s">
        <v>89</v>
      </c>
      <c r="E629" s="105" t="str">
        <f t="shared" si="75"/>
        <v>3 150 CS-SS316L/FG-SS316L</v>
      </c>
      <c r="F629" s="105">
        <v>81</v>
      </c>
      <c r="G629" s="103">
        <v>101.6</v>
      </c>
      <c r="H629" s="103">
        <v>120.7</v>
      </c>
      <c r="I629" s="103">
        <v>136.69999999999999</v>
      </c>
      <c r="J629" s="106">
        <v>0.11115</v>
      </c>
      <c r="K629" s="107">
        <v>11</v>
      </c>
      <c r="L629" s="107">
        <v>17</v>
      </c>
      <c r="M629" s="40">
        <v>1.38248E-2</v>
      </c>
      <c r="N629" s="40">
        <v>2.3828927999999996E-2</v>
      </c>
      <c r="O629" s="40">
        <v>1.690289172E-2</v>
      </c>
      <c r="P629" s="40">
        <v>4.502595090239999E-2</v>
      </c>
      <c r="Q629" s="40">
        <v>1</v>
      </c>
      <c r="R629" s="40">
        <v>4.502595090239999E-2</v>
      </c>
      <c r="S629" s="40">
        <v>1.690289172E-2</v>
      </c>
      <c r="T629" s="108">
        <v>21.387326678639994</v>
      </c>
      <c r="U629" s="109">
        <v>7.6063012739999998</v>
      </c>
      <c r="V629" s="40">
        <v>9.4775750399999914E-2</v>
      </c>
      <c r="W629" s="109">
        <v>15</v>
      </c>
      <c r="X629" s="40">
        <v>9.0692142719999938E-2</v>
      </c>
      <c r="Y629" s="108">
        <v>47</v>
      </c>
      <c r="Z629" s="120">
        <v>90.993627952639997</v>
      </c>
      <c r="AA629" s="40"/>
      <c r="AB629" s="110" t="str">
        <f t="shared" si="70"/>
        <v>3"150</v>
      </c>
    </row>
    <row r="630" spans="1:28" ht="18.75" customHeight="1" x14ac:dyDescent="0.3">
      <c r="A630" s="93">
        <v>150</v>
      </c>
      <c r="B630" s="105">
        <v>4</v>
      </c>
      <c r="C630" s="105">
        <f t="shared" si="76"/>
        <v>4</v>
      </c>
      <c r="D630" s="104" t="s">
        <v>89</v>
      </c>
      <c r="E630" s="105" t="str">
        <f t="shared" si="75"/>
        <v>4 150 CS-SS316L/FG-SS316L</v>
      </c>
      <c r="F630" s="103">
        <v>106.42</v>
      </c>
      <c r="G630" s="105">
        <v>127</v>
      </c>
      <c r="H630" s="103">
        <v>149.4</v>
      </c>
      <c r="I630" s="103">
        <v>174.8</v>
      </c>
      <c r="J630" s="106">
        <v>0.13819999999999999</v>
      </c>
      <c r="K630" s="107">
        <v>13</v>
      </c>
      <c r="L630" s="107">
        <v>19</v>
      </c>
      <c r="M630" s="40">
        <v>1.38248E-2</v>
      </c>
      <c r="N630" s="40">
        <v>2.3828927999999996E-2</v>
      </c>
      <c r="O630" s="40">
        <v>2.4837635679999998E-2</v>
      </c>
      <c r="P630" s="40">
        <v>6.2569999142399982E-2</v>
      </c>
      <c r="Q630" s="40">
        <v>1</v>
      </c>
      <c r="R630" s="40">
        <v>6.2569999142399982E-2</v>
      </c>
      <c r="S630" s="40">
        <v>2.4837635679999998E-2</v>
      </c>
      <c r="T630" s="108">
        <v>29.72074959263999</v>
      </c>
      <c r="U630" s="109">
        <v>11.176936055999999</v>
      </c>
      <c r="V630" s="40">
        <v>0.19239061344000005</v>
      </c>
      <c r="W630" s="109">
        <v>30</v>
      </c>
      <c r="X630" s="40">
        <v>0.11325511511999999</v>
      </c>
      <c r="Y630" s="108">
        <v>58</v>
      </c>
      <c r="Z630" s="120">
        <v>128.89768564863999</v>
      </c>
      <c r="AA630" s="40"/>
      <c r="AB630" s="110" t="str">
        <f t="shared" si="70"/>
        <v>4"150</v>
      </c>
    </row>
    <row r="631" spans="1:28" ht="18.75" customHeight="1" x14ac:dyDescent="0.3">
      <c r="A631" s="93">
        <v>150</v>
      </c>
      <c r="B631" s="105">
        <v>5</v>
      </c>
      <c r="C631" s="105">
        <f t="shared" si="76"/>
        <v>5</v>
      </c>
      <c r="D631" s="104" t="s">
        <v>89</v>
      </c>
      <c r="E631" s="105" t="str">
        <f t="shared" si="75"/>
        <v>5 150 CS-SS316L/FG-SS316L</v>
      </c>
      <c r="F631" s="103">
        <v>131.82</v>
      </c>
      <c r="G631" s="103">
        <v>155.69999999999999</v>
      </c>
      <c r="H631" s="103">
        <v>177.8</v>
      </c>
      <c r="I631" s="103">
        <v>196.9</v>
      </c>
      <c r="J631" s="106">
        <v>0.16675000000000001</v>
      </c>
      <c r="K631" s="107">
        <v>13</v>
      </c>
      <c r="L631" s="107">
        <v>19</v>
      </c>
      <c r="M631" s="40">
        <v>1.38248E-2</v>
      </c>
      <c r="N631" s="40">
        <v>2.3828927999999996E-2</v>
      </c>
      <c r="O631" s="40">
        <v>2.9968710200000005E-2</v>
      </c>
      <c r="P631" s="40">
        <v>7.5496001135999982E-2</v>
      </c>
      <c r="Q631" s="40">
        <v>1</v>
      </c>
      <c r="R631" s="40">
        <v>7.5496001135999982E-2</v>
      </c>
      <c r="S631" s="40">
        <v>2.9968710200000005E-2</v>
      </c>
      <c r="T631" s="108">
        <v>35.860600539599993</v>
      </c>
      <c r="U631" s="109">
        <v>13.485919590000002</v>
      </c>
      <c r="V631" s="40">
        <v>0.16296255227999998</v>
      </c>
      <c r="W631" s="109">
        <v>33.725037885333336</v>
      </c>
      <c r="X631" s="40">
        <v>0.16111340251199993</v>
      </c>
      <c r="Y631" s="108">
        <v>92.706272732320002</v>
      </c>
      <c r="Z631" s="120">
        <v>175.77783074725335</v>
      </c>
      <c r="AA631" s="40"/>
      <c r="AB631" s="110" t="str">
        <f t="shared" si="70"/>
        <v>5"150</v>
      </c>
    </row>
    <row r="632" spans="1:28" ht="18.75" customHeight="1" x14ac:dyDescent="0.3">
      <c r="A632" s="93">
        <v>150</v>
      </c>
      <c r="B632" s="105">
        <v>6</v>
      </c>
      <c r="C632" s="105">
        <f t="shared" si="76"/>
        <v>6</v>
      </c>
      <c r="D632" s="104" t="s">
        <v>89</v>
      </c>
      <c r="E632" s="105" t="str">
        <f t="shared" si="75"/>
        <v>6 150 CS-SS316L/FG-SS316L</v>
      </c>
      <c r="F632" s="103">
        <v>157.22</v>
      </c>
      <c r="G632" s="103">
        <v>182.62</v>
      </c>
      <c r="H632" s="103">
        <v>209.6</v>
      </c>
      <c r="I632" s="103">
        <v>222.3</v>
      </c>
      <c r="J632" s="106">
        <v>0.19611000000000001</v>
      </c>
      <c r="K632" s="107">
        <v>16</v>
      </c>
      <c r="L632" s="107">
        <v>22</v>
      </c>
      <c r="M632" s="40">
        <v>1.38248E-2</v>
      </c>
      <c r="N632" s="40">
        <v>2.3828927999999996E-2</v>
      </c>
      <c r="O632" s="40">
        <v>4.3378904448000001E-2</v>
      </c>
      <c r="P632" s="40">
        <v>0.10280800354175998</v>
      </c>
      <c r="Q632" s="40">
        <v>1</v>
      </c>
      <c r="R632" s="40">
        <v>0.10280800354175998</v>
      </c>
      <c r="S632" s="40">
        <v>4.3378904448000001E-2</v>
      </c>
      <c r="T632" s="108">
        <v>48.833801682335988</v>
      </c>
      <c r="U632" s="109">
        <v>19.520507001600002</v>
      </c>
      <c r="V632" s="40">
        <v>0.12233533572000016</v>
      </c>
      <c r="W632" s="109">
        <v>32</v>
      </c>
      <c r="X632" s="40">
        <v>0.20099756193600002</v>
      </c>
      <c r="Y632" s="108">
        <v>102</v>
      </c>
      <c r="Z632" s="120">
        <v>202.35430868393598</v>
      </c>
      <c r="AA632" s="40"/>
      <c r="AB632" s="110" t="str">
        <f t="shared" si="70"/>
        <v>6"150</v>
      </c>
    </row>
    <row r="633" spans="1:28" ht="18.75" customHeight="1" x14ac:dyDescent="0.3">
      <c r="A633" s="93">
        <v>150</v>
      </c>
      <c r="B633" s="105">
        <v>8</v>
      </c>
      <c r="C633" s="105">
        <f t="shared" si="76"/>
        <v>8</v>
      </c>
      <c r="D633" s="104" t="s">
        <v>89</v>
      </c>
      <c r="E633" s="105" t="str">
        <f t="shared" si="75"/>
        <v>8 150 CS-SS316L/FG-SS316L</v>
      </c>
      <c r="F633" s="103">
        <v>215.9</v>
      </c>
      <c r="G633" s="103">
        <v>233.42</v>
      </c>
      <c r="H633" s="103">
        <v>263.7</v>
      </c>
      <c r="I633" s="103">
        <v>279.39999999999998</v>
      </c>
      <c r="J633" s="106">
        <v>0.24856</v>
      </c>
      <c r="K633" s="107">
        <v>18</v>
      </c>
      <c r="L633" s="107">
        <v>24</v>
      </c>
      <c r="M633" s="40">
        <v>1.38248E-2</v>
      </c>
      <c r="N633" s="40">
        <v>2.3828927999999996E-2</v>
      </c>
      <c r="O633" s="40">
        <v>6.1853261183999995E-2</v>
      </c>
      <c r="P633" s="40">
        <v>0.14215004024831998</v>
      </c>
      <c r="Q633" s="40">
        <v>1</v>
      </c>
      <c r="R633" s="40">
        <v>0.14215004024831998</v>
      </c>
      <c r="S633" s="40">
        <v>6.1853261183999995E-2</v>
      </c>
      <c r="T633" s="108">
        <v>67.521269117951988</v>
      </c>
      <c r="U633" s="109">
        <v>27.833967532799999</v>
      </c>
      <c r="V633" s="40">
        <v>0.19007928455999987</v>
      </c>
      <c r="W633" s="109">
        <v>35</v>
      </c>
      <c r="X633" s="40">
        <v>0.17720701130879982</v>
      </c>
      <c r="Y633" s="108">
        <v>97</v>
      </c>
      <c r="Z633" s="120">
        <v>227.35523665075198</v>
      </c>
      <c r="AA633" s="40"/>
      <c r="AB633" s="110" t="str">
        <f t="shared" si="70"/>
        <v>8"150</v>
      </c>
    </row>
    <row r="634" spans="1:28" ht="18.75" customHeight="1" x14ac:dyDescent="0.3">
      <c r="A634" s="93">
        <v>150</v>
      </c>
      <c r="B634" s="105">
        <v>10</v>
      </c>
      <c r="C634" s="105">
        <f t="shared" si="76"/>
        <v>10</v>
      </c>
      <c r="D634" s="104" t="s">
        <v>89</v>
      </c>
      <c r="E634" s="105" t="str">
        <f t="shared" si="75"/>
        <v>10 150 CS-SS316L/FG-SS316L</v>
      </c>
      <c r="F634" s="103">
        <v>268.22000000000003</v>
      </c>
      <c r="G634" s="103">
        <v>287.27</v>
      </c>
      <c r="H634" s="103">
        <v>317.5</v>
      </c>
      <c r="I634" s="103">
        <v>339.9</v>
      </c>
      <c r="J634" s="106">
        <v>0.30238500000000001</v>
      </c>
      <c r="K634" s="107">
        <v>18</v>
      </c>
      <c r="L634" s="107">
        <v>24</v>
      </c>
      <c r="M634" s="40">
        <v>1.38248E-2</v>
      </c>
      <c r="N634" s="40">
        <v>2.3828927999999996E-2</v>
      </c>
      <c r="O634" s="40">
        <v>7.5247418664000004E-2</v>
      </c>
      <c r="P634" s="40">
        <v>0.17293224943871999</v>
      </c>
      <c r="Q634" s="40">
        <v>1</v>
      </c>
      <c r="R634" s="40">
        <v>0.17293224943871999</v>
      </c>
      <c r="S634" s="40">
        <v>7.5247418664000004E-2</v>
      </c>
      <c r="T634" s="108">
        <v>82.142818483391991</v>
      </c>
      <c r="U634" s="109">
        <v>33.861338398800001</v>
      </c>
      <c r="V634" s="40">
        <v>0.3299194483199997</v>
      </c>
      <c r="W634" s="109">
        <v>53</v>
      </c>
      <c r="X634" s="40">
        <v>0.23713408834199942</v>
      </c>
      <c r="Y634" s="108">
        <v>120</v>
      </c>
      <c r="Z634" s="120">
        <v>289.00415688219198</v>
      </c>
      <c r="AA634" s="40"/>
      <c r="AB634" s="110" t="str">
        <f t="shared" si="70"/>
        <v>10"150</v>
      </c>
    </row>
    <row r="635" spans="1:28" ht="18.75" customHeight="1" x14ac:dyDescent="0.3">
      <c r="A635" s="93">
        <v>150</v>
      </c>
      <c r="B635" s="105">
        <v>12</v>
      </c>
      <c r="C635" s="105">
        <f t="shared" si="76"/>
        <v>12</v>
      </c>
      <c r="D635" s="104" t="s">
        <v>89</v>
      </c>
      <c r="E635" s="105" t="str">
        <f t="shared" si="75"/>
        <v>12 150 CS-SS316L/FG-SS316L</v>
      </c>
      <c r="F635" s="103">
        <v>317.5</v>
      </c>
      <c r="G635" s="103">
        <v>339.85</v>
      </c>
      <c r="H635" s="103">
        <v>374.7</v>
      </c>
      <c r="I635" s="103">
        <v>409.7</v>
      </c>
      <c r="J635" s="106">
        <v>0.35727499999999995</v>
      </c>
      <c r="K635" s="107">
        <v>21</v>
      </c>
      <c r="L635" s="107">
        <v>27</v>
      </c>
      <c r="M635" s="40">
        <v>1.38248E-2</v>
      </c>
      <c r="N635" s="40">
        <v>2.3828927999999996E-2</v>
      </c>
      <c r="O635" s="40">
        <v>0.10372436381999998</v>
      </c>
      <c r="P635" s="40">
        <v>0.22986396678239993</v>
      </c>
      <c r="Q635" s="40">
        <v>1</v>
      </c>
      <c r="R635" s="40">
        <v>0.22986396678239993</v>
      </c>
      <c r="S635" s="40">
        <v>0.10372436381999998</v>
      </c>
      <c r="T635" s="108">
        <v>109.18538422163996</v>
      </c>
      <c r="U635" s="109">
        <v>46.675963718999995</v>
      </c>
      <c r="V635" s="40">
        <v>0.62135921400000016</v>
      </c>
      <c r="W635" s="109">
        <v>79</v>
      </c>
      <c r="X635" s="40">
        <v>0.32913459747000035</v>
      </c>
      <c r="Y635" s="108">
        <v>151</v>
      </c>
      <c r="Z635" s="120">
        <v>385.86134794063992</v>
      </c>
      <c r="AA635" s="40"/>
      <c r="AB635" s="110" t="str">
        <f t="shared" si="70"/>
        <v>12"150</v>
      </c>
    </row>
    <row r="636" spans="1:28" ht="18.75" customHeight="1" x14ac:dyDescent="0.3">
      <c r="A636" s="93">
        <v>150</v>
      </c>
      <c r="B636" s="105">
        <v>14</v>
      </c>
      <c r="C636" s="105">
        <f t="shared" si="76"/>
        <v>14</v>
      </c>
      <c r="D636" s="104" t="s">
        <v>89</v>
      </c>
      <c r="E636" s="105" t="str">
        <f t="shared" si="75"/>
        <v>14 150 CS-SS316L/FG-SS316L</v>
      </c>
      <c r="F636" s="103">
        <v>349.25</v>
      </c>
      <c r="G636" s="103">
        <v>371.6</v>
      </c>
      <c r="H636" s="103">
        <v>406.4</v>
      </c>
      <c r="I636" s="103">
        <v>450.9</v>
      </c>
      <c r="J636" s="106">
        <v>0.38900000000000001</v>
      </c>
      <c r="K636" s="107">
        <v>21</v>
      </c>
      <c r="L636" s="107">
        <v>27</v>
      </c>
      <c r="M636" s="40">
        <v>1.38248E-2</v>
      </c>
      <c r="N636" s="40">
        <v>2.3828927999999996E-2</v>
      </c>
      <c r="O636" s="40">
        <v>0.11293479120000001</v>
      </c>
      <c r="P636" s="40">
        <v>0.25027523078399994</v>
      </c>
      <c r="Q636" s="40">
        <v>1</v>
      </c>
      <c r="R636" s="40">
        <v>0.25027523078399994</v>
      </c>
      <c r="S636" s="40">
        <v>0.11293479120000001</v>
      </c>
      <c r="T636" s="108">
        <v>118.88073462239997</v>
      </c>
      <c r="U636" s="109">
        <v>50.820656040000003</v>
      </c>
      <c r="V636" s="40">
        <v>0.86945874659999989</v>
      </c>
      <c r="W636" s="109">
        <v>102</v>
      </c>
      <c r="X636" s="40">
        <v>0.35988352632000031</v>
      </c>
      <c r="Y636" s="108">
        <v>162</v>
      </c>
      <c r="Z636" s="120">
        <v>433.7013906624</v>
      </c>
      <c r="AA636" s="40"/>
      <c r="AB636" s="110" t="str">
        <f t="shared" si="70"/>
        <v>14"150</v>
      </c>
    </row>
    <row r="637" spans="1:28" ht="18.75" customHeight="1" x14ac:dyDescent="0.3">
      <c r="A637" s="93">
        <v>150</v>
      </c>
      <c r="B637" s="105">
        <v>16</v>
      </c>
      <c r="C637" s="105">
        <f t="shared" si="76"/>
        <v>16</v>
      </c>
      <c r="D637" s="104" t="s">
        <v>89</v>
      </c>
      <c r="E637" s="105" t="str">
        <f t="shared" si="75"/>
        <v>16 150 CS-SS316L/FG-SS316L</v>
      </c>
      <c r="F637" s="103">
        <v>400.05</v>
      </c>
      <c r="G637" s="103">
        <v>422.4</v>
      </c>
      <c r="H637" s="103">
        <v>463.6</v>
      </c>
      <c r="I637" s="103">
        <v>514.4</v>
      </c>
      <c r="J637" s="106">
        <v>0.443</v>
      </c>
      <c r="K637" s="107">
        <v>25</v>
      </c>
      <c r="L637" s="107">
        <v>31</v>
      </c>
      <c r="M637" s="40">
        <v>1.38248E-2</v>
      </c>
      <c r="N637" s="40">
        <v>2.3828927999999996E-2</v>
      </c>
      <c r="O637" s="40">
        <v>0.15310965999999998</v>
      </c>
      <c r="P637" s="40">
        <v>0.32724266822399994</v>
      </c>
      <c r="Q637" s="40">
        <v>1</v>
      </c>
      <c r="R637" s="40">
        <v>0.32724266822399994</v>
      </c>
      <c r="S637" s="40">
        <v>0.15310965999999998</v>
      </c>
      <c r="T637" s="108">
        <v>155.44026740639998</v>
      </c>
      <c r="U637" s="109">
        <v>68.899346999999992</v>
      </c>
      <c r="V637" s="40">
        <v>1.1323310246399989</v>
      </c>
      <c r="W637" s="109">
        <v>129</v>
      </c>
      <c r="X637" s="40">
        <v>0.40908181247999942</v>
      </c>
      <c r="Y637" s="108">
        <v>181</v>
      </c>
      <c r="Z637" s="120">
        <v>534.33961440639996</v>
      </c>
      <c r="AA637" s="40"/>
      <c r="AB637" s="110" t="str">
        <f t="shared" si="70"/>
        <v>16"150</v>
      </c>
    </row>
    <row r="638" spans="1:28" ht="18.75" customHeight="1" x14ac:dyDescent="0.3">
      <c r="A638" s="93">
        <v>150</v>
      </c>
      <c r="B638" s="105">
        <v>18</v>
      </c>
      <c r="C638" s="105">
        <f t="shared" si="76"/>
        <v>18</v>
      </c>
      <c r="D638" s="104" t="s">
        <v>89</v>
      </c>
      <c r="E638" s="105" t="str">
        <f t="shared" si="75"/>
        <v>18 150 CS-SS316L/FG-SS316L</v>
      </c>
      <c r="F638" s="103">
        <v>449.33</v>
      </c>
      <c r="G638" s="103">
        <v>474.72</v>
      </c>
      <c r="H638" s="103">
        <v>527.1</v>
      </c>
      <c r="I638" s="103">
        <v>549.4</v>
      </c>
      <c r="J638" s="106">
        <v>0.50091000000000008</v>
      </c>
      <c r="K638" s="107">
        <v>31</v>
      </c>
      <c r="L638" s="107">
        <v>37</v>
      </c>
      <c r="M638" s="40">
        <v>1.38248E-2</v>
      </c>
      <c r="N638" s="40">
        <v>2.3828927999999996E-2</v>
      </c>
      <c r="O638" s="40">
        <v>0.21467439760800006</v>
      </c>
      <c r="P638" s="40">
        <v>0.44163748800576003</v>
      </c>
      <c r="Q638" s="40">
        <v>1</v>
      </c>
      <c r="R638" s="40">
        <v>0.44163748800576003</v>
      </c>
      <c r="S638" s="40">
        <v>0.21467439760800006</v>
      </c>
      <c r="T638" s="108">
        <v>209.77780680273602</v>
      </c>
      <c r="U638" s="109">
        <v>96.603478923600022</v>
      </c>
      <c r="V638" s="40">
        <v>0.53088719783999894</v>
      </c>
      <c r="W638" s="109">
        <v>74</v>
      </c>
      <c r="X638" s="40">
        <v>0.52228669714560094</v>
      </c>
      <c r="Y638" s="108">
        <v>220</v>
      </c>
      <c r="Z638" s="120">
        <v>600.38128572633605</v>
      </c>
      <c r="AA638" s="40"/>
      <c r="AB638" s="110" t="str">
        <f t="shared" si="70"/>
        <v>18"150</v>
      </c>
    </row>
    <row r="639" spans="1:28" ht="18.75" customHeight="1" x14ac:dyDescent="0.3">
      <c r="A639" s="93">
        <v>150</v>
      </c>
      <c r="B639" s="105">
        <v>20</v>
      </c>
      <c r="C639" s="105">
        <f t="shared" si="76"/>
        <v>20</v>
      </c>
      <c r="D639" s="104" t="s">
        <v>89</v>
      </c>
      <c r="E639" s="105" t="str">
        <f t="shared" si="75"/>
        <v>20 150 CS-SS316L/FG-SS316L</v>
      </c>
      <c r="F639" s="103">
        <v>500.13</v>
      </c>
      <c r="G639" s="103">
        <v>525.52</v>
      </c>
      <c r="H639" s="103">
        <v>577.9</v>
      </c>
      <c r="I639" s="103">
        <v>606.6</v>
      </c>
      <c r="J639" s="106">
        <v>0.55171000000000003</v>
      </c>
      <c r="K639" s="107">
        <v>31</v>
      </c>
      <c r="L639" s="107">
        <v>37</v>
      </c>
      <c r="M639" s="40">
        <v>1.38248E-2</v>
      </c>
      <c r="N639" s="40">
        <v>2.3828927999999996E-2</v>
      </c>
      <c r="O639" s="40">
        <v>0.23644569264800003</v>
      </c>
      <c r="P639" s="40">
        <v>0.48642634107455995</v>
      </c>
      <c r="Q639" s="40">
        <v>1</v>
      </c>
      <c r="R639" s="40">
        <v>0.48642634107455995</v>
      </c>
      <c r="S639" s="40">
        <v>0.23644569264800003</v>
      </c>
      <c r="T639" s="108">
        <v>231.05251201041597</v>
      </c>
      <c r="U639" s="109">
        <v>106.40056169160002</v>
      </c>
      <c r="V639" s="40">
        <v>0.75438498744000115</v>
      </c>
      <c r="W639" s="109">
        <v>96</v>
      </c>
      <c r="X639" s="40">
        <v>0.57817683072959958</v>
      </c>
      <c r="Y639" s="108">
        <v>241</v>
      </c>
      <c r="Z639" s="120">
        <v>674.45307370201601</v>
      </c>
      <c r="AA639" s="40"/>
      <c r="AB639" s="110" t="str">
        <f t="shared" si="70"/>
        <v>20"150</v>
      </c>
    </row>
    <row r="640" spans="1:28" ht="18.75" customHeight="1" x14ac:dyDescent="0.3">
      <c r="A640" s="93">
        <v>150</v>
      </c>
      <c r="B640" s="105">
        <v>24</v>
      </c>
      <c r="C640" s="105">
        <f t="shared" si="76"/>
        <v>24</v>
      </c>
      <c r="D640" s="104" t="s">
        <v>89</v>
      </c>
      <c r="E640" s="105" t="str">
        <f t="shared" si="75"/>
        <v>24 150 CS-SS316L/FG-SS316L</v>
      </c>
      <c r="F640" s="103">
        <v>603.25</v>
      </c>
      <c r="G640" s="103">
        <v>628.65</v>
      </c>
      <c r="H640" s="103">
        <v>685.8</v>
      </c>
      <c r="I640" s="103">
        <v>717.6</v>
      </c>
      <c r="J640" s="106">
        <v>0.65722499999999995</v>
      </c>
      <c r="K640" s="107">
        <v>34</v>
      </c>
      <c r="L640" s="107">
        <v>40</v>
      </c>
      <c r="M640" s="40">
        <v>1.38248E-2</v>
      </c>
      <c r="N640" s="40">
        <v>2.3828927999999996E-2</v>
      </c>
      <c r="O640" s="40">
        <v>0.30892414211999997</v>
      </c>
      <c r="P640" s="40">
        <v>0.62643868819199988</v>
      </c>
      <c r="Q640" s="40">
        <v>1</v>
      </c>
      <c r="R640" s="40">
        <v>0.62643868819199988</v>
      </c>
      <c r="S640" s="40">
        <v>0.30892414211999997</v>
      </c>
      <c r="T640" s="108">
        <v>297.55837689119994</v>
      </c>
      <c r="U640" s="109">
        <v>139.015863954</v>
      </c>
      <c r="V640" s="40">
        <v>0.98882237376000226</v>
      </c>
      <c r="W640" s="109">
        <v>118</v>
      </c>
      <c r="X640" s="40">
        <v>0.69191280971999936</v>
      </c>
      <c r="Y640" s="108">
        <v>283</v>
      </c>
      <c r="Z640" s="120">
        <v>837.57424084519994</v>
      </c>
      <c r="AA640" s="40"/>
      <c r="AB640" s="110" t="str">
        <f t="shared" si="70"/>
        <v>24"150</v>
      </c>
    </row>
    <row r="641" spans="1:28" ht="18.75" customHeight="1" x14ac:dyDescent="0.3">
      <c r="A641" s="125"/>
      <c r="B641" s="125"/>
      <c r="C641" s="125"/>
      <c r="D641" s="126"/>
      <c r="E641" s="125"/>
      <c r="F641" s="127"/>
      <c r="G641" s="127"/>
      <c r="H641" s="127"/>
      <c r="I641" s="127"/>
      <c r="J641" s="127"/>
      <c r="K641" s="125"/>
      <c r="L641" s="125"/>
      <c r="M641" s="128"/>
      <c r="N641" s="128"/>
      <c r="O641" s="128"/>
      <c r="P641" s="128"/>
      <c r="Q641" s="128"/>
      <c r="R641" s="128"/>
      <c r="S641" s="128"/>
      <c r="T641" s="128"/>
      <c r="U641" s="128"/>
      <c r="V641" s="128"/>
      <c r="W641" s="128"/>
      <c r="X641" s="128"/>
      <c r="Y641" s="128"/>
      <c r="Z641" s="167"/>
      <c r="AA641" s="128"/>
      <c r="AB641" s="110" t="str">
        <f t="shared" si="70"/>
        <v>"</v>
      </c>
    </row>
    <row r="642" spans="1:28" ht="18.75" customHeight="1" x14ac:dyDescent="0.3">
      <c r="A642" s="93">
        <v>300</v>
      </c>
      <c r="B642" s="103">
        <v>0.5</v>
      </c>
      <c r="C642" s="103">
        <v>0.5</v>
      </c>
      <c r="D642" s="104" t="s">
        <v>89</v>
      </c>
      <c r="E642" s="105" t="str">
        <f t="shared" ref="E642:E660" si="77">CONCATENATE(C642," ",A642," ",D642)</f>
        <v>0.5 300 CS-SS316L/FG-SS316L</v>
      </c>
      <c r="F642" s="103">
        <v>14.22</v>
      </c>
      <c r="G642" s="103">
        <v>19.05</v>
      </c>
      <c r="H642" s="103">
        <v>31.8</v>
      </c>
      <c r="I642" s="103">
        <v>54.1</v>
      </c>
      <c r="J642" s="106">
        <v>2.5425E-2</v>
      </c>
      <c r="K642" s="107">
        <v>8</v>
      </c>
      <c r="L642" s="107">
        <v>14</v>
      </c>
      <c r="M642" s="40">
        <v>1.38248E-2</v>
      </c>
      <c r="N642" s="40">
        <v>2.3828927999999996E-2</v>
      </c>
      <c r="O642" s="40">
        <v>2.8119643200000002E-3</v>
      </c>
      <c r="P642" s="40">
        <v>8.4819069215999986E-3</v>
      </c>
      <c r="Q642" s="40">
        <v>1</v>
      </c>
      <c r="R642" s="40">
        <v>8.4819069215999986E-3</v>
      </c>
      <c r="S642" s="40">
        <v>2.8119643200000002E-3</v>
      </c>
      <c r="T642" s="108">
        <v>4.0289057877599994</v>
      </c>
      <c r="U642" s="109">
        <v>1.2653839440000001</v>
      </c>
      <c r="V642" s="40">
        <v>5.2277024759999999E-2</v>
      </c>
      <c r="W642" s="109">
        <v>12</v>
      </c>
      <c r="X642" s="40">
        <v>3.9870423179999993E-3</v>
      </c>
      <c r="Y642" s="108">
        <v>2</v>
      </c>
      <c r="Z642" s="166">
        <v>19.294289731759999</v>
      </c>
      <c r="AA642" s="119"/>
      <c r="AB642" s="110" t="str">
        <f t="shared" si="70"/>
        <v>0.5"300</v>
      </c>
    </row>
    <row r="643" spans="1:28" ht="18.75" customHeight="1" x14ac:dyDescent="0.3">
      <c r="A643" s="93">
        <v>300</v>
      </c>
      <c r="B643" s="103">
        <v>0.75</v>
      </c>
      <c r="C643" s="103">
        <v>0.75</v>
      </c>
      <c r="D643" s="104" t="s">
        <v>89</v>
      </c>
      <c r="E643" s="105" t="str">
        <f t="shared" si="77"/>
        <v>0.75 300 CS-SS316L/FG-SS316L</v>
      </c>
      <c r="F643" s="103">
        <v>20.57</v>
      </c>
      <c r="G643" s="103">
        <v>25.4</v>
      </c>
      <c r="H643" s="103">
        <v>39.6</v>
      </c>
      <c r="I643" s="103">
        <v>66.8</v>
      </c>
      <c r="J643" s="106">
        <v>3.2500000000000001E-2</v>
      </c>
      <c r="K643" s="107">
        <v>9</v>
      </c>
      <c r="L643" s="107">
        <v>15</v>
      </c>
      <c r="M643" s="40">
        <v>1.38248E-2</v>
      </c>
      <c r="N643" s="40">
        <v>2.3828927999999996E-2</v>
      </c>
      <c r="O643" s="40">
        <v>4.0437540000000001E-3</v>
      </c>
      <c r="P643" s="40">
        <v>1.1616602399999999E-2</v>
      </c>
      <c r="Q643" s="40">
        <v>1</v>
      </c>
      <c r="R643" s="40">
        <v>1.1616602399999999E-2</v>
      </c>
      <c r="S643" s="40">
        <v>4.0437540000000001E-3</v>
      </c>
      <c r="T643" s="108">
        <v>5.517886139999999</v>
      </c>
      <c r="U643" s="109">
        <v>1.8196893000000001</v>
      </c>
      <c r="V643" s="40">
        <v>7.8732510719999982E-2</v>
      </c>
      <c r="W643" s="109">
        <v>14</v>
      </c>
      <c r="X643" s="40">
        <v>5.316056423999997E-3</v>
      </c>
      <c r="Y643" s="108">
        <v>3</v>
      </c>
      <c r="Z643" s="120">
        <v>24.337575439999998</v>
      </c>
      <c r="AA643" s="40"/>
      <c r="AB643" s="110" t="str">
        <f t="shared" ref="AB643:AB706" si="78">CONCATENATE(B643,"""",A643)</f>
        <v>0.75"300</v>
      </c>
    </row>
    <row r="644" spans="1:28" ht="18.75" customHeight="1" x14ac:dyDescent="0.3">
      <c r="A644" s="93">
        <v>300</v>
      </c>
      <c r="B644" s="105">
        <v>1</v>
      </c>
      <c r="C644" s="105">
        <f>B644</f>
        <v>1</v>
      </c>
      <c r="D644" s="104" t="s">
        <v>89</v>
      </c>
      <c r="E644" s="105" t="str">
        <f t="shared" si="77"/>
        <v>1 300 CS-SS316L/FG-SS316L</v>
      </c>
      <c r="F644" s="103">
        <v>26.92</v>
      </c>
      <c r="G644" s="103">
        <v>31.75</v>
      </c>
      <c r="H644" s="103">
        <v>47.8</v>
      </c>
      <c r="I644" s="103">
        <v>73.2</v>
      </c>
      <c r="J644" s="106">
        <v>3.9774999999999998E-2</v>
      </c>
      <c r="K644" s="107">
        <v>10</v>
      </c>
      <c r="L644" s="107">
        <v>16</v>
      </c>
      <c r="M644" s="40">
        <v>1.38248E-2</v>
      </c>
      <c r="N644" s="40">
        <v>2.3828927999999996E-2</v>
      </c>
      <c r="O644" s="40">
        <v>5.4988141999999995E-3</v>
      </c>
      <c r="P644" s="40">
        <v>1.5164729779199996E-2</v>
      </c>
      <c r="Q644" s="40">
        <v>1</v>
      </c>
      <c r="R644" s="40">
        <v>1.5164729779199996E-2</v>
      </c>
      <c r="S644" s="40">
        <v>5.4988141999999995E-3</v>
      </c>
      <c r="T644" s="108">
        <v>7.2032466451199983</v>
      </c>
      <c r="U644" s="109">
        <v>2.4744663899999999</v>
      </c>
      <c r="V644" s="40">
        <v>8.0566320960000021E-2</v>
      </c>
      <c r="W644" s="113">
        <v>11</v>
      </c>
      <c r="X644" s="40">
        <v>6.6450705299999973E-3</v>
      </c>
      <c r="Y644" s="108">
        <v>3</v>
      </c>
      <c r="Z644" s="120">
        <v>37.67771303512</v>
      </c>
      <c r="AA644" s="40"/>
      <c r="AB644" s="110" t="str">
        <f t="shared" si="78"/>
        <v>1"300</v>
      </c>
    </row>
    <row r="645" spans="1:28" ht="18.75" customHeight="1" x14ac:dyDescent="0.3">
      <c r="A645" s="93">
        <v>300</v>
      </c>
      <c r="B645" s="105" t="s">
        <v>73</v>
      </c>
      <c r="C645" s="103">
        <v>1.25</v>
      </c>
      <c r="D645" s="104" t="s">
        <v>89</v>
      </c>
      <c r="E645" s="105" t="str">
        <f t="shared" si="77"/>
        <v>1.25 300 CS-SS316L/FG-SS316L</v>
      </c>
      <c r="F645" s="103">
        <v>38.1</v>
      </c>
      <c r="G645" s="103">
        <v>47.75</v>
      </c>
      <c r="H645" s="103">
        <v>60.5</v>
      </c>
      <c r="I645" s="103">
        <v>82.6</v>
      </c>
      <c r="J645" s="106">
        <v>5.4125E-2</v>
      </c>
      <c r="K645" s="107">
        <v>8</v>
      </c>
      <c r="L645" s="107">
        <v>14</v>
      </c>
      <c r="M645" s="40">
        <v>1.38248E-2</v>
      </c>
      <c r="N645" s="40">
        <v>2.3828927999999996E-2</v>
      </c>
      <c r="O645" s="40">
        <v>5.9861383999999995E-3</v>
      </c>
      <c r="P645" s="40">
        <v>1.8056370191999998E-2</v>
      </c>
      <c r="Q645" s="40">
        <v>1</v>
      </c>
      <c r="R645" s="40">
        <v>1.8056370191999998E-2</v>
      </c>
      <c r="S645" s="40">
        <v>5.9861383999999995E-3</v>
      </c>
      <c r="T645" s="108">
        <v>8.5767758411999981</v>
      </c>
      <c r="U645" s="109">
        <v>2.6937622799999996</v>
      </c>
      <c r="V645" s="40">
        <v>7.9100832719999972E-2</v>
      </c>
      <c r="W645" s="109">
        <v>25</v>
      </c>
      <c r="X645" s="40">
        <v>1.9966843949999997E-2</v>
      </c>
      <c r="Y645" s="108">
        <v>35</v>
      </c>
      <c r="Z645" s="120">
        <v>63.270538121199998</v>
      </c>
      <c r="AA645" s="40"/>
      <c r="AB645" s="110" t="str">
        <f t="shared" si="78"/>
        <v>1  1/4"300</v>
      </c>
    </row>
    <row r="646" spans="1:28" ht="18.75" customHeight="1" x14ac:dyDescent="0.3">
      <c r="A646" s="93">
        <v>300</v>
      </c>
      <c r="B646" s="105" t="s">
        <v>74</v>
      </c>
      <c r="C646" s="103">
        <v>1.5</v>
      </c>
      <c r="D646" s="104" t="s">
        <v>89</v>
      </c>
      <c r="E646" s="105" t="str">
        <f t="shared" si="77"/>
        <v>1.5 300 CS-SS316L/FG-SS316L</v>
      </c>
      <c r="F646" s="103">
        <v>44.45</v>
      </c>
      <c r="G646" s="103">
        <v>54.1</v>
      </c>
      <c r="H646" s="103">
        <v>69.900000000000006</v>
      </c>
      <c r="I646" s="103">
        <v>95.3</v>
      </c>
      <c r="J646" s="106">
        <v>6.2E-2</v>
      </c>
      <c r="K646" s="107">
        <v>9</v>
      </c>
      <c r="L646" s="107">
        <v>15</v>
      </c>
      <c r="M646" s="40">
        <v>1.38248E-2</v>
      </c>
      <c r="N646" s="40">
        <v>2.3828927999999996E-2</v>
      </c>
      <c r="O646" s="40">
        <v>7.714238400000001E-3</v>
      </c>
      <c r="P646" s="40">
        <v>2.2160903039999996E-2</v>
      </c>
      <c r="Q646" s="40">
        <v>1</v>
      </c>
      <c r="R646" s="40">
        <v>2.2160903039999996E-2</v>
      </c>
      <c r="S646" s="40">
        <v>7.714238400000001E-3</v>
      </c>
      <c r="T646" s="108">
        <v>10.526428943999997</v>
      </c>
      <c r="U646" s="109">
        <v>3.4714072800000007</v>
      </c>
      <c r="V646" s="40">
        <v>0.10489030583999996</v>
      </c>
      <c r="W646" s="109">
        <v>17</v>
      </c>
      <c r="X646" s="40">
        <v>2.2622120579999995E-2</v>
      </c>
      <c r="Y646" s="108">
        <v>12</v>
      </c>
      <c r="Z646" s="166">
        <v>42.997836223999997</v>
      </c>
      <c r="AA646" s="119"/>
      <c r="AB646" s="110" t="str">
        <f t="shared" si="78"/>
        <v>1  1/2"300</v>
      </c>
    </row>
    <row r="647" spans="1:28" ht="18.75" customHeight="1" x14ac:dyDescent="0.3">
      <c r="A647" s="93">
        <v>300</v>
      </c>
      <c r="B647" s="105">
        <v>2</v>
      </c>
      <c r="C647" s="105">
        <f>B647</f>
        <v>2</v>
      </c>
      <c r="D647" s="104" t="s">
        <v>89</v>
      </c>
      <c r="E647" s="105" t="str">
        <f t="shared" si="77"/>
        <v>2 300 CS-SS316L/FG-SS316L</v>
      </c>
      <c r="F647" s="103">
        <v>55.62</v>
      </c>
      <c r="G647" s="103">
        <v>69.849999999999994</v>
      </c>
      <c r="H647" s="103">
        <v>85.9</v>
      </c>
      <c r="I647" s="103">
        <v>111.3</v>
      </c>
      <c r="J647" s="106">
        <v>7.7875E-2</v>
      </c>
      <c r="K647" s="107">
        <v>10</v>
      </c>
      <c r="L647" s="107">
        <v>16</v>
      </c>
      <c r="M647" s="40">
        <v>1.38248E-2</v>
      </c>
      <c r="N647" s="40">
        <v>2.3828927999999996E-2</v>
      </c>
      <c r="O647" s="40">
        <v>1.0766063000000001E-2</v>
      </c>
      <c r="P647" s="40">
        <v>2.9690844287999996E-2</v>
      </c>
      <c r="Q647" s="40">
        <v>1</v>
      </c>
      <c r="R647" s="40">
        <v>2.9690844287999996E-2</v>
      </c>
      <c r="S647" s="40">
        <v>1.0766063000000001E-2</v>
      </c>
      <c r="T647" s="108">
        <v>14.103151036799998</v>
      </c>
      <c r="U647" s="109">
        <v>4.8447283500000005</v>
      </c>
      <c r="V647" s="40">
        <v>0.12250043063999995</v>
      </c>
      <c r="W647" s="109">
        <v>17</v>
      </c>
      <c r="X647" s="40">
        <v>4.3070513045999993E-2</v>
      </c>
      <c r="Y647" s="108">
        <v>22</v>
      </c>
      <c r="Z647" s="120">
        <v>80.947879386799997</v>
      </c>
      <c r="AA647" s="40"/>
      <c r="AB647" s="110" t="str">
        <f t="shared" si="78"/>
        <v>2"300</v>
      </c>
    </row>
    <row r="648" spans="1:28" ht="18.75" customHeight="1" x14ac:dyDescent="0.3">
      <c r="A648" s="93">
        <v>300</v>
      </c>
      <c r="B648" s="105" t="s">
        <v>75</v>
      </c>
      <c r="C648" s="103">
        <v>2.5</v>
      </c>
      <c r="D648" s="104" t="s">
        <v>89</v>
      </c>
      <c r="E648" s="105" t="str">
        <f t="shared" si="77"/>
        <v>2.5 300 CS-SS316L/FG-SS316L</v>
      </c>
      <c r="F648" s="103">
        <v>66.540000000000006</v>
      </c>
      <c r="G648" s="103">
        <v>82.55</v>
      </c>
      <c r="H648" s="103">
        <v>98.6</v>
      </c>
      <c r="I648" s="103">
        <v>130.30000000000001</v>
      </c>
      <c r="J648" s="106">
        <v>9.0574999999999989E-2</v>
      </c>
      <c r="K648" s="107">
        <v>10</v>
      </c>
      <c r="L648" s="107">
        <v>16</v>
      </c>
      <c r="M648" s="40">
        <v>1.38248E-2</v>
      </c>
      <c r="N648" s="40">
        <v>2.3828927999999996E-2</v>
      </c>
      <c r="O648" s="40">
        <v>1.2521812599999998E-2</v>
      </c>
      <c r="P648" s="40">
        <v>3.4532882457599987E-2</v>
      </c>
      <c r="Q648" s="40">
        <v>1</v>
      </c>
      <c r="R648" s="40">
        <v>3.4532882457599987E-2</v>
      </c>
      <c r="S648" s="40">
        <v>1.2521812599999998E-2</v>
      </c>
      <c r="T648" s="108">
        <v>16.403119167359993</v>
      </c>
      <c r="U648" s="109">
        <v>5.6348156699999992</v>
      </c>
      <c r="V648" s="40">
        <v>0.17898325932000012</v>
      </c>
      <c r="W648" s="109">
        <v>40</v>
      </c>
      <c r="X648" s="40">
        <v>5.7268676165999961E-2</v>
      </c>
      <c r="Y648" s="108">
        <v>45</v>
      </c>
      <c r="Z648" s="120">
        <v>92.037934837359984</v>
      </c>
      <c r="AA648" s="40"/>
      <c r="AB648" s="110" t="str">
        <f t="shared" si="78"/>
        <v>2  1/2"300</v>
      </c>
    </row>
    <row r="649" spans="1:28" ht="18.75" customHeight="1" x14ac:dyDescent="0.3">
      <c r="A649" s="93">
        <v>300</v>
      </c>
      <c r="B649" s="105">
        <v>3</v>
      </c>
      <c r="C649" s="105">
        <f t="shared" ref="C649:C660" si="79">B649</f>
        <v>3</v>
      </c>
      <c r="D649" s="104" t="s">
        <v>89</v>
      </c>
      <c r="E649" s="105" t="str">
        <f t="shared" si="77"/>
        <v>3 300 CS-SS316L/FG-SS316L</v>
      </c>
      <c r="F649" s="105">
        <v>81</v>
      </c>
      <c r="G649" s="103">
        <v>101.6</v>
      </c>
      <c r="H649" s="103">
        <v>120.7</v>
      </c>
      <c r="I649" s="103">
        <v>149.4</v>
      </c>
      <c r="J649" s="106">
        <v>0.11115</v>
      </c>
      <c r="K649" s="107">
        <v>11</v>
      </c>
      <c r="L649" s="107">
        <v>17</v>
      </c>
      <c r="M649" s="40">
        <v>1.38248E-2</v>
      </c>
      <c r="N649" s="40">
        <v>2.3828927999999996E-2</v>
      </c>
      <c r="O649" s="40">
        <v>1.690289172E-2</v>
      </c>
      <c r="P649" s="40">
        <v>4.502595090239999E-2</v>
      </c>
      <c r="Q649" s="40">
        <v>1</v>
      </c>
      <c r="R649" s="40">
        <v>4.502595090239999E-2</v>
      </c>
      <c r="S649" s="40">
        <v>1.690289172E-2</v>
      </c>
      <c r="T649" s="108">
        <v>21.387326678639994</v>
      </c>
      <c r="U649" s="109">
        <v>7.6063012739999998</v>
      </c>
      <c r="V649" s="40">
        <v>0.18579808296</v>
      </c>
      <c r="W649" s="109">
        <v>25</v>
      </c>
      <c r="X649" s="40">
        <v>9.0692142719999938E-2</v>
      </c>
      <c r="Y649" s="108">
        <v>47</v>
      </c>
      <c r="Z649" s="120">
        <v>109.99362795264</v>
      </c>
      <c r="AA649" s="40"/>
      <c r="AB649" s="110" t="str">
        <f t="shared" si="78"/>
        <v>3"300</v>
      </c>
    </row>
    <row r="650" spans="1:28" ht="18.75" customHeight="1" x14ac:dyDescent="0.3">
      <c r="A650" s="93">
        <v>300</v>
      </c>
      <c r="B650" s="105">
        <v>4</v>
      </c>
      <c r="C650" s="105">
        <f t="shared" si="79"/>
        <v>4</v>
      </c>
      <c r="D650" s="104" t="s">
        <v>89</v>
      </c>
      <c r="E650" s="105" t="str">
        <f t="shared" si="77"/>
        <v>4 300 CS-SS316L/FG-SS316L</v>
      </c>
      <c r="F650" s="103">
        <v>106.42</v>
      </c>
      <c r="G650" s="105">
        <v>127</v>
      </c>
      <c r="H650" s="103">
        <v>149.4</v>
      </c>
      <c r="I650" s="103">
        <v>181.1</v>
      </c>
      <c r="J650" s="106">
        <v>0.13819999999999999</v>
      </c>
      <c r="K650" s="107">
        <v>13</v>
      </c>
      <c r="L650" s="107">
        <v>19</v>
      </c>
      <c r="M650" s="40">
        <v>1.38248E-2</v>
      </c>
      <c r="N650" s="40">
        <v>2.3828927999999996E-2</v>
      </c>
      <c r="O650" s="40">
        <v>2.4837635679999998E-2</v>
      </c>
      <c r="P650" s="40">
        <v>6.2569999142399982E-2</v>
      </c>
      <c r="Q650" s="40">
        <v>1</v>
      </c>
      <c r="R650" s="40">
        <v>6.2569999142399982E-2</v>
      </c>
      <c r="S650" s="40">
        <v>2.4837635679999998E-2</v>
      </c>
      <c r="T650" s="108">
        <v>29.72074959263999</v>
      </c>
      <c r="U650" s="109">
        <v>11.176936055999999</v>
      </c>
      <c r="V650" s="40">
        <v>0.24876337883999988</v>
      </c>
      <c r="W650" s="109">
        <v>34</v>
      </c>
      <c r="X650" s="40">
        <v>0.11325511511999999</v>
      </c>
      <c r="Y650" s="108">
        <v>58</v>
      </c>
      <c r="Z650" s="166">
        <v>154.80771283797333</v>
      </c>
      <c r="AA650" s="119"/>
      <c r="AB650" s="110" t="str">
        <f t="shared" si="78"/>
        <v>4"300</v>
      </c>
    </row>
    <row r="651" spans="1:28" ht="18.75" customHeight="1" x14ac:dyDescent="0.3">
      <c r="A651" s="93">
        <v>300</v>
      </c>
      <c r="B651" s="105">
        <v>5</v>
      </c>
      <c r="C651" s="105">
        <f t="shared" si="79"/>
        <v>5</v>
      </c>
      <c r="D651" s="104" t="s">
        <v>89</v>
      </c>
      <c r="E651" s="105" t="str">
        <f t="shared" si="77"/>
        <v>5 300 CS-SS316L/FG-SS316L</v>
      </c>
      <c r="F651" s="103">
        <v>131.82</v>
      </c>
      <c r="G651" s="103">
        <v>155.69999999999999</v>
      </c>
      <c r="H651" s="103">
        <v>177.8</v>
      </c>
      <c r="I651" s="103">
        <v>215.9</v>
      </c>
      <c r="J651" s="106">
        <v>0.16675000000000001</v>
      </c>
      <c r="K651" s="107">
        <v>13</v>
      </c>
      <c r="L651" s="107">
        <v>19</v>
      </c>
      <c r="M651" s="40">
        <v>1.38248E-2</v>
      </c>
      <c r="N651" s="40">
        <v>2.3828927999999996E-2</v>
      </c>
      <c r="O651" s="40">
        <v>2.9968710200000005E-2</v>
      </c>
      <c r="P651" s="40">
        <v>7.5496001135999982E-2</v>
      </c>
      <c r="Q651" s="40">
        <v>1</v>
      </c>
      <c r="R651" s="40">
        <v>7.5496001135999982E-2</v>
      </c>
      <c r="S651" s="40">
        <v>2.9968710200000005E-2</v>
      </c>
      <c r="T651" s="108">
        <v>35.860600539599993</v>
      </c>
      <c r="U651" s="109">
        <v>13.485919590000002</v>
      </c>
      <c r="V651" s="40">
        <v>0.35643993227999993</v>
      </c>
      <c r="W651" s="109">
        <v>55.910027189333327</v>
      </c>
      <c r="X651" s="40">
        <v>0.16111340251199993</v>
      </c>
      <c r="Y651" s="108">
        <v>92.706272732320002</v>
      </c>
      <c r="Z651" s="120">
        <v>197.96282005125335</v>
      </c>
      <c r="AA651" s="40"/>
      <c r="AB651" s="110" t="str">
        <f t="shared" si="78"/>
        <v>5"300</v>
      </c>
    </row>
    <row r="652" spans="1:28" ht="18.75" customHeight="1" x14ac:dyDescent="0.3">
      <c r="A652" s="93">
        <v>300</v>
      </c>
      <c r="B652" s="105">
        <v>6</v>
      </c>
      <c r="C652" s="105">
        <f t="shared" si="79"/>
        <v>6</v>
      </c>
      <c r="D652" s="104" t="s">
        <v>89</v>
      </c>
      <c r="E652" s="105" t="str">
        <f t="shared" si="77"/>
        <v>6 300 CS-SS316L/FG-SS316L</v>
      </c>
      <c r="F652" s="103">
        <v>157.22</v>
      </c>
      <c r="G652" s="103">
        <v>182.62</v>
      </c>
      <c r="H652" s="103">
        <v>209.6</v>
      </c>
      <c r="I652" s="105">
        <v>251</v>
      </c>
      <c r="J652" s="106">
        <v>0.19611000000000001</v>
      </c>
      <c r="K652" s="107">
        <v>16</v>
      </c>
      <c r="L652" s="107">
        <v>22</v>
      </c>
      <c r="M652" s="40">
        <v>1.38248E-2</v>
      </c>
      <c r="N652" s="40">
        <v>2.3828927999999996E-2</v>
      </c>
      <c r="O652" s="40">
        <v>4.3378904448000001E-2</v>
      </c>
      <c r="P652" s="40">
        <v>0.10280800354175998</v>
      </c>
      <c r="Q652" s="40">
        <v>1</v>
      </c>
      <c r="R652" s="40">
        <v>0.10280800354175998</v>
      </c>
      <c r="S652" s="40">
        <v>4.3378904448000001E-2</v>
      </c>
      <c r="T652" s="108">
        <v>48.833801682335988</v>
      </c>
      <c r="U652" s="109">
        <v>19.520507001600002</v>
      </c>
      <c r="V652" s="40">
        <v>0.45028014480000011</v>
      </c>
      <c r="W652" s="109">
        <v>62</v>
      </c>
      <c r="X652" s="40">
        <v>0.20099756193600002</v>
      </c>
      <c r="Y652" s="108">
        <v>102</v>
      </c>
      <c r="Z652" s="120">
        <v>232.35430868393598</v>
      </c>
      <c r="AA652" s="40"/>
      <c r="AB652" s="110" t="str">
        <f t="shared" si="78"/>
        <v>6"300</v>
      </c>
    </row>
    <row r="653" spans="1:28" ht="18.75" customHeight="1" x14ac:dyDescent="0.3">
      <c r="A653" s="93">
        <v>300</v>
      </c>
      <c r="B653" s="105">
        <v>8</v>
      </c>
      <c r="C653" s="105">
        <f t="shared" si="79"/>
        <v>8</v>
      </c>
      <c r="D653" s="104" t="s">
        <v>89</v>
      </c>
      <c r="E653" s="105" t="str">
        <f t="shared" si="77"/>
        <v>8 300 CS-SS316L/FG-SS316L</v>
      </c>
      <c r="F653" s="103">
        <v>215.9</v>
      </c>
      <c r="G653" s="103">
        <v>233.42</v>
      </c>
      <c r="H653" s="103">
        <v>263.7</v>
      </c>
      <c r="I653" s="103">
        <v>308.10000000000002</v>
      </c>
      <c r="J653" s="106">
        <v>0.24856</v>
      </c>
      <c r="K653" s="107">
        <v>18</v>
      </c>
      <c r="L653" s="107">
        <v>24</v>
      </c>
      <c r="M653" s="40">
        <v>1.38248E-2</v>
      </c>
      <c r="N653" s="40">
        <v>2.3828927999999996E-2</v>
      </c>
      <c r="O653" s="40">
        <v>6.1853261183999995E-2</v>
      </c>
      <c r="P653" s="40">
        <v>0.14215004024831998</v>
      </c>
      <c r="Q653" s="40">
        <v>1</v>
      </c>
      <c r="R653" s="40">
        <v>0.14215004024831998</v>
      </c>
      <c r="S653" s="40">
        <v>6.1853261183999995E-2</v>
      </c>
      <c r="T653" s="108">
        <v>67.521269117951988</v>
      </c>
      <c r="U653" s="109">
        <v>27.833967532799999</v>
      </c>
      <c r="V653" s="40">
        <v>0.59276616048000053</v>
      </c>
      <c r="W653" s="109">
        <v>76</v>
      </c>
      <c r="X653" s="40">
        <v>0.17720701130879982</v>
      </c>
      <c r="Y653" s="108">
        <v>97</v>
      </c>
      <c r="Z653" s="120">
        <v>268.35523665075198</v>
      </c>
      <c r="AA653" s="40"/>
      <c r="AB653" s="110" t="str">
        <f t="shared" si="78"/>
        <v>8"300</v>
      </c>
    </row>
    <row r="654" spans="1:28" ht="18.75" customHeight="1" x14ac:dyDescent="0.3">
      <c r="A654" s="93">
        <v>300</v>
      </c>
      <c r="B654" s="105">
        <v>10</v>
      </c>
      <c r="C654" s="105">
        <f t="shared" si="79"/>
        <v>10</v>
      </c>
      <c r="D654" s="104" t="s">
        <v>89</v>
      </c>
      <c r="E654" s="105" t="str">
        <f t="shared" si="77"/>
        <v>10 300 CS-SS316L/FG-SS316L</v>
      </c>
      <c r="F654" s="103">
        <v>268.22000000000003</v>
      </c>
      <c r="G654" s="103">
        <v>287.27</v>
      </c>
      <c r="H654" s="103">
        <v>317.5</v>
      </c>
      <c r="I654" s="105">
        <v>362</v>
      </c>
      <c r="J654" s="106">
        <v>0.30238500000000001</v>
      </c>
      <c r="K654" s="107">
        <v>18</v>
      </c>
      <c r="L654" s="107">
        <v>24</v>
      </c>
      <c r="M654" s="40">
        <v>1.38248E-2</v>
      </c>
      <c r="N654" s="40">
        <v>2.3828927999999996E-2</v>
      </c>
      <c r="O654" s="40">
        <v>7.5247418664000004E-2</v>
      </c>
      <c r="P654" s="40">
        <v>0.17293224943871999</v>
      </c>
      <c r="Q654" s="40">
        <v>1</v>
      </c>
      <c r="R654" s="40">
        <v>0.17293224943871999</v>
      </c>
      <c r="S654" s="40">
        <v>7.5247418664000004E-2</v>
      </c>
      <c r="T654" s="108">
        <v>82.142818483391991</v>
      </c>
      <c r="U654" s="109">
        <v>33.861338398800001</v>
      </c>
      <c r="V654" s="40">
        <v>0.69803518799999997</v>
      </c>
      <c r="W654" s="109">
        <v>85</v>
      </c>
      <c r="X654" s="40">
        <v>0.23713408834199942</v>
      </c>
      <c r="Y654" s="108">
        <v>120</v>
      </c>
      <c r="Z654" s="120">
        <v>321.00415688219198</v>
      </c>
      <c r="AA654" s="40"/>
      <c r="AB654" s="110" t="str">
        <f t="shared" si="78"/>
        <v>10"300</v>
      </c>
    </row>
    <row r="655" spans="1:28" ht="18.75" customHeight="1" x14ac:dyDescent="0.3">
      <c r="A655" s="93">
        <v>300</v>
      </c>
      <c r="B655" s="105">
        <v>12</v>
      </c>
      <c r="C655" s="105">
        <f t="shared" si="79"/>
        <v>12</v>
      </c>
      <c r="D655" s="104" t="s">
        <v>89</v>
      </c>
      <c r="E655" s="105" t="str">
        <f t="shared" si="77"/>
        <v>12 300 CS-SS316L/FG-SS316L</v>
      </c>
      <c r="F655" s="103">
        <v>317.5</v>
      </c>
      <c r="G655" s="103">
        <v>339.85</v>
      </c>
      <c r="H655" s="103">
        <v>374.7</v>
      </c>
      <c r="I655" s="103">
        <v>422.4</v>
      </c>
      <c r="J655" s="106">
        <v>0.35727499999999995</v>
      </c>
      <c r="K655" s="107">
        <v>21</v>
      </c>
      <c r="L655" s="107">
        <v>27</v>
      </c>
      <c r="M655" s="40">
        <v>1.38248E-2</v>
      </c>
      <c r="N655" s="40">
        <v>2.3828927999999996E-2</v>
      </c>
      <c r="O655" s="40">
        <v>0.10372436381999998</v>
      </c>
      <c r="P655" s="40">
        <v>0.22986396678239993</v>
      </c>
      <c r="Q655" s="40">
        <v>1</v>
      </c>
      <c r="R655" s="40">
        <v>0.22986396678239993</v>
      </c>
      <c r="S655" s="40">
        <v>0.10372436381999998</v>
      </c>
      <c r="T655" s="108">
        <v>109.18538422163996</v>
      </c>
      <c r="U655" s="109">
        <v>46.675963718999995</v>
      </c>
      <c r="V655" s="40">
        <v>0.87307393535999966</v>
      </c>
      <c r="W655" s="109">
        <v>103</v>
      </c>
      <c r="X655" s="40">
        <v>0.32913459747000035</v>
      </c>
      <c r="Y655" s="108">
        <v>151</v>
      </c>
      <c r="Z655" s="120">
        <v>409.86134794063992</v>
      </c>
      <c r="AA655" s="40"/>
      <c r="AB655" s="110" t="str">
        <f t="shared" si="78"/>
        <v>12"300</v>
      </c>
    </row>
    <row r="656" spans="1:28" ht="18.75" customHeight="1" x14ac:dyDescent="0.3">
      <c r="A656" s="93">
        <v>300</v>
      </c>
      <c r="B656" s="105">
        <v>14</v>
      </c>
      <c r="C656" s="105">
        <f t="shared" si="79"/>
        <v>14</v>
      </c>
      <c r="D656" s="104" t="s">
        <v>89</v>
      </c>
      <c r="E656" s="105" t="str">
        <f t="shared" si="77"/>
        <v>14 300 CS-SS316L/FG-SS316L</v>
      </c>
      <c r="F656" s="103">
        <v>349.25</v>
      </c>
      <c r="G656" s="103">
        <v>371.6</v>
      </c>
      <c r="H656" s="103">
        <v>406.4</v>
      </c>
      <c r="I656" s="103">
        <v>485.9</v>
      </c>
      <c r="J656" s="106">
        <v>0.38900000000000001</v>
      </c>
      <c r="K656" s="107">
        <v>21</v>
      </c>
      <c r="L656" s="107">
        <v>27</v>
      </c>
      <c r="M656" s="40">
        <v>1.38248E-2</v>
      </c>
      <c r="N656" s="40">
        <v>2.3828927999999996E-2</v>
      </c>
      <c r="O656" s="40">
        <v>0.11293479120000001</v>
      </c>
      <c r="P656" s="40">
        <v>0.25027523078399994</v>
      </c>
      <c r="Q656" s="40">
        <v>1</v>
      </c>
      <c r="R656" s="40">
        <v>0.25027523078399994</v>
      </c>
      <c r="S656" s="40">
        <v>0.11293479120000001</v>
      </c>
      <c r="T656" s="108">
        <v>118.88073462239997</v>
      </c>
      <c r="U656" s="109">
        <v>50.820656040000003</v>
      </c>
      <c r="V656" s="40">
        <v>1.6738739946000003</v>
      </c>
      <c r="W656" s="109">
        <v>178</v>
      </c>
      <c r="X656" s="40">
        <v>0.35988352632000031</v>
      </c>
      <c r="Y656" s="108">
        <v>162</v>
      </c>
      <c r="Z656" s="120">
        <v>509.7013906624</v>
      </c>
      <c r="AA656" s="40"/>
      <c r="AB656" s="110" t="str">
        <f t="shared" si="78"/>
        <v>14"300</v>
      </c>
    </row>
    <row r="657" spans="1:28" ht="18.75" customHeight="1" x14ac:dyDescent="0.3">
      <c r="A657" s="93">
        <v>300</v>
      </c>
      <c r="B657" s="105">
        <v>16</v>
      </c>
      <c r="C657" s="105">
        <f t="shared" si="79"/>
        <v>16</v>
      </c>
      <c r="D657" s="104" t="s">
        <v>89</v>
      </c>
      <c r="E657" s="105" t="str">
        <f t="shared" si="77"/>
        <v>16 300 CS-SS316L/FG-SS316L</v>
      </c>
      <c r="F657" s="103">
        <v>400.05</v>
      </c>
      <c r="G657" s="103">
        <v>422.4</v>
      </c>
      <c r="H657" s="103">
        <v>463.6</v>
      </c>
      <c r="I657" s="103">
        <v>539.79999999999995</v>
      </c>
      <c r="J657" s="106">
        <v>0.443</v>
      </c>
      <c r="K657" s="107">
        <v>25</v>
      </c>
      <c r="L657" s="107">
        <v>31</v>
      </c>
      <c r="M657" s="40">
        <v>1.38248E-2</v>
      </c>
      <c r="N657" s="40">
        <v>2.3828927999999996E-2</v>
      </c>
      <c r="O657" s="40">
        <v>0.15310965999999998</v>
      </c>
      <c r="P657" s="40">
        <v>0.32724266822399994</v>
      </c>
      <c r="Q657" s="40">
        <v>1</v>
      </c>
      <c r="R657" s="40">
        <v>0.32724266822399994</v>
      </c>
      <c r="S657" s="40">
        <v>0.15310965999999998</v>
      </c>
      <c r="T657" s="108">
        <v>155.44026740639998</v>
      </c>
      <c r="U657" s="109">
        <v>68.899346999999992</v>
      </c>
      <c r="V657" s="40">
        <v>1.7823647563199985</v>
      </c>
      <c r="W657" s="109">
        <v>190</v>
      </c>
      <c r="X657" s="40">
        <v>0.40908181247999942</v>
      </c>
      <c r="Y657" s="108">
        <v>181</v>
      </c>
      <c r="Z657" s="120">
        <v>595.33961440639996</v>
      </c>
      <c r="AA657" s="40"/>
      <c r="AB657" s="110" t="str">
        <f t="shared" si="78"/>
        <v>16"300</v>
      </c>
    </row>
    <row r="658" spans="1:28" ht="18.75" customHeight="1" x14ac:dyDescent="0.3">
      <c r="A658" s="93">
        <v>300</v>
      </c>
      <c r="B658" s="105">
        <v>18</v>
      </c>
      <c r="C658" s="105">
        <f t="shared" si="79"/>
        <v>18</v>
      </c>
      <c r="D658" s="104" t="s">
        <v>89</v>
      </c>
      <c r="E658" s="105" t="str">
        <f t="shared" si="77"/>
        <v>18 300 CS-SS316L/FG-SS316L</v>
      </c>
      <c r="F658" s="103">
        <v>449.33</v>
      </c>
      <c r="G658" s="103">
        <v>474.72</v>
      </c>
      <c r="H658" s="103">
        <v>527.1</v>
      </c>
      <c r="I658" s="103">
        <v>596.9</v>
      </c>
      <c r="J658" s="106">
        <v>0.50091000000000008</v>
      </c>
      <c r="K658" s="107">
        <v>31</v>
      </c>
      <c r="L658" s="107">
        <v>37</v>
      </c>
      <c r="M658" s="40">
        <v>1.38248E-2</v>
      </c>
      <c r="N658" s="40">
        <v>2.3828927999999996E-2</v>
      </c>
      <c r="O658" s="40">
        <v>0.21467439760800006</v>
      </c>
      <c r="P658" s="40">
        <v>0.44163748800576003</v>
      </c>
      <c r="Q658" s="40">
        <v>1</v>
      </c>
      <c r="R658" s="40">
        <v>0.44163748800576003</v>
      </c>
      <c r="S658" s="40">
        <v>0.21467439760800006</v>
      </c>
      <c r="T658" s="108">
        <v>209.77780680273602</v>
      </c>
      <c r="U658" s="109">
        <v>96.603478923600022</v>
      </c>
      <c r="V658" s="40">
        <v>1.8053679818399988</v>
      </c>
      <c r="W658" s="109">
        <v>192</v>
      </c>
      <c r="X658" s="40">
        <v>0.52228669714560094</v>
      </c>
      <c r="Y658" s="108">
        <v>220</v>
      </c>
      <c r="Z658" s="120">
        <v>718.38128572633605</v>
      </c>
      <c r="AA658" s="40"/>
      <c r="AB658" s="110" t="str">
        <f t="shared" si="78"/>
        <v>18"300</v>
      </c>
    </row>
    <row r="659" spans="1:28" ht="18.75" customHeight="1" x14ac:dyDescent="0.3">
      <c r="A659" s="93">
        <v>300</v>
      </c>
      <c r="B659" s="105">
        <v>20</v>
      </c>
      <c r="C659" s="105">
        <f t="shared" si="79"/>
        <v>20</v>
      </c>
      <c r="D659" s="104" t="s">
        <v>89</v>
      </c>
      <c r="E659" s="105" t="str">
        <f t="shared" si="77"/>
        <v>20 300 CS-SS316L/FG-SS316L</v>
      </c>
      <c r="F659" s="103">
        <v>500.13</v>
      </c>
      <c r="G659" s="103">
        <v>525.52</v>
      </c>
      <c r="H659" s="103">
        <v>577.9</v>
      </c>
      <c r="I659" s="103">
        <v>654.1</v>
      </c>
      <c r="J659" s="106">
        <v>0.55171000000000003</v>
      </c>
      <c r="K659" s="107">
        <v>31</v>
      </c>
      <c r="L659" s="107">
        <v>37</v>
      </c>
      <c r="M659" s="40">
        <v>1.38248E-2</v>
      </c>
      <c r="N659" s="40">
        <v>2.3828927999999996E-2</v>
      </c>
      <c r="O659" s="40">
        <v>0.23644569264800003</v>
      </c>
      <c r="P659" s="40">
        <v>0.48642634107455995</v>
      </c>
      <c r="Q659" s="40">
        <v>1</v>
      </c>
      <c r="R659" s="40">
        <v>0.48642634107455995</v>
      </c>
      <c r="S659" s="40">
        <v>0.23644569264800003</v>
      </c>
      <c r="T659" s="108">
        <v>231.05251201041597</v>
      </c>
      <c r="U659" s="109">
        <v>106.40056169160002</v>
      </c>
      <c r="V659" s="40">
        <v>2.1597717434400012</v>
      </c>
      <c r="W659" s="109">
        <v>226</v>
      </c>
      <c r="X659" s="40">
        <v>0.57817683072959958</v>
      </c>
      <c r="Y659" s="108">
        <v>241</v>
      </c>
      <c r="Z659" s="120">
        <v>804.45307370201601</v>
      </c>
      <c r="AA659" s="40"/>
      <c r="AB659" s="110" t="str">
        <f t="shared" si="78"/>
        <v>20"300</v>
      </c>
    </row>
    <row r="660" spans="1:28" ht="18.75" customHeight="1" x14ac:dyDescent="0.3">
      <c r="A660" s="93">
        <v>300</v>
      </c>
      <c r="B660" s="105">
        <v>24</v>
      </c>
      <c r="C660" s="105">
        <f t="shared" si="79"/>
        <v>24</v>
      </c>
      <c r="D660" s="104" t="s">
        <v>89</v>
      </c>
      <c r="E660" s="105" t="str">
        <f t="shared" si="77"/>
        <v>24 300 CS-SS316L/FG-SS316L</v>
      </c>
      <c r="F660" s="103">
        <v>603.25</v>
      </c>
      <c r="G660" s="103">
        <v>628.65</v>
      </c>
      <c r="H660" s="103">
        <v>685.8</v>
      </c>
      <c r="I660" s="103">
        <v>774.7</v>
      </c>
      <c r="J660" s="106">
        <v>0.65722499999999995</v>
      </c>
      <c r="K660" s="107">
        <v>34</v>
      </c>
      <c r="L660" s="107">
        <v>40</v>
      </c>
      <c r="M660" s="40">
        <v>1.38248E-2</v>
      </c>
      <c r="N660" s="40">
        <v>2.3828927999999996E-2</v>
      </c>
      <c r="O660" s="40">
        <v>0.30892414211999997</v>
      </c>
      <c r="P660" s="40">
        <v>0.62643868819199988</v>
      </c>
      <c r="Q660" s="40">
        <v>1</v>
      </c>
      <c r="R660" s="40">
        <v>0.62643868819199988</v>
      </c>
      <c r="S660" s="40">
        <v>0.30892414211999997</v>
      </c>
      <c r="T660" s="108">
        <v>297.55837689119994</v>
      </c>
      <c r="U660" s="109">
        <v>139.015863954</v>
      </c>
      <c r="V660" s="40">
        <v>2.9843108055600034</v>
      </c>
      <c r="W660" s="109">
        <v>306</v>
      </c>
      <c r="X660" s="40">
        <v>0.69191280971999936</v>
      </c>
      <c r="Y660" s="108">
        <v>283</v>
      </c>
      <c r="Z660" s="120">
        <v>1025.5742408451999</v>
      </c>
      <c r="AA660" s="40"/>
      <c r="AB660" s="110" t="str">
        <f t="shared" si="78"/>
        <v>24"300</v>
      </c>
    </row>
    <row r="661" spans="1:28" ht="18.75" customHeight="1" x14ac:dyDescent="0.3">
      <c r="A661" s="125"/>
      <c r="B661" s="125"/>
      <c r="C661" s="125"/>
      <c r="D661" s="126"/>
      <c r="E661" s="125"/>
      <c r="F661" s="127"/>
      <c r="G661" s="127"/>
      <c r="H661" s="127"/>
      <c r="I661" s="127"/>
      <c r="J661" s="127"/>
      <c r="K661" s="125"/>
      <c r="L661" s="125"/>
      <c r="M661" s="128"/>
      <c r="N661" s="128"/>
      <c r="O661" s="128"/>
      <c r="P661" s="128"/>
      <c r="Q661" s="128"/>
      <c r="R661" s="128"/>
      <c r="S661" s="128"/>
      <c r="T661" s="128"/>
      <c r="U661" s="128"/>
      <c r="V661" s="128"/>
      <c r="W661" s="128"/>
      <c r="X661" s="128"/>
      <c r="Y661" s="128"/>
      <c r="Z661" s="167"/>
      <c r="AA661" s="128"/>
      <c r="AB661" s="110" t="str">
        <f t="shared" si="78"/>
        <v>"</v>
      </c>
    </row>
    <row r="662" spans="1:28" ht="18.75" customHeight="1" x14ac:dyDescent="0.3">
      <c r="A662" s="105">
        <v>600</v>
      </c>
      <c r="B662" s="103">
        <v>0.5</v>
      </c>
      <c r="C662" s="103">
        <v>0.5</v>
      </c>
      <c r="D662" s="104" t="s">
        <v>89</v>
      </c>
      <c r="E662" s="105" t="str">
        <f t="shared" ref="E662:E680" si="80">CONCATENATE(C662," ",A662," ",D662)</f>
        <v>0.5 600 CS-SS316L/FG-SS316L</v>
      </c>
      <c r="F662" s="103">
        <v>14.22</v>
      </c>
      <c r="G662" s="103">
        <v>19.05</v>
      </c>
      <c r="H662" s="103">
        <v>31.8</v>
      </c>
      <c r="I662" s="103">
        <v>54.1</v>
      </c>
      <c r="J662" s="106">
        <v>2.5425E-2</v>
      </c>
      <c r="K662" s="107">
        <v>8</v>
      </c>
      <c r="L662" s="107">
        <v>14</v>
      </c>
      <c r="M662" s="40">
        <v>1.38248E-2</v>
      </c>
      <c r="N662" s="40">
        <v>2.3828927999999996E-2</v>
      </c>
      <c r="O662" s="40">
        <v>2.8119643200000002E-3</v>
      </c>
      <c r="P662" s="40">
        <v>8.4819069215999986E-3</v>
      </c>
      <c r="Q662" s="40">
        <v>1</v>
      </c>
      <c r="R662" s="40">
        <v>8.4819069215999986E-3</v>
      </c>
      <c r="S662" s="40">
        <v>2.8119643200000002E-3</v>
      </c>
      <c r="T662" s="108">
        <v>4.0289057877599994</v>
      </c>
      <c r="U662" s="109">
        <v>1.2653839440000001</v>
      </c>
      <c r="V662" s="40">
        <v>5.2277024759999999E-2</v>
      </c>
      <c r="W662" s="109">
        <v>12</v>
      </c>
      <c r="X662" s="40">
        <v>3.9870423179999993E-3</v>
      </c>
      <c r="Y662" s="108">
        <v>2</v>
      </c>
      <c r="Z662" s="120">
        <v>19.294289731759999</v>
      </c>
      <c r="AA662" s="40"/>
      <c r="AB662" s="110" t="str">
        <f t="shared" si="78"/>
        <v>0.5"600</v>
      </c>
    </row>
    <row r="663" spans="1:28" ht="18.75" customHeight="1" x14ac:dyDescent="0.3">
      <c r="A663" s="105">
        <v>600</v>
      </c>
      <c r="B663" s="103">
        <v>0.75</v>
      </c>
      <c r="C663" s="103">
        <v>0.75</v>
      </c>
      <c r="D663" s="104" t="s">
        <v>89</v>
      </c>
      <c r="E663" s="105" t="str">
        <f t="shared" si="80"/>
        <v>0.75 600 CS-SS316L/FG-SS316L</v>
      </c>
      <c r="F663" s="103">
        <v>20.57</v>
      </c>
      <c r="G663" s="103">
        <v>25.4</v>
      </c>
      <c r="H663" s="103">
        <v>39.6</v>
      </c>
      <c r="I663" s="103">
        <v>66.8</v>
      </c>
      <c r="J663" s="106">
        <v>3.2500000000000001E-2</v>
      </c>
      <c r="K663" s="107">
        <v>9</v>
      </c>
      <c r="L663" s="107">
        <v>15</v>
      </c>
      <c r="M663" s="40">
        <v>1.38248E-2</v>
      </c>
      <c r="N663" s="40">
        <v>2.3828927999999996E-2</v>
      </c>
      <c r="O663" s="40">
        <v>4.0437540000000001E-3</v>
      </c>
      <c r="P663" s="40">
        <v>1.1616602399999999E-2</v>
      </c>
      <c r="Q663" s="40">
        <v>1</v>
      </c>
      <c r="R663" s="40">
        <v>1.1616602399999999E-2</v>
      </c>
      <c r="S663" s="40">
        <v>4.0437540000000001E-3</v>
      </c>
      <c r="T663" s="108">
        <v>5.517886139999999</v>
      </c>
      <c r="U663" s="109">
        <v>1.8196893000000001</v>
      </c>
      <c r="V663" s="40">
        <v>7.8732510719999982E-2</v>
      </c>
      <c r="W663" s="109">
        <v>14</v>
      </c>
      <c r="X663" s="40">
        <v>5.316056423999997E-3</v>
      </c>
      <c r="Y663" s="108">
        <v>3</v>
      </c>
      <c r="Z663" s="120">
        <v>24.337575439999998</v>
      </c>
      <c r="AA663" s="40"/>
      <c r="AB663" s="110" t="str">
        <f t="shared" si="78"/>
        <v>0.75"600</v>
      </c>
    </row>
    <row r="664" spans="1:28" ht="18.75" customHeight="1" x14ac:dyDescent="0.3">
      <c r="A664" s="105">
        <v>600</v>
      </c>
      <c r="B664" s="105">
        <v>1</v>
      </c>
      <c r="C664" s="105">
        <f>B664</f>
        <v>1</v>
      </c>
      <c r="D664" s="104" t="s">
        <v>89</v>
      </c>
      <c r="E664" s="105" t="str">
        <f t="shared" si="80"/>
        <v>1 600 CS-SS316L/FG-SS316L</v>
      </c>
      <c r="F664" s="103">
        <v>26.92</v>
      </c>
      <c r="G664" s="103">
        <v>31.75</v>
      </c>
      <c r="H664" s="103">
        <v>47.8</v>
      </c>
      <c r="I664" s="103">
        <v>73.2</v>
      </c>
      <c r="J664" s="106">
        <v>3.9774999999999998E-2</v>
      </c>
      <c r="K664" s="107">
        <v>10</v>
      </c>
      <c r="L664" s="107">
        <v>16</v>
      </c>
      <c r="M664" s="40">
        <v>1.38248E-2</v>
      </c>
      <c r="N664" s="40">
        <v>2.3828927999999996E-2</v>
      </c>
      <c r="O664" s="40">
        <v>5.4988141999999995E-3</v>
      </c>
      <c r="P664" s="40">
        <v>1.5164729779199996E-2</v>
      </c>
      <c r="Q664" s="40">
        <v>1</v>
      </c>
      <c r="R664" s="40">
        <v>1.5164729779199996E-2</v>
      </c>
      <c r="S664" s="40">
        <v>5.4988141999999995E-3</v>
      </c>
      <c r="T664" s="108">
        <v>7.2032466451199983</v>
      </c>
      <c r="U664" s="109">
        <v>2.4744663899999999</v>
      </c>
      <c r="V664" s="40">
        <v>8.0566320960000021E-2</v>
      </c>
      <c r="W664" s="113">
        <v>11</v>
      </c>
      <c r="X664" s="40">
        <v>6.6450705299999973E-3</v>
      </c>
      <c r="Y664" s="108">
        <v>3</v>
      </c>
      <c r="Z664" s="120">
        <v>23.67771303512</v>
      </c>
      <c r="AA664" s="40"/>
      <c r="AB664" s="110" t="str">
        <f t="shared" si="78"/>
        <v>1"600</v>
      </c>
    </row>
    <row r="665" spans="1:28" ht="18.75" customHeight="1" x14ac:dyDescent="0.3">
      <c r="A665" s="105">
        <v>600</v>
      </c>
      <c r="B665" s="105" t="s">
        <v>73</v>
      </c>
      <c r="C665" s="103">
        <v>1.25</v>
      </c>
      <c r="D665" s="104" t="s">
        <v>89</v>
      </c>
      <c r="E665" s="105" t="str">
        <f t="shared" si="80"/>
        <v>1.25 600 CS-SS316L/FG-SS316L</v>
      </c>
      <c r="F665" s="103">
        <v>38.1</v>
      </c>
      <c r="G665" s="103">
        <v>47.75</v>
      </c>
      <c r="H665" s="103">
        <v>60.5</v>
      </c>
      <c r="I665" s="103">
        <v>82.6</v>
      </c>
      <c r="J665" s="106">
        <v>5.4125E-2</v>
      </c>
      <c r="K665" s="107">
        <v>8</v>
      </c>
      <c r="L665" s="107">
        <v>14</v>
      </c>
      <c r="M665" s="40">
        <v>1.38248E-2</v>
      </c>
      <c r="N665" s="40">
        <v>2.3828927999999996E-2</v>
      </c>
      <c r="O665" s="40">
        <v>5.9861383999999995E-3</v>
      </c>
      <c r="P665" s="40">
        <v>1.8056370191999998E-2</v>
      </c>
      <c r="Q665" s="40">
        <v>1</v>
      </c>
      <c r="R665" s="40">
        <v>1.8056370191999998E-2</v>
      </c>
      <c r="S665" s="40">
        <v>5.9861383999999995E-3</v>
      </c>
      <c r="T665" s="108">
        <v>8.5767758411999981</v>
      </c>
      <c r="U665" s="109">
        <v>2.6937622799999996</v>
      </c>
      <c r="V665" s="40">
        <v>7.9100832719999972E-2</v>
      </c>
      <c r="W665" s="109">
        <v>25</v>
      </c>
      <c r="X665" s="40">
        <v>1.9966843949999997E-2</v>
      </c>
      <c r="Y665" s="108">
        <v>25</v>
      </c>
      <c r="Z665" s="120">
        <v>61.270538121199998</v>
      </c>
      <c r="AA665" s="40"/>
      <c r="AB665" s="110" t="str">
        <f t="shared" si="78"/>
        <v>1  1/4"600</v>
      </c>
    </row>
    <row r="666" spans="1:28" ht="18.75" customHeight="1" x14ac:dyDescent="0.3">
      <c r="A666" s="105">
        <v>600</v>
      </c>
      <c r="B666" s="105" t="s">
        <v>74</v>
      </c>
      <c r="C666" s="103">
        <v>1.5</v>
      </c>
      <c r="D666" s="104" t="s">
        <v>89</v>
      </c>
      <c r="E666" s="105" t="str">
        <f t="shared" si="80"/>
        <v>1.5 600 CS-SS316L/FG-SS316L</v>
      </c>
      <c r="F666" s="103">
        <v>44.45</v>
      </c>
      <c r="G666" s="103">
        <v>54.1</v>
      </c>
      <c r="H666" s="103">
        <v>69.900000000000006</v>
      </c>
      <c r="I666" s="103">
        <v>95.3</v>
      </c>
      <c r="J666" s="106">
        <v>6.2E-2</v>
      </c>
      <c r="K666" s="107">
        <v>9</v>
      </c>
      <c r="L666" s="107">
        <v>15</v>
      </c>
      <c r="M666" s="40">
        <v>1.38248E-2</v>
      </c>
      <c r="N666" s="40">
        <v>2.3828927999999996E-2</v>
      </c>
      <c r="O666" s="40">
        <v>7.714238400000001E-3</v>
      </c>
      <c r="P666" s="40">
        <v>2.2160903039999996E-2</v>
      </c>
      <c r="Q666" s="40">
        <v>1</v>
      </c>
      <c r="R666" s="40">
        <v>2.2160903039999996E-2</v>
      </c>
      <c r="S666" s="40">
        <v>7.714238400000001E-3</v>
      </c>
      <c r="T666" s="108">
        <v>10.526428943999997</v>
      </c>
      <c r="U666" s="109">
        <v>3.4714072800000007</v>
      </c>
      <c r="V666" s="40">
        <v>0.10489030583999996</v>
      </c>
      <c r="W666" s="109">
        <v>17</v>
      </c>
      <c r="X666" s="40">
        <v>2.2622120579999995E-2</v>
      </c>
      <c r="Y666" s="108">
        <v>12</v>
      </c>
      <c r="Z666" s="120">
        <v>42.997836223999997</v>
      </c>
      <c r="AA666" s="40"/>
      <c r="AB666" s="110" t="str">
        <f t="shared" si="78"/>
        <v>1  1/2"600</v>
      </c>
    </row>
    <row r="667" spans="1:28" ht="18.75" customHeight="1" x14ac:dyDescent="0.3">
      <c r="A667" s="105">
        <v>600</v>
      </c>
      <c r="B667" s="105">
        <v>2</v>
      </c>
      <c r="C667" s="105">
        <f>B667</f>
        <v>2</v>
      </c>
      <c r="D667" s="104" t="s">
        <v>89</v>
      </c>
      <c r="E667" s="105" t="str">
        <f t="shared" si="80"/>
        <v>2 600 CS-SS316L/FG-SS316L</v>
      </c>
      <c r="F667" s="103">
        <v>55.62</v>
      </c>
      <c r="G667" s="103">
        <v>69.849999999999994</v>
      </c>
      <c r="H667" s="103">
        <v>85.9</v>
      </c>
      <c r="I667" s="103">
        <v>111.3</v>
      </c>
      <c r="J667" s="106">
        <v>7.7875E-2</v>
      </c>
      <c r="K667" s="107">
        <v>10</v>
      </c>
      <c r="L667" s="107">
        <v>16</v>
      </c>
      <c r="M667" s="40">
        <v>1.38248E-2</v>
      </c>
      <c r="N667" s="40">
        <v>2.3828927999999996E-2</v>
      </c>
      <c r="O667" s="40">
        <v>1.0766063000000001E-2</v>
      </c>
      <c r="P667" s="40">
        <v>2.9690844287999996E-2</v>
      </c>
      <c r="Q667" s="40">
        <v>1</v>
      </c>
      <c r="R667" s="40">
        <v>2.9690844287999996E-2</v>
      </c>
      <c r="S667" s="40">
        <v>1.0766063000000001E-2</v>
      </c>
      <c r="T667" s="108">
        <v>14.103151036799998</v>
      </c>
      <c r="U667" s="109">
        <v>4.8447283500000005</v>
      </c>
      <c r="V667" s="40">
        <v>0.12250043063999995</v>
      </c>
      <c r="W667" s="109">
        <v>17</v>
      </c>
      <c r="X667" s="40">
        <v>4.3070513045999993E-2</v>
      </c>
      <c r="Y667" s="108">
        <v>22</v>
      </c>
      <c r="Z667" s="120">
        <v>57.947879386799997</v>
      </c>
      <c r="AA667" s="40"/>
      <c r="AB667" s="110" t="str">
        <f t="shared" si="78"/>
        <v>2"600</v>
      </c>
    </row>
    <row r="668" spans="1:28" ht="18.75" customHeight="1" x14ac:dyDescent="0.3">
      <c r="A668" s="105">
        <v>600</v>
      </c>
      <c r="B668" s="105" t="s">
        <v>75</v>
      </c>
      <c r="C668" s="103">
        <v>2.5</v>
      </c>
      <c r="D668" s="104" t="s">
        <v>89</v>
      </c>
      <c r="E668" s="105" t="str">
        <f t="shared" si="80"/>
        <v>2.5 600 CS-SS316L/FG-SS316L</v>
      </c>
      <c r="F668" s="103">
        <v>66.540000000000006</v>
      </c>
      <c r="G668" s="103">
        <v>82.55</v>
      </c>
      <c r="H668" s="103">
        <v>98.6</v>
      </c>
      <c r="I668" s="103">
        <v>130.30000000000001</v>
      </c>
      <c r="J668" s="106">
        <v>9.0574999999999989E-2</v>
      </c>
      <c r="K668" s="107">
        <v>10</v>
      </c>
      <c r="L668" s="107">
        <v>16</v>
      </c>
      <c r="M668" s="40">
        <v>1.38248E-2</v>
      </c>
      <c r="N668" s="40">
        <v>2.3828927999999996E-2</v>
      </c>
      <c r="O668" s="40">
        <v>1.2521812599999998E-2</v>
      </c>
      <c r="P668" s="40">
        <v>3.4532882457599987E-2</v>
      </c>
      <c r="Q668" s="40">
        <v>1</v>
      </c>
      <c r="R668" s="40">
        <v>3.4532882457599987E-2</v>
      </c>
      <c r="S668" s="40">
        <v>1.2521812599999998E-2</v>
      </c>
      <c r="T668" s="108">
        <v>16.403119167359993</v>
      </c>
      <c r="U668" s="109">
        <v>5.6348156699999992</v>
      </c>
      <c r="V668" s="40">
        <v>0.17898325932000012</v>
      </c>
      <c r="W668" s="109">
        <v>40</v>
      </c>
      <c r="X668" s="40">
        <v>5.7268676165999961E-2</v>
      </c>
      <c r="Y668" s="108">
        <v>45</v>
      </c>
      <c r="Z668" s="120">
        <v>107.03793483735998</v>
      </c>
      <c r="AA668" s="40"/>
      <c r="AB668" s="110" t="str">
        <f t="shared" si="78"/>
        <v>2  1/2"600</v>
      </c>
    </row>
    <row r="669" spans="1:28" ht="18.75" customHeight="1" x14ac:dyDescent="0.3">
      <c r="A669" s="105">
        <v>600</v>
      </c>
      <c r="B669" s="105">
        <v>3</v>
      </c>
      <c r="C669" s="105">
        <f t="shared" ref="C669:C680" si="81">B669</f>
        <v>3</v>
      </c>
      <c r="D669" s="104" t="s">
        <v>89</v>
      </c>
      <c r="E669" s="105" t="str">
        <f t="shared" si="80"/>
        <v>3 600 CS-SS316L/FG-SS316L</v>
      </c>
      <c r="F669" s="121">
        <v>81</v>
      </c>
      <c r="G669" s="103">
        <v>101.6</v>
      </c>
      <c r="H669" s="103">
        <v>120.7</v>
      </c>
      <c r="I669" s="103">
        <v>149.4</v>
      </c>
      <c r="J669" s="106">
        <v>0.11115</v>
      </c>
      <c r="K669" s="107">
        <v>11</v>
      </c>
      <c r="L669" s="107">
        <v>17</v>
      </c>
      <c r="M669" s="40">
        <v>1.38248E-2</v>
      </c>
      <c r="N669" s="40">
        <v>2.3828927999999996E-2</v>
      </c>
      <c r="O669" s="40">
        <v>1.690289172E-2</v>
      </c>
      <c r="P669" s="40">
        <v>4.502595090239999E-2</v>
      </c>
      <c r="Q669" s="40">
        <v>1</v>
      </c>
      <c r="R669" s="40">
        <v>4.502595090239999E-2</v>
      </c>
      <c r="S669" s="40">
        <v>1.690289172E-2</v>
      </c>
      <c r="T669" s="108">
        <v>21.387326678639994</v>
      </c>
      <c r="U669" s="109">
        <v>7.6063012739999998</v>
      </c>
      <c r="V669" s="40">
        <v>0.18579808296</v>
      </c>
      <c r="W669" s="109">
        <v>25</v>
      </c>
      <c r="X669" s="40">
        <v>9.0692142719999938E-2</v>
      </c>
      <c r="Y669" s="108">
        <v>47</v>
      </c>
      <c r="Z669" s="120">
        <v>100.99362795264</v>
      </c>
      <c r="AA669" s="40"/>
      <c r="AB669" s="110" t="str">
        <f t="shared" si="78"/>
        <v>3"600</v>
      </c>
    </row>
    <row r="670" spans="1:28" ht="18.75" customHeight="1" x14ac:dyDescent="0.3">
      <c r="A670" s="105">
        <v>600</v>
      </c>
      <c r="B670" s="105">
        <v>4</v>
      </c>
      <c r="C670" s="105">
        <f t="shared" si="81"/>
        <v>4</v>
      </c>
      <c r="D670" s="104" t="s">
        <v>89</v>
      </c>
      <c r="E670" s="105" t="str">
        <f t="shared" si="80"/>
        <v>4 600 CS-SS316L/FG-SS316L</v>
      </c>
      <c r="F670" s="103">
        <v>102.62</v>
      </c>
      <c r="G670" s="103">
        <v>120.65</v>
      </c>
      <c r="H670" s="103">
        <v>149.4</v>
      </c>
      <c r="I670" s="103">
        <v>193.8</v>
      </c>
      <c r="J670" s="106">
        <v>0.13502500000000001</v>
      </c>
      <c r="K670" s="107">
        <v>17</v>
      </c>
      <c r="L670" s="107">
        <v>23</v>
      </c>
      <c r="M670" s="40">
        <v>1.38248E-2</v>
      </c>
      <c r="N670" s="40">
        <v>2.3828927999999996E-2</v>
      </c>
      <c r="O670" s="40">
        <v>3.173379154E-2</v>
      </c>
      <c r="P670" s="40">
        <v>7.4002523073599988E-2</v>
      </c>
      <c r="Q670" s="40">
        <v>1</v>
      </c>
      <c r="R670" s="40">
        <v>7.4002523073599988E-2</v>
      </c>
      <c r="S670" s="40">
        <v>3.173379154E-2</v>
      </c>
      <c r="T670" s="108">
        <v>35.151198459959993</v>
      </c>
      <c r="U670" s="109">
        <v>14.280206193</v>
      </c>
      <c r="V670" s="40">
        <v>0.37285972704000003</v>
      </c>
      <c r="W670" s="109">
        <v>55</v>
      </c>
      <c r="X670" s="40">
        <v>9.4260944574000013E-2</v>
      </c>
      <c r="Y670" s="108">
        <v>81.5</v>
      </c>
      <c r="Z670" s="120">
        <v>185.93140465296</v>
      </c>
      <c r="AA670" s="40"/>
      <c r="AB670" s="110" t="str">
        <f t="shared" si="78"/>
        <v>4"600</v>
      </c>
    </row>
    <row r="671" spans="1:28" ht="18.75" customHeight="1" x14ac:dyDescent="0.3">
      <c r="A671" s="105">
        <v>600</v>
      </c>
      <c r="B671" s="105">
        <v>5</v>
      </c>
      <c r="C671" s="105">
        <f t="shared" si="81"/>
        <v>5</v>
      </c>
      <c r="D671" s="104" t="s">
        <v>89</v>
      </c>
      <c r="E671" s="105" t="str">
        <f t="shared" si="80"/>
        <v>5 600 CS-SS316L/FG-SS316L</v>
      </c>
      <c r="F671" s="103">
        <v>128.27000000000001</v>
      </c>
      <c r="G671" s="103">
        <v>147.57</v>
      </c>
      <c r="H671" s="103">
        <v>177.8</v>
      </c>
      <c r="I671" s="103">
        <v>241.3</v>
      </c>
      <c r="J671" s="106">
        <v>0.162685</v>
      </c>
      <c r="K671" s="107">
        <v>18</v>
      </c>
      <c r="L671" s="107">
        <v>24</v>
      </c>
      <c r="M671" s="40">
        <v>1.38248E-2</v>
      </c>
      <c r="N671" s="40">
        <v>2.3828927999999996E-2</v>
      </c>
      <c r="O671" s="40">
        <v>4.0483576584000001E-2</v>
      </c>
      <c r="P671" s="40">
        <v>9.3038619640319981E-2</v>
      </c>
      <c r="Q671" s="40">
        <v>1</v>
      </c>
      <c r="R671" s="40">
        <v>9.3038619640319981E-2</v>
      </c>
      <c r="S671" s="40">
        <v>4.0483576584000001E-2</v>
      </c>
      <c r="T671" s="108">
        <v>44.193344329151991</v>
      </c>
      <c r="U671" s="109">
        <v>18.217609462800002</v>
      </c>
      <c r="V671" s="40">
        <v>0.66395673659999999</v>
      </c>
      <c r="W671" s="109">
        <v>89.760427248213318</v>
      </c>
      <c r="X671" s="40">
        <v>0.12341391253199989</v>
      </c>
      <c r="Y671" s="108">
        <v>88.202345486239992</v>
      </c>
      <c r="Z671" s="120">
        <v>240.37372652640531</v>
      </c>
      <c r="AA671" s="40"/>
      <c r="AB671" s="110" t="str">
        <f t="shared" si="78"/>
        <v>5"600</v>
      </c>
    </row>
    <row r="672" spans="1:28" ht="18.75" customHeight="1" x14ac:dyDescent="0.3">
      <c r="A672" s="105">
        <v>600</v>
      </c>
      <c r="B672" s="105">
        <v>6</v>
      </c>
      <c r="C672" s="105">
        <f t="shared" si="81"/>
        <v>6</v>
      </c>
      <c r="D672" s="104" t="s">
        <v>89</v>
      </c>
      <c r="E672" s="105" t="str">
        <f t="shared" si="80"/>
        <v>6 600 CS-SS316L/FG-SS316L</v>
      </c>
      <c r="F672" s="103">
        <v>154.94</v>
      </c>
      <c r="G672" s="103">
        <v>174.75</v>
      </c>
      <c r="H672" s="103">
        <v>209.6</v>
      </c>
      <c r="I672" s="103">
        <v>266.7</v>
      </c>
      <c r="J672" s="106">
        <v>0.19217500000000001</v>
      </c>
      <c r="K672" s="107">
        <v>21</v>
      </c>
      <c r="L672" s="107">
        <v>27</v>
      </c>
      <c r="M672" s="40">
        <v>1.38248E-2</v>
      </c>
      <c r="N672" s="40">
        <v>2.3828927999999996E-2</v>
      </c>
      <c r="O672" s="40">
        <v>5.5792399740000005E-2</v>
      </c>
      <c r="P672" s="40">
        <v>0.12364175443679999</v>
      </c>
      <c r="Q672" s="40">
        <v>1</v>
      </c>
      <c r="R672" s="40">
        <v>0.12364175443679999</v>
      </c>
      <c r="S672" s="40">
        <v>5.5792399740000005E-2</v>
      </c>
      <c r="T672" s="108">
        <v>58.729833357479997</v>
      </c>
      <c r="U672" s="109">
        <v>25.106579883000002</v>
      </c>
      <c r="V672" s="40">
        <v>0.65988439523999998</v>
      </c>
      <c r="W672" s="109">
        <v>81</v>
      </c>
      <c r="X672" s="40">
        <v>0.15000660926999998</v>
      </c>
      <c r="Y672" s="108">
        <v>88</v>
      </c>
      <c r="Z672" s="120">
        <v>252.83641324048</v>
      </c>
      <c r="AA672" s="40"/>
      <c r="AB672" s="110" t="str">
        <f t="shared" si="78"/>
        <v>6"600</v>
      </c>
    </row>
    <row r="673" spans="1:28" ht="18.75" customHeight="1" x14ac:dyDescent="0.3">
      <c r="A673" s="105">
        <v>600</v>
      </c>
      <c r="B673" s="105">
        <v>8</v>
      </c>
      <c r="C673" s="105">
        <f t="shared" si="81"/>
        <v>8</v>
      </c>
      <c r="D673" s="104" t="s">
        <v>89</v>
      </c>
      <c r="E673" s="105" t="str">
        <f t="shared" si="80"/>
        <v>8 600 CS-SS316L/FG-SS316L</v>
      </c>
      <c r="F673" s="103">
        <v>205.74</v>
      </c>
      <c r="G673" s="103">
        <v>225.55</v>
      </c>
      <c r="H673" s="103">
        <v>263.7</v>
      </c>
      <c r="I673" s="103">
        <v>320.8</v>
      </c>
      <c r="J673" s="106">
        <v>0.24462500000000001</v>
      </c>
      <c r="K673" s="107">
        <v>23</v>
      </c>
      <c r="L673" s="107">
        <v>29</v>
      </c>
      <c r="M673" s="40">
        <v>1.38248E-2</v>
      </c>
      <c r="N673" s="40">
        <v>2.3828927999999996E-2</v>
      </c>
      <c r="O673" s="40">
        <v>7.7783509100000009E-2</v>
      </c>
      <c r="P673" s="40">
        <v>0.16904539384799996</v>
      </c>
      <c r="Q673" s="40">
        <v>1</v>
      </c>
      <c r="R673" s="40">
        <v>0.16904539384799996</v>
      </c>
      <c r="S673" s="40">
        <v>7.7783509100000009E-2</v>
      </c>
      <c r="T673" s="108">
        <v>80.296562077799976</v>
      </c>
      <c r="U673" s="109">
        <v>35.002579095000002</v>
      </c>
      <c r="V673" s="40">
        <v>0.79374170976000047</v>
      </c>
      <c r="W673" s="109">
        <v>93</v>
      </c>
      <c r="X673" s="40">
        <v>0.19361368080600003</v>
      </c>
      <c r="Y673" s="108">
        <v>105</v>
      </c>
      <c r="Z673" s="120">
        <v>313.29914117279998</v>
      </c>
      <c r="AA673" s="40"/>
      <c r="AB673" s="110" t="str">
        <f t="shared" si="78"/>
        <v>8"600</v>
      </c>
    </row>
    <row r="674" spans="1:28" ht="18.75" customHeight="1" x14ac:dyDescent="0.3">
      <c r="A674" s="105">
        <v>600</v>
      </c>
      <c r="B674" s="105">
        <v>10</v>
      </c>
      <c r="C674" s="105">
        <f t="shared" si="81"/>
        <v>10</v>
      </c>
      <c r="D674" s="104" t="s">
        <v>89</v>
      </c>
      <c r="E674" s="105" t="str">
        <f t="shared" si="80"/>
        <v>10 600 CS-SS316L/FG-SS316L</v>
      </c>
      <c r="F674" s="103">
        <v>255.27</v>
      </c>
      <c r="G674" s="103">
        <v>274.57</v>
      </c>
      <c r="H674" s="103">
        <v>317.5</v>
      </c>
      <c r="I674" s="103">
        <v>400.1</v>
      </c>
      <c r="J674" s="106">
        <v>0.29603499999999999</v>
      </c>
      <c r="K674" s="107">
        <v>26</v>
      </c>
      <c r="L674" s="107">
        <v>32</v>
      </c>
      <c r="M674" s="40">
        <v>1.38248E-2</v>
      </c>
      <c r="N674" s="40">
        <v>2.3828927999999996E-2</v>
      </c>
      <c r="O674" s="40">
        <v>0.10640824136799999</v>
      </c>
      <c r="P674" s="40">
        <v>0.22573429441535994</v>
      </c>
      <c r="Q674" s="40">
        <v>1</v>
      </c>
      <c r="R674" s="40">
        <v>0.22573429441535994</v>
      </c>
      <c r="S674" s="40">
        <v>0.10640824136799999</v>
      </c>
      <c r="T674" s="108">
        <v>107.22378984729598</v>
      </c>
      <c r="U674" s="109">
        <v>47.8837086156</v>
      </c>
      <c r="V674" s="40">
        <v>1.4320472023200004</v>
      </c>
      <c r="W674" s="109">
        <v>154</v>
      </c>
      <c r="X674" s="40">
        <v>0.2296249777319998</v>
      </c>
      <c r="Y674" s="108">
        <v>121</v>
      </c>
      <c r="Z674" s="120">
        <v>430.10749846289593</v>
      </c>
      <c r="AA674" s="40"/>
      <c r="AB674" s="110" t="str">
        <f t="shared" si="78"/>
        <v>10"600</v>
      </c>
    </row>
    <row r="675" spans="1:28" ht="18.75" customHeight="1" x14ac:dyDescent="0.3">
      <c r="A675" s="105">
        <v>600</v>
      </c>
      <c r="B675" s="105">
        <v>12</v>
      </c>
      <c r="C675" s="105">
        <f t="shared" si="81"/>
        <v>12</v>
      </c>
      <c r="D675" s="104" t="s">
        <v>89</v>
      </c>
      <c r="E675" s="105" t="str">
        <f t="shared" si="80"/>
        <v>12 600 CS-SS316L/FG-SS316L</v>
      </c>
      <c r="F675" s="103">
        <v>307.33999999999997</v>
      </c>
      <c r="G675" s="103">
        <v>327.14999999999998</v>
      </c>
      <c r="H675" s="103">
        <v>374.7</v>
      </c>
      <c r="I675" s="103">
        <v>457.2</v>
      </c>
      <c r="J675" s="106">
        <v>0.35092499999999993</v>
      </c>
      <c r="K675" s="107">
        <v>29</v>
      </c>
      <c r="L675" s="107">
        <v>35</v>
      </c>
      <c r="M675" s="40">
        <v>1.38248E-2</v>
      </c>
      <c r="N675" s="40">
        <v>2.3828927999999996E-2</v>
      </c>
      <c r="O675" s="40">
        <v>0.14069257025999996</v>
      </c>
      <c r="P675" s="40">
        <v>0.2926758295439999</v>
      </c>
      <c r="Q675" s="40">
        <v>1</v>
      </c>
      <c r="R675" s="40">
        <v>0.2926758295439999</v>
      </c>
      <c r="S675" s="40">
        <v>0.14069257025999996</v>
      </c>
      <c r="T675" s="108">
        <v>139.02101903339997</v>
      </c>
      <c r="U675" s="109">
        <v>63.311656616999983</v>
      </c>
      <c r="V675" s="40">
        <v>173</v>
      </c>
      <c r="W675" s="109">
        <v>191.82263934485334</v>
      </c>
      <c r="X675" s="40">
        <v>0.28082782387800004</v>
      </c>
      <c r="Y675" s="108">
        <v>138</v>
      </c>
      <c r="Z675" s="120">
        <v>532.15531499525332</v>
      </c>
      <c r="AA675" s="40"/>
      <c r="AB675" s="110" t="str">
        <f t="shared" si="78"/>
        <v>12"600</v>
      </c>
    </row>
    <row r="676" spans="1:28" ht="18.75" customHeight="1" x14ac:dyDescent="0.3">
      <c r="A676" s="105">
        <v>600</v>
      </c>
      <c r="B676" s="105">
        <v>14</v>
      </c>
      <c r="C676" s="105">
        <f t="shared" si="81"/>
        <v>14</v>
      </c>
      <c r="D676" s="104" t="s">
        <v>89</v>
      </c>
      <c r="E676" s="105" t="str">
        <f t="shared" si="80"/>
        <v>14 600 CS-SS316L/FG-SS316L</v>
      </c>
      <c r="F676" s="103">
        <v>342.9</v>
      </c>
      <c r="G676" s="103">
        <v>361.95</v>
      </c>
      <c r="H676" s="103">
        <v>406.4</v>
      </c>
      <c r="I676" s="103">
        <v>492.3</v>
      </c>
      <c r="J676" s="106">
        <v>0.38417499999999993</v>
      </c>
      <c r="K676" s="107">
        <v>27</v>
      </c>
      <c r="L676" s="107">
        <v>33</v>
      </c>
      <c r="M676" s="40">
        <v>1.38248E-2</v>
      </c>
      <c r="N676" s="40">
        <v>2.3828927999999996E-2</v>
      </c>
      <c r="O676" s="40">
        <v>0.14340084857999999</v>
      </c>
      <c r="P676" s="40">
        <v>0.30209778767519985</v>
      </c>
      <c r="Q676" s="40">
        <v>1</v>
      </c>
      <c r="R676" s="40">
        <v>0.30209778767519985</v>
      </c>
      <c r="S676" s="40">
        <v>0.14340084857999999</v>
      </c>
      <c r="T676" s="108">
        <v>143.49644914571994</v>
      </c>
      <c r="U676" s="109">
        <v>64.530381860999995</v>
      </c>
      <c r="V676" s="40">
        <v>1.8324483152400008</v>
      </c>
      <c r="W676" s="109">
        <v>190</v>
      </c>
      <c r="X676" s="40">
        <v>0.29878053147000011</v>
      </c>
      <c r="Y676" s="108">
        <v>150</v>
      </c>
      <c r="Z676" s="120">
        <v>548.02683100671993</v>
      </c>
      <c r="AA676" s="40"/>
      <c r="AB676" s="110" t="str">
        <f t="shared" si="78"/>
        <v>14"600</v>
      </c>
    </row>
    <row r="677" spans="1:28" ht="18.75" customHeight="1" x14ac:dyDescent="0.3">
      <c r="A677" s="105">
        <v>600</v>
      </c>
      <c r="B677" s="105">
        <v>16</v>
      </c>
      <c r="C677" s="105">
        <f t="shared" si="81"/>
        <v>16</v>
      </c>
      <c r="D677" s="104" t="s">
        <v>89</v>
      </c>
      <c r="E677" s="105" t="str">
        <f t="shared" si="80"/>
        <v>16 600 CS-SS316L/FG-SS316L</v>
      </c>
      <c r="F677" s="103">
        <v>389.89</v>
      </c>
      <c r="G677" s="103">
        <v>412.75</v>
      </c>
      <c r="H677" s="103">
        <v>463.6</v>
      </c>
      <c r="I677" s="103">
        <v>565.20000000000005</v>
      </c>
      <c r="J677" s="106">
        <v>0.43817500000000004</v>
      </c>
      <c r="K677" s="107">
        <v>31</v>
      </c>
      <c r="L677" s="107">
        <v>37</v>
      </c>
      <c r="M677" s="40">
        <v>1.38248E-2</v>
      </c>
      <c r="N677" s="40">
        <v>2.3828927999999996E-2</v>
      </c>
      <c r="O677" s="40">
        <v>0.18778813394000002</v>
      </c>
      <c r="P677" s="40">
        <v>0.38632589947679996</v>
      </c>
      <c r="Q677" s="40">
        <v>1</v>
      </c>
      <c r="R677" s="40">
        <v>0.38632589947679996</v>
      </c>
      <c r="S677" s="40">
        <v>0.18778813394000002</v>
      </c>
      <c r="T677" s="108">
        <v>183.50480225147999</v>
      </c>
      <c r="U677" s="109">
        <v>84.504660273000013</v>
      </c>
      <c r="V677" s="40">
        <v>2.4883106342400008</v>
      </c>
      <c r="W677" s="109">
        <v>252</v>
      </c>
      <c r="X677" s="40">
        <v>0.40885756938000029</v>
      </c>
      <c r="Y677" s="108">
        <v>183</v>
      </c>
      <c r="Z677" s="120">
        <v>703.00946252448</v>
      </c>
      <c r="AA677" s="40"/>
      <c r="AB677" s="110" t="str">
        <f t="shared" si="78"/>
        <v>16"600</v>
      </c>
    </row>
    <row r="678" spans="1:28" ht="18.75" customHeight="1" x14ac:dyDescent="0.3">
      <c r="A678" s="105">
        <v>600</v>
      </c>
      <c r="B678" s="105">
        <v>18</v>
      </c>
      <c r="C678" s="105">
        <f t="shared" si="81"/>
        <v>18</v>
      </c>
      <c r="D678" s="104" t="s">
        <v>89</v>
      </c>
      <c r="E678" s="105" t="str">
        <f t="shared" si="80"/>
        <v>18 600 CS-SS316L/FG-SS316L</v>
      </c>
      <c r="F678" s="103">
        <v>438.15</v>
      </c>
      <c r="G678" s="103">
        <v>469.9</v>
      </c>
      <c r="H678" s="103">
        <v>527.1</v>
      </c>
      <c r="I678" s="103">
        <v>612.9</v>
      </c>
      <c r="J678" s="106">
        <v>0.4985</v>
      </c>
      <c r="K678" s="107">
        <v>34</v>
      </c>
      <c r="L678" s="107">
        <v>40</v>
      </c>
      <c r="M678" s="40">
        <v>1.38248E-2</v>
      </c>
      <c r="N678" s="40">
        <v>2.3828927999999996E-2</v>
      </c>
      <c r="O678" s="40">
        <v>0.23431653520000001</v>
      </c>
      <c r="P678" s="40">
        <v>0.47514882431999994</v>
      </c>
      <c r="Q678" s="40">
        <v>1</v>
      </c>
      <c r="R678" s="40">
        <v>0.47514882431999994</v>
      </c>
      <c r="S678" s="40">
        <v>0.23431653520000001</v>
      </c>
      <c r="T678" s="108">
        <v>225.69569155199997</v>
      </c>
      <c r="U678" s="109">
        <v>105.44244084</v>
      </c>
      <c r="V678" s="40">
        <v>2.2786920842399989</v>
      </c>
      <c r="W678" s="109">
        <v>233</v>
      </c>
      <c r="X678" s="40">
        <v>0.64648419089999998</v>
      </c>
      <c r="Y678" s="108">
        <v>273</v>
      </c>
      <c r="Z678" s="120">
        <v>837.13813239199999</v>
      </c>
      <c r="AA678" s="40"/>
      <c r="AB678" s="110" t="str">
        <f t="shared" si="78"/>
        <v>18"600</v>
      </c>
    </row>
    <row r="679" spans="1:28" ht="18.75" customHeight="1" x14ac:dyDescent="0.3">
      <c r="A679" s="105">
        <v>600</v>
      </c>
      <c r="B679" s="105">
        <v>20</v>
      </c>
      <c r="C679" s="105">
        <f t="shared" si="81"/>
        <v>20</v>
      </c>
      <c r="D679" s="104" t="s">
        <v>89</v>
      </c>
      <c r="E679" s="105" t="str">
        <f t="shared" si="80"/>
        <v>20 600 CS-SS316L/FG-SS316L</v>
      </c>
      <c r="F679" s="103">
        <v>488.95</v>
      </c>
      <c r="G679" s="103">
        <v>520.70000000000005</v>
      </c>
      <c r="H679" s="103">
        <v>577.9</v>
      </c>
      <c r="I679" s="103">
        <v>682.8</v>
      </c>
      <c r="J679" s="106">
        <v>0.5492999999999999</v>
      </c>
      <c r="K679" s="107">
        <v>34</v>
      </c>
      <c r="L679" s="107">
        <v>40</v>
      </c>
      <c r="M679" s="40">
        <v>1.38248E-2</v>
      </c>
      <c r="N679" s="40">
        <v>2.3828927999999996E-2</v>
      </c>
      <c r="O679" s="40">
        <v>0.25819472975999996</v>
      </c>
      <c r="P679" s="40">
        <v>0.52356920601599977</v>
      </c>
      <c r="Q679" s="40">
        <v>1</v>
      </c>
      <c r="R679" s="40">
        <v>0.52356920601599977</v>
      </c>
      <c r="S679" s="40">
        <v>0.25819472975999996</v>
      </c>
      <c r="T679" s="108">
        <v>248.69537285759989</v>
      </c>
      <c r="U679" s="109">
        <v>116.18762839199998</v>
      </c>
      <c r="V679" s="40">
        <v>3.1036856990399992</v>
      </c>
      <c r="W679" s="109">
        <v>313</v>
      </c>
      <c r="X679" s="40">
        <v>0.71637437370000123</v>
      </c>
      <c r="Y679" s="108">
        <v>298</v>
      </c>
      <c r="Z679" s="120">
        <v>975.88300124959983</v>
      </c>
      <c r="AA679" s="40"/>
      <c r="AB679" s="110" t="str">
        <f t="shared" si="78"/>
        <v>20"600</v>
      </c>
    </row>
    <row r="680" spans="1:28" ht="18.75" customHeight="1" x14ac:dyDescent="0.3">
      <c r="A680" s="105">
        <v>600</v>
      </c>
      <c r="B680" s="105">
        <v>24</v>
      </c>
      <c r="C680" s="105">
        <f t="shared" si="81"/>
        <v>24</v>
      </c>
      <c r="D680" s="104" t="s">
        <v>89</v>
      </c>
      <c r="E680" s="105" t="str">
        <f t="shared" si="80"/>
        <v>24 600 CS-SS316L/FG-SS316L</v>
      </c>
      <c r="F680" s="103">
        <v>590.54999999999995</v>
      </c>
      <c r="G680" s="103">
        <v>628.65</v>
      </c>
      <c r="H680" s="103">
        <v>685.8</v>
      </c>
      <c r="I680" s="103">
        <v>790.7</v>
      </c>
      <c r="J680" s="106">
        <v>0.65722499999999995</v>
      </c>
      <c r="K680" s="107">
        <v>34</v>
      </c>
      <c r="L680" s="107">
        <v>40</v>
      </c>
      <c r="M680" s="40">
        <v>1.38248E-2</v>
      </c>
      <c r="N680" s="40">
        <v>2.3828927999999996E-2</v>
      </c>
      <c r="O680" s="40">
        <v>0.30892414211999997</v>
      </c>
      <c r="P680" s="40">
        <v>0.62643868819199988</v>
      </c>
      <c r="Q680" s="40">
        <v>1</v>
      </c>
      <c r="R680" s="40">
        <v>0.62643868819199988</v>
      </c>
      <c r="S680" s="40">
        <v>0.30892414211999997</v>
      </c>
      <c r="T680" s="108">
        <v>297.55837689119994</v>
      </c>
      <c r="U680" s="109">
        <v>139.015863954</v>
      </c>
      <c r="V680" s="40">
        <v>3.5941480407600035</v>
      </c>
      <c r="W680" s="109">
        <v>358</v>
      </c>
      <c r="X680" s="40">
        <v>1.0378692145800006</v>
      </c>
      <c r="Y680" s="108">
        <v>410</v>
      </c>
      <c r="Z680" s="120">
        <v>1204.5742408451999</v>
      </c>
      <c r="AA680" s="40"/>
      <c r="AB680" s="110" t="str">
        <f t="shared" si="78"/>
        <v>24"600</v>
      </c>
    </row>
    <row r="681" spans="1:28" ht="18.75" customHeight="1" x14ac:dyDescent="0.3">
      <c r="A681" s="125"/>
      <c r="B681" s="125"/>
      <c r="C681" s="125"/>
      <c r="D681" s="126"/>
      <c r="E681" s="125"/>
      <c r="F681" s="127"/>
      <c r="G681" s="127"/>
      <c r="H681" s="127"/>
      <c r="I681" s="127"/>
      <c r="J681" s="127"/>
      <c r="K681" s="125"/>
      <c r="L681" s="125"/>
      <c r="M681" s="128"/>
      <c r="N681" s="128"/>
      <c r="O681" s="128"/>
      <c r="P681" s="128"/>
      <c r="Q681" s="128"/>
      <c r="R681" s="128"/>
      <c r="S681" s="128"/>
      <c r="T681" s="128"/>
      <c r="U681" s="128"/>
      <c r="V681" s="128"/>
      <c r="W681" s="128"/>
      <c r="X681" s="128"/>
      <c r="Y681" s="128"/>
      <c r="Z681" s="167"/>
      <c r="AA681" s="128"/>
      <c r="AB681" s="110" t="str">
        <f t="shared" si="78"/>
        <v>"</v>
      </c>
    </row>
    <row r="682" spans="1:28" ht="18.75" customHeight="1" x14ac:dyDescent="0.3">
      <c r="A682" s="105">
        <v>900</v>
      </c>
      <c r="B682" s="103">
        <v>0.5</v>
      </c>
      <c r="C682" s="103">
        <v>0.5</v>
      </c>
      <c r="D682" s="104" t="s">
        <v>89</v>
      </c>
      <c r="E682" s="105" t="str">
        <f t="shared" ref="E682:E700" si="82">CONCATENATE(C682," ",A682," ",D682)</f>
        <v>0.5 900 CS-SS316L/FG-SS316L</v>
      </c>
      <c r="F682" s="103">
        <v>14.22</v>
      </c>
      <c r="G682" s="103">
        <v>19.05</v>
      </c>
      <c r="H682" s="103">
        <v>31.8</v>
      </c>
      <c r="I682" s="103">
        <v>63.5</v>
      </c>
      <c r="J682" s="106">
        <v>2.5425E-2</v>
      </c>
      <c r="K682" s="107">
        <v>8</v>
      </c>
      <c r="L682" s="107">
        <v>14</v>
      </c>
      <c r="M682" s="40">
        <v>1.38248E-2</v>
      </c>
      <c r="N682" s="40">
        <v>2.3828927999999996E-2</v>
      </c>
      <c r="O682" s="40">
        <v>2.8119643200000002E-3</v>
      </c>
      <c r="P682" s="40">
        <v>8.4819069215999986E-3</v>
      </c>
      <c r="Q682" s="40">
        <v>1</v>
      </c>
      <c r="R682" s="40">
        <v>8.4819069215999986E-3</v>
      </c>
      <c r="S682" s="40">
        <v>2.8119643200000002E-3</v>
      </c>
      <c r="T682" s="108">
        <v>4.0289057877599994</v>
      </c>
      <c r="U682" s="109">
        <v>1.2653839440000001</v>
      </c>
      <c r="V682" s="40">
        <v>8.7225149399999979E-2</v>
      </c>
      <c r="W682" s="109">
        <v>26.167544819999996</v>
      </c>
      <c r="X682" s="40">
        <v>3.9870423179999993E-3</v>
      </c>
      <c r="Y682" s="108">
        <v>8.9708452154999989</v>
      </c>
      <c r="Z682" s="120">
        <v>40.432679767259998</v>
      </c>
      <c r="AA682" s="40">
        <f t="shared" ref="AA682:AA700" si="83">R682+S682+V682+X682</f>
        <v>0.10250606295959998</v>
      </c>
      <c r="AB682" s="110" t="str">
        <f t="shared" si="78"/>
        <v>0.5"900</v>
      </c>
    </row>
    <row r="683" spans="1:28" ht="18.75" customHeight="1" x14ac:dyDescent="0.3">
      <c r="A683" s="105">
        <v>900</v>
      </c>
      <c r="B683" s="103">
        <v>0.75</v>
      </c>
      <c r="C683" s="103">
        <v>0.75</v>
      </c>
      <c r="D683" s="104" t="s">
        <v>89</v>
      </c>
      <c r="E683" s="105" t="str">
        <f t="shared" si="82"/>
        <v>0.75 900 CS-SS316L/FG-SS316L</v>
      </c>
      <c r="F683" s="103">
        <v>20.57</v>
      </c>
      <c r="G683" s="103">
        <v>25.4</v>
      </c>
      <c r="H683" s="103">
        <v>39.6</v>
      </c>
      <c r="I683" s="103">
        <v>69.900000000000006</v>
      </c>
      <c r="J683" s="106">
        <v>3.2500000000000001E-2</v>
      </c>
      <c r="K683" s="107">
        <v>9</v>
      </c>
      <c r="L683" s="107">
        <v>15</v>
      </c>
      <c r="M683" s="40">
        <v>1.38248E-2</v>
      </c>
      <c r="N683" s="40">
        <v>2.3828927999999996E-2</v>
      </c>
      <c r="O683" s="40">
        <v>4.0437540000000001E-3</v>
      </c>
      <c r="P683" s="40">
        <v>1.1616602399999999E-2</v>
      </c>
      <c r="Q683" s="40">
        <v>1</v>
      </c>
      <c r="R683" s="40">
        <v>1.1616602399999999E-2</v>
      </c>
      <c r="S683" s="40">
        <v>4.0437540000000001E-3</v>
      </c>
      <c r="T683" s="108">
        <v>5.517886139999999</v>
      </c>
      <c r="U683" s="109">
        <v>1.8196893000000001</v>
      </c>
      <c r="V683" s="40">
        <v>9.177587604000001E-2</v>
      </c>
      <c r="W683" s="109">
        <v>27.532762812000001</v>
      </c>
      <c r="X683" s="40">
        <v>5.316056423999997E-3</v>
      </c>
      <c r="Y683" s="108">
        <v>11.961126953999994</v>
      </c>
      <c r="Z683" s="120">
        <v>46.831465205999997</v>
      </c>
      <c r="AA683" s="40">
        <f t="shared" si="83"/>
        <v>0.112752288864</v>
      </c>
      <c r="AB683" s="110" t="str">
        <f t="shared" si="78"/>
        <v>0.75"900</v>
      </c>
    </row>
    <row r="684" spans="1:28" ht="18.75" customHeight="1" x14ac:dyDescent="0.3">
      <c r="A684" s="105">
        <v>900</v>
      </c>
      <c r="B684" s="105">
        <v>1</v>
      </c>
      <c r="C684" s="105">
        <f>B684</f>
        <v>1</v>
      </c>
      <c r="D684" s="104" t="s">
        <v>89</v>
      </c>
      <c r="E684" s="105" t="str">
        <f t="shared" si="82"/>
        <v>1 900 CS-SS316L/FG-SS316L</v>
      </c>
      <c r="F684" s="103">
        <v>26.92</v>
      </c>
      <c r="G684" s="103">
        <v>31.75</v>
      </c>
      <c r="H684" s="103">
        <v>47.8</v>
      </c>
      <c r="I684" s="103">
        <v>79.5</v>
      </c>
      <c r="J684" s="106">
        <v>3.9774999999999998E-2</v>
      </c>
      <c r="K684" s="107">
        <v>10</v>
      </c>
      <c r="L684" s="107">
        <v>16</v>
      </c>
      <c r="M684" s="40">
        <v>1.38248E-2</v>
      </c>
      <c r="N684" s="40">
        <v>2.3828927999999996E-2</v>
      </c>
      <c r="O684" s="40">
        <v>5.4988141999999995E-3</v>
      </c>
      <c r="P684" s="40">
        <v>1.5164729779199996E-2</v>
      </c>
      <c r="Q684" s="40">
        <v>1</v>
      </c>
      <c r="R684" s="40">
        <v>1.5164729779199996E-2</v>
      </c>
      <c r="S684" s="40">
        <v>5.4988141999999995E-3</v>
      </c>
      <c r="T684" s="108">
        <v>7.2032466451199983</v>
      </c>
      <c r="U684" s="109">
        <v>2.4744663899999999</v>
      </c>
      <c r="V684" s="40">
        <v>0.10920313980000002</v>
      </c>
      <c r="W684" s="109">
        <v>32.760941940000002</v>
      </c>
      <c r="X684" s="40">
        <v>6.6450705299999973E-3</v>
      </c>
      <c r="Y684" s="108">
        <v>14.951408692499994</v>
      </c>
      <c r="Z684" s="120">
        <v>57.390063667619991</v>
      </c>
      <c r="AA684" s="40">
        <f t="shared" si="83"/>
        <v>0.13651175430920001</v>
      </c>
      <c r="AB684" s="110" t="str">
        <f t="shared" si="78"/>
        <v>1"900</v>
      </c>
    </row>
    <row r="685" spans="1:28" ht="18.75" customHeight="1" x14ac:dyDescent="0.3">
      <c r="A685" s="105">
        <v>900</v>
      </c>
      <c r="B685" s="105" t="s">
        <v>73</v>
      </c>
      <c r="C685" s="103">
        <v>1.25</v>
      </c>
      <c r="D685" s="104" t="s">
        <v>89</v>
      </c>
      <c r="E685" s="105" t="str">
        <f t="shared" si="82"/>
        <v>1.25 900 CS-SS316L/FG-SS316L</v>
      </c>
      <c r="F685" s="103">
        <v>33.270000000000003</v>
      </c>
      <c r="G685" s="103">
        <v>39.619999999999997</v>
      </c>
      <c r="H685" s="103">
        <v>60.5</v>
      </c>
      <c r="I685" s="103">
        <v>88.9</v>
      </c>
      <c r="J685" s="106">
        <v>5.006E-2</v>
      </c>
      <c r="K685" s="107">
        <v>13</v>
      </c>
      <c r="L685" s="107">
        <v>19</v>
      </c>
      <c r="M685" s="40">
        <v>1.38248E-2</v>
      </c>
      <c r="N685" s="40">
        <v>2.3828927999999996E-2</v>
      </c>
      <c r="O685" s="40">
        <v>8.9969033440000009E-3</v>
      </c>
      <c r="P685" s="40">
        <v>2.2664646577919997E-2</v>
      </c>
      <c r="Q685" s="40">
        <v>1</v>
      </c>
      <c r="R685" s="40">
        <v>2.2664646577919997E-2</v>
      </c>
      <c r="S685" s="40">
        <v>8.9969033440000009E-3</v>
      </c>
      <c r="T685" s="108">
        <v>10.765707124511998</v>
      </c>
      <c r="U685" s="109">
        <v>4.0486065048000004</v>
      </c>
      <c r="V685" s="40">
        <v>0.10940290032000001</v>
      </c>
      <c r="W685" s="109">
        <v>32.820870096000007</v>
      </c>
      <c r="X685" s="40">
        <v>1.0901767883999991E-2</v>
      </c>
      <c r="Y685" s="108">
        <v>24.528977738999981</v>
      </c>
      <c r="Z685" s="120">
        <v>72.164161464311988</v>
      </c>
      <c r="AA685" s="40">
        <f t="shared" si="83"/>
        <v>0.15196621812591998</v>
      </c>
      <c r="AB685" s="110" t="str">
        <f t="shared" si="78"/>
        <v>1  1/4"900</v>
      </c>
    </row>
    <row r="686" spans="1:28" ht="18.75" customHeight="1" x14ac:dyDescent="0.3">
      <c r="A686" s="105">
        <v>900</v>
      </c>
      <c r="B686" s="105" t="s">
        <v>74</v>
      </c>
      <c r="C686" s="103">
        <v>1.5</v>
      </c>
      <c r="D686" s="104" t="s">
        <v>89</v>
      </c>
      <c r="E686" s="105" t="str">
        <f t="shared" si="82"/>
        <v>1.5 900 CS-SS316L/FG-SS316L</v>
      </c>
      <c r="F686" s="103">
        <v>41.4</v>
      </c>
      <c r="G686" s="103">
        <v>47.75</v>
      </c>
      <c r="H686" s="103">
        <v>69.900000000000006</v>
      </c>
      <c r="I686" s="103">
        <v>98.6</v>
      </c>
      <c r="J686" s="106">
        <v>5.8825000000000002E-2</v>
      </c>
      <c r="K686" s="107">
        <v>13</v>
      </c>
      <c r="L686" s="107">
        <v>19</v>
      </c>
      <c r="M686" s="40">
        <v>1.38248E-2</v>
      </c>
      <c r="N686" s="40">
        <v>2.3828927999999996E-2</v>
      </c>
      <c r="O686" s="40">
        <v>1.057217018E-2</v>
      </c>
      <c r="P686" s="40">
        <v>2.6632997102399993E-2</v>
      </c>
      <c r="Q686" s="40">
        <v>1</v>
      </c>
      <c r="R686" s="40">
        <v>2.6632997102399993E-2</v>
      </c>
      <c r="S686" s="40">
        <v>1.057217018E-2</v>
      </c>
      <c r="T686" s="108">
        <v>12.650673623639996</v>
      </c>
      <c r="U686" s="109">
        <v>4.7574765809999997</v>
      </c>
      <c r="V686" s="40">
        <v>0.12262176023999997</v>
      </c>
      <c r="W686" s="109">
        <v>36.786528071999989</v>
      </c>
      <c r="X686" s="40">
        <v>1.3138804050000005E-2</v>
      </c>
      <c r="Y686" s="108">
        <v>29.56230911250001</v>
      </c>
      <c r="Z686" s="120">
        <v>83.756987389139994</v>
      </c>
      <c r="AA686" s="40">
        <f t="shared" si="83"/>
        <v>0.17296573157239997</v>
      </c>
      <c r="AB686" s="110" t="str">
        <f t="shared" si="78"/>
        <v>1  1/2"900</v>
      </c>
    </row>
    <row r="687" spans="1:28" ht="18.75" customHeight="1" x14ac:dyDescent="0.3">
      <c r="A687" s="105">
        <v>900</v>
      </c>
      <c r="B687" s="105">
        <v>2</v>
      </c>
      <c r="C687" s="105">
        <f>B687</f>
        <v>2</v>
      </c>
      <c r="D687" s="104" t="s">
        <v>89</v>
      </c>
      <c r="E687" s="105" t="str">
        <f t="shared" si="82"/>
        <v>2 900 CS-SS316L/FG-SS316L</v>
      </c>
      <c r="F687" s="103">
        <v>52.32</v>
      </c>
      <c r="G687" s="103">
        <v>58.67</v>
      </c>
      <c r="H687" s="103">
        <v>85.9</v>
      </c>
      <c r="I687" s="105">
        <v>143</v>
      </c>
      <c r="J687" s="106">
        <v>7.2285000000000002E-2</v>
      </c>
      <c r="K687" s="107">
        <v>16</v>
      </c>
      <c r="L687" s="107">
        <v>22</v>
      </c>
      <c r="M687" s="40">
        <v>1.38248E-2</v>
      </c>
      <c r="N687" s="40">
        <v>2.3828927999999996E-2</v>
      </c>
      <c r="O687" s="40">
        <v>1.5989210688000001E-2</v>
      </c>
      <c r="P687" s="40">
        <v>3.7894429330559996E-2</v>
      </c>
      <c r="Q687" s="40">
        <v>1</v>
      </c>
      <c r="R687" s="40">
        <v>3.7894429330559996E-2</v>
      </c>
      <c r="S687" s="40">
        <v>1.5989210688000001E-2</v>
      </c>
      <c r="T687" s="108">
        <v>17.999853932015998</v>
      </c>
      <c r="U687" s="109">
        <v>7.1951448096000004</v>
      </c>
      <c r="V687" s="40">
        <v>0.35381877959999991</v>
      </c>
      <c r="W687" s="109">
        <v>106.14563387999996</v>
      </c>
      <c r="X687" s="40">
        <v>1.6143531594000005E-2</v>
      </c>
      <c r="Y687" s="108">
        <v>36.322946086500011</v>
      </c>
      <c r="Z687" s="120">
        <v>167.66357870811601</v>
      </c>
      <c r="AA687" s="40">
        <f t="shared" si="83"/>
        <v>0.42384595121255991</v>
      </c>
      <c r="AB687" s="110" t="str">
        <f t="shared" si="78"/>
        <v>2"900</v>
      </c>
    </row>
    <row r="688" spans="1:28" ht="18.75" customHeight="1" x14ac:dyDescent="0.3">
      <c r="A688" s="105">
        <v>900</v>
      </c>
      <c r="B688" s="105" t="s">
        <v>75</v>
      </c>
      <c r="C688" s="103">
        <v>2.5</v>
      </c>
      <c r="D688" s="104" t="s">
        <v>89</v>
      </c>
      <c r="E688" s="105" t="str">
        <f t="shared" si="82"/>
        <v>2.5 900 CS-SS316L/FG-SS316L</v>
      </c>
      <c r="F688" s="103">
        <v>63.5</v>
      </c>
      <c r="G688" s="103">
        <v>69.849999999999994</v>
      </c>
      <c r="H688" s="103">
        <v>98.6</v>
      </c>
      <c r="I688" s="103">
        <v>165.1</v>
      </c>
      <c r="J688" s="106">
        <v>8.4224999999999994E-2</v>
      </c>
      <c r="K688" s="107">
        <v>17</v>
      </c>
      <c r="L688" s="107">
        <v>23</v>
      </c>
      <c r="M688" s="40">
        <v>1.38248E-2</v>
      </c>
      <c r="N688" s="40">
        <v>2.3828927999999996E-2</v>
      </c>
      <c r="O688" s="40">
        <v>1.9794694259999999E-2</v>
      </c>
      <c r="P688" s="40">
        <v>4.616080359839999E-2</v>
      </c>
      <c r="Q688" s="40">
        <v>1</v>
      </c>
      <c r="R688" s="40">
        <v>4.616080359839999E-2</v>
      </c>
      <c r="S688" s="40">
        <v>1.9794694259999999E-2</v>
      </c>
      <c r="T688" s="108">
        <v>21.926381709239994</v>
      </c>
      <c r="U688" s="109">
        <v>8.9076124169999993</v>
      </c>
      <c r="V688" s="40">
        <v>0.47574852780000004</v>
      </c>
      <c r="W688" s="109">
        <v>142.72455834000002</v>
      </c>
      <c r="X688" s="40">
        <v>1.9219800269999983E-2</v>
      </c>
      <c r="Y688" s="108">
        <v>43.244550607499967</v>
      </c>
      <c r="Z688" s="120">
        <v>216.80310307373998</v>
      </c>
      <c r="AA688" s="40">
        <f t="shared" si="83"/>
        <v>0.56092382592840007</v>
      </c>
      <c r="AB688" s="110" t="str">
        <f t="shared" si="78"/>
        <v>2  1/2"900</v>
      </c>
    </row>
    <row r="689" spans="1:28" ht="18.75" customHeight="1" x14ac:dyDescent="0.3">
      <c r="A689" s="105">
        <v>900</v>
      </c>
      <c r="B689" s="105">
        <v>3</v>
      </c>
      <c r="C689" s="105">
        <f t="shared" ref="C689:C700" si="84">B689</f>
        <v>3</v>
      </c>
      <c r="D689" s="104" t="s">
        <v>89</v>
      </c>
      <c r="E689" s="105" t="str">
        <f t="shared" si="82"/>
        <v>3 900 CS-SS316L/FG-SS316L</v>
      </c>
      <c r="F689" s="123">
        <v>78.739999999999995</v>
      </c>
      <c r="G689" s="103">
        <v>95.25</v>
      </c>
      <c r="H689" s="103">
        <v>120.7</v>
      </c>
      <c r="I689" s="103">
        <v>168.4</v>
      </c>
      <c r="J689" s="106">
        <v>0.10797499999999999</v>
      </c>
      <c r="K689" s="107">
        <v>15</v>
      </c>
      <c r="L689" s="107">
        <v>21</v>
      </c>
      <c r="M689" s="40">
        <v>1.38248E-2</v>
      </c>
      <c r="N689" s="40">
        <v>2.3828927999999996E-2</v>
      </c>
      <c r="O689" s="40">
        <v>2.2390991699999998E-2</v>
      </c>
      <c r="P689" s="40">
        <v>5.4031498516799982E-2</v>
      </c>
      <c r="Q689" s="40">
        <v>1</v>
      </c>
      <c r="R689" s="40">
        <v>5.4031498516799982E-2</v>
      </c>
      <c r="S689" s="40">
        <v>2.2390991699999998E-2</v>
      </c>
      <c r="T689" s="108">
        <v>25.664961795479993</v>
      </c>
      <c r="U689" s="109">
        <v>10.075946264999999</v>
      </c>
      <c r="V689" s="40">
        <v>0.34807208975999998</v>
      </c>
      <c r="W689" s="109">
        <v>104.42162692799999</v>
      </c>
      <c r="X689" s="40">
        <v>6.8142928230000011E-2</v>
      </c>
      <c r="Y689" s="108">
        <v>91.992953110500011</v>
      </c>
      <c r="Z689" s="120">
        <v>232.15548809897999</v>
      </c>
      <c r="AA689" s="40">
        <f t="shared" si="83"/>
        <v>0.49263750820679997</v>
      </c>
      <c r="AB689" s="110" t="str">
        <f t="shared" si="78"/>
        <v>3"900</v>
      </c>
    </row>
    <row r="690" spans="1:28" ht="18.75" customHeight="1" x14ac:dyDescent="0.3">
      <c r="A690" s="105">
        <v>900</v>
      </c>
      <c r="B690" s="105">
        <v>4</v>
      </c>
      <c r="C690" s="105">
        <f t="shared" si="84"/>
        <v>4</v>
      </c>
      <c r="D690" s="104" t="s">
        <v>89</v>
      </c>
      <c r="E690" s="105" t="str">
        <f t="shared" si="82"/>
        <v>4 900 CS-SS316L/FG-SS316L</v>
      </c>
      <c r="F690" s="103">
        <v>102.62</v>
      </c>
      <c r="G690" s="103">
        <v>120.65</v>
      </c>
      <c r="H690" s="103">
        <v>149.4</v>
      </c>
      <c r="I690" s="103">
        <v>206.5</v>
      </c>
      <c r="J690" s="106">
        <v>0.13502500000000001</v>
      </c>
      <c r="K690" s="107">
        <v>17</v>
      </c>
      <c r="L690" s="107">
        <v>23</v>
      </c>
      <c r="M690" s="40">
        <v>1.38248E-2</v>
      </c>
      <c r="N690" s="40">
        <v>2.3828927999999996E-2</v>
      </c>
      <c r="O690" s="40">
        <v>3.173379154E-2</v>
      </c>
      <c r="P690" s="40">
        <v>7.4002523073599988E-2</v>
      </c>
      <c r="Q690" s="40">
        <v>1</v>
      </c>
      <c r="R690" s="40">
        <v>7.4002523073599988E-2</v>
      </c>
      <c r="S690" s="40">
        <v>3.173379154E-2</v>
      </c>
      <c r="T690" s="108">
        <v>35.151198459959993</v>
      </c>
      <c r="U690" s="109">
        <v>14.280206193</v>
      </c>
      <c r="V690" s="40">
        <v>0.51093411179999992</v>
      </c>
      <c r="W690" s="109">
        <v>153.28023353999998</v>
      </c>
      <c r="X690" s="40">
        <v>9.4260944574000013E-2</v>
      </c>
      <c r="Y690" s="108">
        <v>127.25227517490001</v>
      </c>
      <c r="Z690" s="120">
        <v>329.96391336786002</v>
      </c>
      <c r="AA690" s="40">
        <f t="shared" si="83"/>
        <v>0.71093137098759995</v>
      </c>
      <c r="AB690" s="110" t="str">
        <f t="shared" si="78"/>
        <v>4"900</v>
      </c>
    </row>
    <row r="691" spans="1:28" ht="18.75" customHeight="1" x14ac:dyDescent="0.3">
      <c r="A691" s="105">
        <v>900</v>
      </c>
      <c r="B691" s="105">
        <v>5</v>
      </c>
      <c r="C691" s="105">
        <f t="shared" si="84"/>
        <v>5</v>
      </c>
      <c r="D691" s="104" t="s">
        <v>89</v>
      </c>
      <c r="E691" s="105" t="str">
        <f t="shared" si="82"/>
        <v>5 900 CS-SS316L/FG-SS316L</v>
      </c>
      <c r="F691" s="103">
        <v>128.27000000000001</v>
      </c>
      <c r="G691" s="103">
        <v>147.57</v>
      </c>
      <c r="H691" s="103">
        <v>177.8</v>
      </c>
      <c r="I691" s="103">
        <v>247.7</v>
      </c>
      <c r="J691" s="106">
        <v>0.162685</v>
      </c>
      <c r="K691" s="107">
        <v>18</v>
      </c>
      <c r="L691" s="107">
        <v>24</v>
      </c>
      <c r="M691" s="40">
        <v>1.38248E-2</v>
      </c>
      <c r="N691" s="40">
        <v>2.3828927999999996E-2</v>
      </c>
      <c r="O691" s="40">
        <v>4.0483576584000001E-2</v>
      </c>
      <c r="P691" s="40">
        <v>9.3038619640319981E-2</v>
      </c>
      <c r="Q691" s="40">
        <v>1</v>
      </c>
      <c r="R691" s="40">
        <v>9.3038619640319981E-2</v>
      </c>
      <c r="S691" s="40">
        <v>4.0483576584000001E-2</v>
      </c>
      <c r="T691" s="108">
        <v>44.193344329151991</v>
      </c>
      <c r="U691" s="109">
        <v>18.217609462800002</v>
      </c>
      <c r="V691" s="40">
        <v>0.75026021435999957</v>
      </c>
      <c r="W691" s="109">
        <v>225.07806430799985</v>
      </c>
      <c r="X691" s="40">
        <v>0.12341391253199989</v>
      </c>
      <c r="Y691" s="108">
        <v>166.60878191819984</v>
      </c>
      <c r="Z691" s="120">
        <v>454.0978000181517</v>
      </c>
      <c r="AA691" s="40">
        <f t="shared" si="83"/>
        <v>1.0071963231163195</v>
      </c>
      <c r="AB691" s="110" t="str">
        <f t="shared" si="78"/>
        <v>5"900</v>
      </c>
    </row>
    <row r="692" spans="1:28" ht="18.75" customHeight="1" x14ac:dyDescent="0.3">
      <c r="A692" s="105">
        <v>900</v>
      </c>
      <c r="B692" s="105">
        <v>6</v>
      </c>
      <c r="C692" s="105">
        <f t="shared" si="84"/>
        <v>6</v>
      </c>
      <c r="D692" s="104" t="s">
        <v>89</v>
      </c>
      <c r="E692" s="105" t="str">
        <f t="shared" si="82"/>
        <v>6 900 CS-SS316L/FG-SS316L</v>
      </c>
      <c r="F692" s="103">
        <v>154.94</v>
      </c>
      <c r="G692" s="103">
        <v>174.75</v>
      </c>
      <c r="H692" s="103">
        <v>209.6</v>
      </c>
      <c r="I692" s="103">
        <v>289.10000000000002</v>
      </c>
      <c r="J692" s="106">
        <v>0.19217500000000001</v>
      </c>
      <c r="K692" s="107">
        <v>21</v>
      </c>
      <c r="L692" s="107">
        <v>27</v>
      </c>
      <c r="M692" s="40">
        <v>1.38248E-2</v>
      </c>
      <c r="N692" s="40">
        <v>2.3828927999999996E-2</v>
      </c>
      <c r="O692" s="40">
        <v>5.5792399740000005E-2</v>
      </c>
      <c r="P692" s="40">
        <v>0.12364175443679999</v>
      </c>
      <c r="Q692" s="40">
        <v>1</v>
      </c>
      <c r="R692" s="40">
        <v>0.12364175443679999</v>
      </c>
      <c r="S692" s="40">
        <v>5.5792399740000005E-2</v>
      </c>
      <c r="T692" s="108">
        <v>58.729833357479997</v>
      </c>
      <c r="U692" s="109">
        <v>25.106579883000002</v>
      </c>
      <c r="V692" s="40">
        <v>0.99591885540000036</v>
      </c>
      <c r="W692" s="109">
        <v>298.77565662000012</v>
      </c>
      <c r="X692" s="40">
        <v>0.15000660926999998</v>
      </c>
      <c r="Y692" s="108">
        <v>202.50892251449994</v>
      </c>
      <c r="Z692" s="120">
        <v>585.12099237498001</v>
      </c>
      <c r="AA692" s="40">
        <f t="shared" si="83"/>
        <v>1.3253596188468002</v>
      </c>
      <c r="AB692" s="110" t="str">
        <f t="shared" si="78"/>
        <v>6"900</v>
      </c>
    </row>
    <row r="693" spans="1:28" ht="18.75" customHeight="1" x14ac:dyDescent="0.3">
      <c r="A693" s="105">
        <v>900</v>
      </c>
      <c r="B693" s="105">
        <v>8</v>
      </c>
      <c r="C693" s="105">
        <f t="shared" si="84"/>
        <v>8</v>
      </c>
      <c r="D693" s="104" t="s">
        <v>89</v>
      </c>
      <c r="E693" s="105" t="str">
        <f t="shared" si="82"/>
        <v>8 900 CS-SS316L/FG-SS316L</v>
      </c>
      <c r="F693" s="103">
        <v>196.85</v>
      </c>
      <c r="G693" s="103">
        <v>222.25</v>
      </c>
      <c r="H693" s="103">
        <v>257.3</v>
      </c>
      <c r="I693" s="103">
        <v>358.9</v>
      </c>
      <c r="J693" s="106">
        <v>0.23977500000000002</v>
      </c>
      <c r="K693" s="107">
        <v>21</v>
      </c>
      <c r="L693" s="107">
        <v>27</v>
      </c>
      <c r="M693" s="40">
        <v>1.38248E-2</v>
      </c>
      <c r="N693" s="40">
        <v>2.3828927999999996E-2</v>
      </c>
      <c r="O693" s="40">
        <v>6.9611669819999999E-2</v>
      </c>
      <c r="P693" s="40">
        <v>0.15426669270239998</v>
      </c>
      <c r="Q693" s="40">
        <v>1</v>
      </c>
      <c r="R693" s="40">
        <v>0.15426669270239998</v>
      </c>
      <c r="S693" s="40">
        <v>6.9611669819999999E-2</v>
      </c>
      <c r="T693" s="108">
        <v>73.276679033639994</v>
      </c>
      <c r="U693" s="109">
        <v>31.325251419000001</v>
      </c>
      <c r="V693" s="40">
        <v>1.5800684476799993</v>
      </c>
      <c r="W693" s="109">
        <v>474.02053430399974</v>
      </c>
      <c r="X693" s="40">
        <v>0.24461563980000003</v>
      </c>
      <c r="Y693" s="108">
        <v>330.23111373000006</v>
      </c>
      <c r="Z693" s="120">
        <v>908.85357848663978</v>
      </c>
      <c r="AA693" s="40">
        <f t="shared" si="83"/>
        <v>2.0485624500023993</v>
      </c>
      <c r="AB693" s="110" t="str">
        <f t="shared" si="78"/>
        <v>8"900</v>
      </c>
    </row>
    <row r="694" spans="1:28" ht="18.75" customHeight="1" x14ac:dyDescent="0.3">
      <c r="A694" s="105">
        <v>900</v>
      </c>
      <c r="B694" s="105">
        <v>10</v>
      </c>
      <c r="C694" s="105">
        <f t="shared" si="84"/>
        <v>10</v>
      </c>
      <c r="D694" s="104" t="s">
        <v>89</v>
      </c>
      <c r="E694" s="105" t="str">
        <f t="shared" si="82"/>
        <v>10 900 CS-SS316L/FG-SS316L</v>
      </c>
      <c r="F694" s="103">
        <v>246.13</v>
      </c>
      <c r="G694" s="103">
        <v>276.35000000000002</v>
      </c>
      <c r="H694" s="103">
        <v>311.2</v>
      </c>
      <c r="I694" s="103">
        <v>435.1</v>
      </c>
      <c r="J694" s="106">
        <v>0.29377499999999995</v>
      </c>
      <c r="K694" s="107">
        <v>21</v>
      </c>
      <c r="L694" s="107">
        <v>27</v>
      </c>
      <c r="M694" s="40">
        <v>1.38248E-2</v>
      </c>
      <c r="N694" s="40">
        <v>2.3828927999999996E-2</v>
      </c>
      <c r="O694" s="40">
        <v>8.5288993019999981E-2</v>
      </c>
      <c r="P694" s="40">
        <v>0.18900926972639995</v>
      </c>
      <c r="Q694" s="40">
        <v>1</v>
      </c>
      <c r="R694" s="40">
        <v>0.18900926972639995</v>
      </c>
      <c r="S694" s="40">
        <v>8.5288993019999981E-2</v>
      </c>
      <c r="T694" s="108">
        <v>89.779403120039973</v>
      </c>
      <c r="U694" s="109">
        <v>38.380046858999989</v>
      </c>
      <c r="V694" s="40">
        <v>2.3359800214800011</v>
      </c>
      <c r="W694" s="109">
        <v>700.79400644400027</v>
      </c>
      <c r="X694" s="40">
        <v>0.36187840160400042</v>
      </c>
      <c r="Y694" s="108">
        <v>488.53584216540054</v>
      </c>
      <c r="Z694" s="120">
        <v>1317.4892985884408</v>
      </c>
      <c r="AA694" s="40">
        <f t="shared" si="83"/>
        <v>2.9721566858304014</v>
      </c>
      <c r="AB694" s="110" t="str">
        <f t="shared" si="78"/>
        <v>10"900</v>
      </c>
    </row>
    <row r="695" spans="1:28" ht="18.75" customHeight="1" x14ac:dyDescent="0.3">
      <c r="A695" s="105">
        <v>900</v>
      </c>
      <c r="B695" s="105">
        <v>12</v>
      </c>
      <c r="C695" s="105">
        <f t="shared" si="84"/>
        <v>12</v>
      </c>
      <c r="D695" s="104" t="s">
        <v>89</v>
      </c>
      <c r="E695" s="105" t="str">
        <f t="shared" si="82"/>
        <v>12 900 CS-SS316L/FG-SS316L</v>
      </c>
      <c r="F695" s="103">
        <v>292.10000000000002</v>
      </c>
      <c r="G695" s="103">
        <v>323.85000000000002</v>
      </c>
      <c r="H695" s="103">
        <v>368.3</v>
      </c>
      <c r="I695" s="103">
        <v>498.6</v>
      </c>
      <c r="J695" s="106">
        <v>0.34607500000000002</v>
      </c>
      <c r="K695" s="107">
        <v>27</v>
      </c>
      <c r="L695" s="107">
        <v>33</v>
      </c>
      <c r="M695" s="40">
        <v>1.38248E-2</v>
      </c>
      <c r="N695" s="40">
        <v>2.3828927999999996E-2</v>
      </c>
      <c r="O695" s="40">
        <v>0.12917927681999999</v>
      </c>
      <c r="P695" s="40">
        <v>0.27213767650080001</v>
      </c>
      <c r="Q695" s="40">
        <v>1</v>
      </c>
      <c r="R695" s="40">
        <v>0.27213767650080001</v>
      </c>
      <c r="S695" s="40">
        <v>0.12917927681999999</v>
      </c>
      <c r="T695" s="108">
        <v>129.26539633787999</v>
      </c>
      <c r="U695" s="109">
        <v>58.130674569</v>
      </c>
      <c r="V695" s="40">
        <v>2.8151751765600004</v>
      </c>
      <c r="W695" s="109">
        <v>844.5525529680001</v>
      </c>
      <c r="X695" s="40">
        <v>0.44554991534999999</v>
      </c>
      <c r="Y695" s="108">
        <v>601.49238572249999</v>
      </c>
      <c r="Z695" s="120">
        <v>1633.4410095973801</v>
      </c>
      <c r="AA695" s="40">
        <f t="shared" si="83"/>
        <v>3.6620420452308005</v>
      </c>
      <c r="AB695" s="110" t="str">
        <f t="shared" si="78"/>
        <v>12"900</v>
      </c>
    </row>
    <row r="696" spans="1:28" ht="18.75" customHeight="1" x14ac:dyDescent="0.3">
      <c r="A696" s="105">
        <v>900</v>
      </c>
      <c r="B696" s="105">
        <v>14</v>
      </c>
      <c r="C696" s="105">
        <f t="shared" si="84"/>
        <v>14</v>
      </c>
      <c r="D696" s="104" t="s">
        <v>89</v>
      </c>
      <c r="E696" s="105" t="str">
        <f t="shared" si="82"/>
        <v>14 900 CS-SS316L/FG-SS316L</v>
      </c>
      <c r="F696" s="103">
        <v>320.8</v>
      </c>
      <c r="G696" s="103">
        <v>355.6</v>
      </c>
      <c r="H696" s="103">
        <v>400.1</v>
      </c>
      <c r="I696" s="103">
        <v>520.70000000000005</v>
      </c>
      <c r="J696" s="106">
        <v>0.37785000000000002</v>
      </c>
      <c r="K696" s="107">
        <v>27</v>
      </c>
      <c r="L696" s="107">
        <v>33</v>
      </c>
      <c r="M696" s="40">
        <v>1.38248E-2</v>
      </c>
      <c r="N696" s="40">
        <v>2.3828927999999996E-2</v>
      </c>
      <c r="O696" s="40">
        <v>0.14103991835999999</v>
      </c>
      <c r="P696" s="40">
        <v>0.29712409467839995</v>
      </c>
      <c r="Q696" s="40">
        <v>1</v>
      </c>
      <c r="R696" s="40">
        <v>0.29712409467839995</v>
      </c>
      <c r="S696" s="40">
        <v>0.14103991835999999</v>
      </c>
      <c r="T696" s="108">
        <v>141.13394497223999</v>
      </c>
      <c r="U696" s="109">
        <v>63.467963261999998</v>
      </c>
      <c r="V696" s="40">
        <v>2.7210944714400007</v>
      </c>
      <c r="W696" s="109">
        <v>816.32834143200012</v>
      </c>
      <c r="X696" s="40">
        <v>0.53622830016000012</v>
      </c>
      <c r="Y696" s="108">
        <v>723.90820521600017</v>
      </c>
      <c r="Z696" s="120">
        <v>1744.8384548822403</v>
      </c>
      <c r="AA696" s="40">
        <f t="shared" si="83"/>
        <v>3.6954867846384012</v>
      </c>
      <c r="AB696" s="110" t="str">
        <f t="shared" si="78"/>
        <v>14"900</v>
      </c>
    </row>
    <row r="697" spans="1:28" ht="18.75" customHeight="1" x14ac:dyDescent="0.3">
      <c r="A697" s="105">
        <v>900</v>
      </c>
      <c r="B697" s="105">
        <v>16</v>
      </c>
      <c r="C697" s="105">
        <f t="shared" si="84"/>
        <v>16</v>
      </c>
      <c r="D697" s="104" t="s">
        <v>89</v>
      </c>
      <c r="E697" s="105" t="str">
        <f t="shared" si="82"/>
        <v>16 900 CS-SS316L/FG-SS316L</v>
      </c>
      <c r="F697" s="103">
        <v>374.65</v>
      </c>
      <c r="G697" s="103">
        <v>412.75</v>
      </c>
      <c r="H697" s="103">
        <v>457.2</v>
      </c>
      <c r="I697" s="103">
        <v>574.79999999999995</v>
      </c>
      <c r="J697" s="106">
        <v>0.434975</v>
      </c>
      <c r="K697" s="107">
        <v>27</v>
      </c>
      <c r="L697" s="107">
        <v>33</v>
      </c>
      <c r="M697" s="40">
        <v>1.38248E-2</v>
      </c>
      <c r="N697" s="40">
        <v>2.3828927999999996E-2</v>
      </c>
      <c r="O697" s="40">
        <v>0.16236294426</v>
      </c>
      <c r="P697" s="40">
        <v>0.34204460257439995</v>
      </c>
      <c r="Q697" s="40">
        <v>1</v>
      </c>
      <c r="R697" s="40">
        <v>0.34204460257439995</v>
      </c>
      <c r="S697" s="40">
        <v>0.16236294426</v>
      </c>
      <c r="T697" s="108">
        <v>162.47118622283998</v>
      </c>
      <c r="U697" s="109">
        <v>73.063324917000003</v>
      </c>
      <c r="V697" s="40">
        <v>2.9290906713599991</v>
      </c>
      <c r="W697" s="109">
        <v>878.7272014079997</v>
      </c>
      <c r="X697" s="40">
        <v>0.68142928230000044</v>
      </c>
      <c r="Y697" s="108">
        <v>919.92953110500048</v>
      </c>
      <c r="Z697" s="120">
        <v>2034.1912436528403</v>
      </c>
      <c r="AA697" s="40">
        <f t="shared" si="83"/>
        <v>4.1149275004943995</v>
      </c>
      <c r="AB697" s="110" t="str">
        <f t="shared" si="78"/>
        <v>16"900</v>
      </c>
    </row>
    <row r="698" spans="1:28" ht="18.75" customHeight="1" x14ac:dyDescent="0.3">
      <c r="A698" s="105">
        <v>900</v>
      </c>
      <c r="B698" s="105">
        <v>18</v>
      </c>
      <c r="C698" s="105">
        <f t="shared" si="84"/>
        <v>18</v>
      </c>
      <c r="D698" s="104" t="s">
        <v>89</v>
      </c>
      <c r="E698" s="105" t="str">
        <f t="shared" si="82"/>
        <v>18 900 CS-SS316L/FG-SS316L</v>
      </c>
      <c r="F698" s="103">
        <v>425.45</v>
      </c>
      <c r="G698" s="103">
        <v>463.55</v>
      </c>
      <c r="H698" s="103">
        <v>520.70000000000005</v>
      </c>
      <c r="I698" s="103">
        <v>638.29999999999995</v>
      </c>
      <c r="J698" s="106">
        <v>0.49212499999999998</v>
      </c>
      <c r="K698" s="107">
        <v>34</v>
      </c>
      <c r="L698" s="107">
        <v>40</v>
      </c>
      <c r="M698" s="40">
        <v>1.38248E-2</v>
      </c>
      <c r="N698" s="40">
        <v>2.3828927999999996E-2</v>
      </c>
      <c r="O698" s="40">
        <v>0.2313200098</v>
      </c>
      <c r="P698" s="40">
        <v>0.46907244767999989</v>
      </c>
      <c r="Q698" s="40">
        <v>1</v>
      </c>
      <c r="R698" s="40">
        <v>0.46907244767999989</v>
      </c>
      <c r="S698" s="40">
        <v>0.2313200098</v>
      </c>
      <c r="T698" s="108">
        <v>222.80941264799995</v>
      </c>
      <c r="U698" s="109">
        <v>104.09400441</v>
      </c>
      <c r="V698" s="40">
        <v>3.252676714559998</v>
      </c>
      <c r="W698" s="109">
        <v>975.80301436799937</v>
      </c>
      <c r="X698" s="40">
        <v>0.76529750166000055</v>
      </c>
      <c r="Y698" s="108">
        <v>1033.1516272410006</v>
      </c>
      <c r="Z698" s="120">
        <v>2335.858058667</v>
      </c>
      <c r="AA698" s="40">
        <f t="shared" si="83"/>
        <v>4.7183666736999985</v>
      </c>
      <c r="AB698" s="110" t="str">
        <f t="shared" si="78"/>
        <v>18"900</v>
      </c>
    </row>
    <row r="699" spans="1:28" ht="18.75" customHeight="1" x14ac:dyDescent="0.3">
      <c r="A699" s="105">
        <v>900</v>
      </c>
      <c r="B699" s="105">
        <v>20</v>
      </c>
      <c r="C699" s="105">
        <f t="shared" si="84"/>
        <v>20</v>
      </c>
      <c r="D699" s="104" t="s">
        <v>89</v>
      </c>
      <c r="E699" s="105" t="str">
        <f t="shared" si="82"/>
        <v>20 900 CS-SS316L/FG-SS316L</v>
      </c>
      <c r="F699" s="103">
        <v>482.6</v>
      </c>
      <c r="G699" s="103">
        <v>520.70000000000005</v>
      </c>
      <c r="H699" s="103">
        <v>571.5</v>
      </c>
      <c r="I699" s="103">
        <v>698.5</v>
      </c>
      <c r="J699" s="106">
        <v>0.54610000000000003</v>
      </c>
      <c r="K699" s="107">
        <v>30</v>
      </c>
      <c r="L699" s="107">
        <v>36</v>
      </c>
      <c r="M699" s="40">
        <v>1.38248E-2</v>
      </c>
      <c r="N699" s="40">
        <v>2.3828927999999996E-2</v>
      </c>
      <c r="O699" s="40">
        <v>0.22649169840000002</v>
      </c>
      <c r="P699" s="40">
        <v>0.46846719290879996</v>
      </c>
      <c r="Q699" s="40">
        <v>1</v>
      </c>
      <c r="R699" s="40">
        <v>0.46846719290879996</v>
      </c>
      <c r="S699" s="40">
        <v>0.22649169840000002</v>
      </c>
      <c r="T699" s="108">
        <v>222.52191663167997</v>
      </c>
      <c r="U699" s="109">
        <v>101.92126428000002</v>
      </c>
      <c r="V699" s="40">
        <v>3.8439600539999996</v>
      </c>
      <c r="W699" s="109">
        <v>1153.1880162</v>
      </c>
      <c r="X699" s="40">
        <v>0.85964924844000046</v>
      </c>
      <c r="Y699" s="108">
        <v>1160.5264853940007</v>
      </c>
      <c r="Z699" s="120">
        <v>2638.1576825056804</v>
      </c>
      <c r="AA699" s="40">
        <f t="shared" si="83"/>
        <v>5.3985681937488001</v>
      </c>
      <c r="AB699" s="110" t="str">
        <f t="shared" si="78"/>
        <v>20"900</v>
      </c>
    </row>
    <row r="700" spans="1:28" ht="18.75" customHeight="1" x14ac:dyDescent="0.3">
      <c r="A700" s="105">
        <v>900</v>
      </c>
      <c r="B700" s="105">
        <v>24</v>
      </c>
      <c r="C700" s="105">
        <f t="shared" si="84"/>
        <v>24</v>
      </c>
      <c r="D700" s="104" t="s">
        <v>89</v>
      </c>
      <c r="E700" s="105" t="str">
        <f t="shared" si="82"/>
        <v>24 900 CS-SS316L/FG-SS316L</v>
      </c>
      <c r="F700" s="103">
        <v>590.54999999999995</v>
      </c>
      <c r="G700" s="103">
        <v>628.65</v>
      </c>
      <c r="H700" s="103">
        <v>679.5</v>
      </c>
      <c r="I700" s="103">
        <v>838.2</v>
      </c>
      <c r="J700" s="106">
        <v>0.65407500000000007</v>
      </c>
      <c r="K700" s="107">
        <v>31</v>
      </c>
      <c r="L700" s="107">
        <v>37</v>
      </c>
      <c r="M700" s="40">
        <v>1.38248E-2</v>
      </c>
      <c r="N700" s="40">
        <v>2.3828927999999996E-2</v>
      </c>
      <c r="O700" s="40">
        <v>0.28031613786000004</v>
      </c>
      <c r="P700" s="40">
        <v>0.57667852501920003</v>
      </c>
      <c r="Q700" s="40">
        <v>1</v>
      </c>
      <c r="R700" s="40">
        <v>0.57667852501920003</v>
      </c>
      <c r="S700" s="40">
        <v>0.28031613786000004</v>
      </c>
      <c r="T700" s="108">
        <v>273.92229938412004</v>
      </c>
      <c r="U700" s="109">
        <v>126.14226203700002</v>
      </c>
      <c r="V700" s="40">
        <v>5.764124036880002</v>
      </c>
      <c r="W700" s="109">
        <v>1729.2372110640003</v>
      </c>
      <c r="X700" s="40">
        <v>1.0378692145800006</v>
      </c>
      <c r="Y700" s="108">
        <v>1401.1234396830009</v>
      </c>
      <c r="Z700" s="120">
        <v>3530.4252121681211</v>
      </c>
      <c r="AA700" s="40">
        <f t="shared" si="83"/>
        <v>7.6589879143392023</v>
      </c>
      <c r="AB700" s="110" t="str">
        <f t="shared" si="78"/>
        <v>24"900</v>
      </c>
    </row>
    <row r="701" spans="1:28" ht="15" customHeight="1" x14ac:dyDescent="0.3">
      <c r="A701" s="125"/>
      <c r="B701" s="125"/>
      <c r="C701" s="125"/>
      <c r="D701" s="126"/>
      <c r="E701" s="125"/>
      <c r="F701" s="127"/>
      <c r="G701" s="127"/>
      <c r="H701" s="127"/>
      <c r="I701" s="127"/>
      <c r="J701" s="127"/>
      <c r="K701" s="125"/>
      <c r="L701" s="125"/>
      <c r="M701" s="128"/>
      <c r="N701" s="128"/>
      <c r="O701" s="128"/>
      <c r="P701" s="128"/>
      <c r="Q701" s="128"/>
      <c r="R701" s="128"/>
      <c r="S701" s="128"/>
      <c r="T701" s="128"/>
      <c r="U701" s="128"/>
      <c r="V701" s="128"/>
      <c r="W701" s="128"/>
      <c r="X701" s="128"/>
      <c r="Y701" s="128"/>
      <c r="Z701" s="167"/>
      <c r="AA701" s="128"/>
      <c r="AB701" s="110" t="str">
        <f t="shared" si="78"/>
        <v>"</v>
      </c>
    </row>
    <row r="702" spans="1:28" ht="18.75" customHeight="1" x14ac:dyDescent="0.3">
      <c r="A702" s="105">
        <v>1500</v>
      </c>
      <c r="B702" s="103">
        <v>0.5</v>
      </c>
      <c r="C702" s="103">
        <v>0.5</v>
      </c>
      <c r="D702" s="104" t="s">
        <v>89</v>
      </c>
      <c r="E702" s="105" t="str">
        <f t="shared" ref="E702:E720" si="85">CONCATENATE(C702," ",A702," ",D702)</f>
        <v>0.5 1500 CS-SS316L/FG-SS316L</v>
      </c>
      <c r="F702" s="103">
        <v>14.22</v>
      </c>
      <c r="G702" s="103">
        <v>19.05</v>
      </c>
      <c r="H702" s="103">
        <v>31.8</v>
      </c>
      <c r="I702" s="103">
        <v>63.5</v>
      </c>
      <c r="J702" s="106">
        <v>2.5425E-2</v>
      </c>
      <c r="K702" s="107">
        <v>8</v>
      </c>
      <c r="L702" s="107">
        <v>14</v>
      </c>
      <c r="M702" s="40">
        <v>1.38248E-2</v>
      </c>
      <c r="N702" s="40">
        <v>2.3828927999999996E-2</v>
      </c>
      <c r="O702" s="40">
        <v>2.8119643200000002E-3</v>
      </c>
      <c r="P702" s="40">
        <v>8.4819069215999986E-3</v>
      </c>
      <c r="Q702" s="40">
        <v>1</v>
      </c>
      <c r="R702" s="40">
        <v>8.4819069215999986E-3</v>
      </c>
      <c r="S702" s="40">
        <v>2.8119643200000002E-3</v>
      </c>
      <c r="T702" s="108">
        <v>4.0289057877599994</v>
      </c>
      <c r="U702" s="109">
        <v>1.2653839440000001</v>
      </c>
      <c r="V702" s="40">
        <v>8.7225149399999979E-2</v>
      </c>
      <c r="W702" s="109">
        <v>26.167544819999996</v>
      </c>
      <c r="X702" s="40">
        <v>3.9870423179999993E-3</v>
      </c>
      <c r="Y702" s="108">
        <v>8.9708452154999989</v>
      </c>
      <c r="Z702" s="120">
        <v>40.432679767259998</v>
      </c>
      <c r="AA702" s="40"/>
      <c r="AB702" s="110" t="str">
        <f t="shared" si="78"/>
        <v>0.5"1500</v>
      </c>
    </row>
    <row r="703" spans="1:28" ht="18.75" customHeight="1" x14ac:dyDescent="0.3">
      <c r="A703" s="105">
        <v>1500</v>
      </c>
      <c r="B703" s="103">
        <v>0.75</v>
      </c>
      <c r="C703" s="103">
        <v>0.75</v>
      </c>
      <c r="D703" s="104" t="s">
        <v>89</v>
      </c>
      <c r="E703" s="105" t="str">
        <f t="shared" si="85"/>
        <v>0.75 1500 CS-SS316L/FG-SS316L</v>
      </c>
      <c r="F703" s="103">
        <v>20.57</v>
      </c>
      <c r="G703" s="103">
        <v>25.4</v>
      </c>
      <c r="H703" s="103">
        <v>39.6</v>
      </c>
      <c r="I703" s="103">
        <v>69.900000000000006</v>
      </c>
      <c r="J703" s="106">
        <v>3.2500000000000001E-2</v>
      </c>
      <c r="K703" s="107">
        <v>9</v>
      </c>
      <c r="L703" s="107">
        <v>15</v>
      </c>
      <c r="M703" s="40">
        <v>1.38248E-2</v>
      </c>
      <c r="N703" s="40">
        <v>2.3828927999999996E-2</v>
      </c>
      <c r="O703" s="40">
        <v>4.0437540000000001E-3</v>
      </c>
      <c r="P703" s="40">
        <v>1.1616602399999999E-2</v>
      </c>
      <c r="Q703" s="40">
        <v>1</v>
      </c>
      <c r="R703" s="40">
        <v>1.1616602399999999E-2</v>
      </c>
      <c r="S703" s="40">
        <v>4.0437540000000001E-3</v>
      </c>
      <c r="T703" s="108">
        <v>5.517886139999999</v>
      </c>
      <c r="U703" s="109">
        <v>1.8196893000000001</v>
      </c>
      <c r="V703" s="40">
        <v>9.177587604000001E-2</v>
      </c>
      <c r="W703" s="109">
        <v>27.532762812000001</v>
      </c>
      <c r="X703" s="40">
        <v>5.316056423999997E-3</v>
      </c>
      <c r="Y703" s="108">
        <v>11.961126953999994</v>
      </c>
      <c r="Z703" s="120">
        <v>46.831465205999997</v>
      </c>
      <c r="AA703" s="40"/>
      <c r="AB703" s="110" t="str">
        <f t="shared" si="78"/>
        <v>0.75"1500</v>
      </c>
    </row>
    <row r="704" spans="1:28" ht="18.75" customHeight="1" x14ac:dyDescent="0.3">
      <c r="A704" s="105">
        <v>1500</v>
      </c>
      <c r="B704" s="105">
        <v>1</v>
      </c>
      <c r="C704" s="105">
        <f>B704</f>
        <v>1</v>
      </c>
      <c r="D704" s="104" t="s">
        <v>89</v>
      </c>
      <c r="E704" s="105" t="str">
        <f t="shared" si="85"/>
        <v>1 1500 CS-SS316L/FG-SS316L</v>
      </c>
      <c r="F704" s="103">
        <v>26.92</v>
      </c>
      <c r="G704" s="103">
        <v>31.75</v>
      </c>
      <c r="H704" s="103">
        <v>47.8</v>
      </c>
      <c r="I704" s="103">
        <v>79.5</v>
      </c>
      <c r="J704" s="106">
        <v>3.9774999999999998E-2</v>
      </c>
      <c r="K704" s="107">
        <v>10</v>
      </c>
      <c r="L704" s="107">
        <v>16</v>
      </c>
      <c r="M704" s="40">
        <v>1.38248E-2</v>
      </c>
      <c r="N704" s="40">
        <v>2.3828927999999996E-2</v>
      </c>
      <c r="O704" s="40">
        <v>5.4988141999999995E-3</v>
      </c>
      <c r="P704" s="40">
        <v>1.5164729779199996E-2</v>
      </c>
      <c r="Q704" s="40">
        <v>1</v>
      </c>
      <c r="R704" s="40">
        <v>1.5164729779199996E-2</v>
      </c>
      <c r="S704" s="40">
        <v>5.4988141999999995E-3</v>
      </c>
      <c r="T704" s="108">
        <v>7.2032466451199983</v>
      </c>
      <c r="U704" s="109">
        <v>2.4744663899999999</v>
      </c>
      <c r="V704" s="40">
        <v>0.10920313980000002</v>
      </c>
      <c r="W704" s="109">
        <v>32.760941940000002</v>
      </c>
      <c r="X704" s="40">
        <v>6.6450705299999973E-3</v>
      </c>
      <c r="Y704" s="108">
        <v>14.951408692499994</v>
      </c>
      <c r="Z704" s="120">
        <v>57.390063667619991</v>
      </c>
      <c r="AA704" s="40"/>
      <c r="AB704" s="110" t="str">
        <f t="shared" si="78"/>
        <v>1"1500</v>
      </c>
    </row>
    <row r="705" spans="1:28" ht="18.75" customHeight="1" x14ac:dyDescent="0.3">
      <c r="A705" s="105">
        <v>1500</v>
      </c>
      <c r="B705" s="105" t="s">
        <v>73</v>
      </c>
      <c r="C705" s="103">
        <v>1.25</v>
      </c>
      <c r="D705" s="104" t="s">
        <v>89</v>
      </c>
      <c r="E705" s="105" t="str">
        <f t="shared" si="85"/>
        <v>1.25 1500 CS-SS316L/FG-SS316L</v>
      </c>
      <c r="F705" s="103">
        <v>33.270000000000003</v>
      </c>
      <c r="G705" s="103">
        <v>39.619999999999997</v>
      </c>
      <c r="H705" s="103">
        <v>60.5</v>
      </c>
      <c r="I705" s="103">
        <v>88.9</v>
      </c>
      <c r="J705" s="106">
        <v>5.006E-2</v>
      </c>
      <c r="K705" s="107">
        <v>13</v>
      </c>
      <c r="L705" s="107">
        <v>19</v>
      </c>
      <c r="M705" s="40">
        <v>1.38248E-2</v>
      </c>
      <c r="N705" s="40">
        <v>2.3828927999999996E-2</v>
      </c>
      <c r="O705" s="40">
        <v>8.9969033440000009E-3</v>
      </c>
      <c r="P705" s="40">
        <v>2.2664646577919997E-2</v>
      </c>
      <c r="Q705" s="40">
        <v>1</v>
      </c>
      <c r="R705" s="40">
        <v>2.2664646577919997E-2</v>
      </c>
      <c r="S705" s="40">
        <v>8.9969033440000009E-3</v>
      </c>
      <c r="T705" s="108">
        <v>10.765707124511998</v>
      </c>
      <c r="U705" s="109">
        <v>4.0486065048000004</v>
      </c>
      <c r="V705" s="40">
        <v>0.10940290032000001</v>
      </c>
      <c r="W705" s="109">
        <v>32.820870096000007</v>
      </c>
      <c r="X705" s="40">
        <v>1.0901767883999991E-2</v>
      </c>
      <c r="Y705" s="108">
        <v>24.528977738999981</v>
      </c>
      <c r="Z705" s="120">
        <v>72.164161464311988</v>
      </c>
      <c r="AA705" s="40"/>
      <c r="AB705" s="110" t="str">
        <f t="shared" si="78"/>
        <v>1  1/4"1500</v>
      </c>
    </row>
    <row r="706" spans="1:28" ht="18.75" customHeight="1" x14ac:dyDescent="0.3">
      <c r="A706" s="105">
        <v>1500</v>
      </c>
      <c r="B706" s="105" t="s">
        <v>74</v>
      </c>
      <c r="C706" s="103">
        <v>1.5</v>
      </c>
      <c r="D706" s="104" t="s">
        <v>89</v>
      </c>
      <c r="E706" s="105" t="str">
        <f t="shared" si="85"/>
        <v>1.5 1500 CS-SS316L/FG-SS316L</v>
      </c>
      <c r="F706" s="103">
        <v>41.4</v>
      </c>
      <c r="G706" s="103">
        <v>47.75</v>
      </c>
      <c r="H706" s="103">
        <v>69.900000000000006</v>
      </c>
      <c r="I706" s="103">
        <v>98.6</v>
      </c>
      <c r="J706" s="106">
        <v>5.8825000000000002E-2</v>
      </c>
      <c r="K706" s="107">
        <v>13</v>
      </c>
      <c r="L706" s="107">
        <v>19</v>
      </c>
      <c r="M706" s="40">
        <v>1.38248E-2</v>
      </c>
      <c r="N706" s="40">
        <v>2.3828927999999996E-2</v>
      </c>
      <c r="O706" s="40">
        <v>1.057217018E-2</v>
      </c>
      <c r="P706" s="40">
        <v>2.6632997102399993E-2</v>
      </c>
      <c r="Q706" s="40">
        <v>1</v>
      </c>
      <c r="R706" s="40">
        <v>2.6632997102399993E-2</v>
      </c>
      <c r="S706" s="40">
        <v>1.057217018E-2</v>
      </c>
      <c r="T706" s="108">
        <v>12.650673623639996</v>
      </c>
      <c r="U706" s="109">
        <v>4.7574765809999997</v>
      </c>
      <c r="V706" s="40">
        <v>0.12262176023999997</v>
      </c>
      <c r="W706" s="109">
        <v>36.786528071999989</v>
      </c>
      <c r="X706" s="40">
        <v>1.3138804050000005E-2</v>
      </c>
      <c r="Y706" s="108">
        <v>29.56230911250001</v>
      </c>
      <c r="Z706" s="120">
        <v>83.756987389139994</v>
      </c>
      <c r="AA706" s="40"/>
      <c r="AB706" s="110" t="str">
        <f t="shared" si="78"/>
        <v>1  1/2"1500</v>
      </c>
    </row>
    <row r="707" spans="1:28" ht="18.75" customHeight="1" x14ac:dyDescent="0.3">
      <c r="A707" s="105">
        <v>1500</v>
      </c>
      <c r="B707" s="105">
        <v>2</v>
      </c>
      <c r="C707" s="105">
        <f>B707</f>
        <v>2</v>
      </c>
      <c r="D707" s="104" t="s">
        <v>89</v>
      </c>
      <c r="E707" s="105" t="str">
        <f t="shared" si="85"/>
        <v>2 1500 CS-SS316L/FG-SS316L</v>
      </c>
      <c r="F707" s="103">
        <v>52.32</v>
      </c>
      <c r="G707" s="103">
        <v>58.67</v>
      </c>
      <c r="H707" s="103">
        <v>85.9</v>
      </c>
      <c r="I707" s="105">
        <v>143</v>
      </c>
      <c r="J707" s="106">
        <v>7.2285000000000002E-2</v>
      </c>
      <c r="K707" s="107">
        <v>16</v>
      </c>
      <c r="L707" s="107">
        <v>22</v>
      </c>
      <c r="M707" s="40">
        <v>1.38248E-2</v>
      </c>
      <c r="N707" s="40">
        <v>2.3828927999999996E-2</v>
      </c>
      <c r="O707" s="40">
        <v>1.5989210688000001E-2</v>
      </c>
      <c r="P707" s="40">
        <v>3.7894429330559996E-2</v>
      </c>
      <c r="Q707" s="40">
        <v>1</v>
      </c>
      <c r="R707" s="40">
        <v>3.7894429330559996E-2</v>
      </c>
      <c r="S707" s="40">
        <v>1.5989210688000001E-2</v>
      </c>
      <c r="T707" s="108">
        <v>17.999853932015998</v>
      </c>
      <c r="U707" s="109">
        <v>7.1951448096000004</v>
      </c>
      <c r="V707" s="40">
        <v>0.35381877959999991</v>
      </c>
      <c r="W707" s="109">
        <v>106.14563387999996</v>
      </c>
      <c r="X707" s="40">
        <v>1.6143531594000005E-2</v>
      </c>
      <c r="Y707" s="108">
        <v>36.322946086500011</v>
      </c>
      <c r="Z707" s="120">
        <v>167.66357870811601</v>
      </c>
      <c r="AA707" s="40"/>
      <c r="AB707" s="110" t="str">
        <f t="shared" ref="AB707:AB739" si="86">CONCATENATE(B707,"""",A707)</f>
        <v>2"1500</v>
      </c>
    </row>
    <row r="708" spans="1:28" ht="18.75" customHeight="1" x14ac:dyDescent="0.3">
      <c r="A708" s="105">
        <v>1500</v>
      </c>
      <c r="B708" s="105" t="s">
        <v>75</v>
      </c>
      <c r="C708" s="103">
        <v>2.5</v>
      </c>
      <c r="D708" s="104" t="s">
        <v>89</v>
      </c>
      <c r="E708" s="105" t="str">
        <f t="shared" si="85"/>
        <v>2.5 1500 CS-SS316L/FG-SS316L</v>
      </c>
      <c r="F708" s="103">
        <v>63.5</v>
      </c>
      <c r="G708" s="103">
        <v>69.900000000000006</v>
      </c>
      <c r="H708" s="103">
        <v>98.6</v>
      </c>
      <c r="I708" s="103">
        <v>165.1</v>
      </c>
      <c r="J708" s="106">
        <v>8.4250000000000005E-2</v>
      </c>
      <c r="K708" s="107">
        <v>17</v>
      </c>
      <c r="L708" s="107">
        <v>23</v>
      </c>
      <c r="M708" s="40">
        <v>1.38248E-2</v>
      </c>
      <c r="N708" s="40">
        <v>2.3828927999999996E-2</v>
      </c>
      <c r="O708" s="40">
        <v>1.9800569800000001E-2</v>
      </c>
      <c r="P708" s="40">
        <v>4.6174505231999993E-2</v>
      </c>
      <c r="Q708" s="40">
        <v>1</v>
      </c>
      <c r="R708" s="40">
        <v>4.6174505231999993E-2</v>
      </c>
      <c r="S708" s="40">
        <v>1.9800569800000001E-2</v>
      </c>
      <c r="T708" s="108">
        <v>21.932889985199996</v>
      </c>
      <c r="U708" s="109">
        <v>8.9102564100000006</v>
      </c>
      <c r="V708" s="40">
        <v>0.47574852780000004</v>
      </c>
      <c r="W708" s="109">
        <v>142.72455834000002</v>
      </c>
      <c r="X708" s="40">
        <v>1.9385003520000013E-2</v>
      </c>
      <c r="Y708" s="108">
        <v>43.616257920000024</v>
      </c>
      <c r="Z708" s="120">
        <v>217.18396265520005</v>
      </c>
      <c r="AA708" s="40"/>
      <c r="AB708" s="110" t="str">
        <f t="shared" si="86"/>
        <v>2  1/2"1500</v>
      </c>
    </row>
    <row r="709" spans="1:28" ht="18.75" customHeight="1" x14ac:dyDescent="0.3">
      <c r="A709" s="105">
        <v>1500</v>
      </c>
      <c r="B709" s="105">
        <v>3</v>
      </c>
      <c r="C709" s="105">
        <f t="shared" ref="C709:C720" si="87">B709</f>
        <v>3</v>
      </c>
      <c r="D709" s="104" t="s">
        <v>89</v>
      </c>
      <c r="E709" s="105" t="str">
        <f t="shared" si="85"/>
        <v>3 1500 CS-SS316L/FG-SS316L</v>
      </c>
      <c r="F709" s="103">
        <v>78.7</v>
      </c>
      <c r="G709" s="103">
        <v>92.2</v>
      </c>
      <c r="H709" s="103">
        <v>120.7</v>
      </c>
      <c r="I709" s="103">
        <v>174.8</v>
      </c>
      <c r="J709" s="106">
        <v>0.10645</v>
      </c>
      <c r="K709" s="107">
        <v>17</v>
      </c>
      <c r="L709" s="107">
        <v>23</v>
      </c>
      <c r="M709" s="40">
        <v>1.38248E-2</v>
      </c>
      <c r="N709" s="40">
        <v>2.3828927999999996E-2</v>
      </c>
      <c r="O709" s="40">
        <v>2.5018049319999999E-2</v>
      </c>
      <c r="P709" s="40">
        <v>5.8341555868799994E-2</v>
      </c>
      <c r="Q709" s="40">
        <v>1</v>
      </c>
      <c r="R709" s="40">
        <v>5.8341555868799994E-2</v>
      </c>
      <c r="S709" s="40">
        <v>2.5018049319999999E-2</v>
      </c>
      <c r="T709" s="108">
        <v>27.712239037679996</v>
      </c>
      <c r="U709" s="109">
        <v>11.258122194</v>
      </c>
      <c r="V709" s="40">
        <v>0.40977685776000006</v>
      </c>
      <c r="W709" s="109">
        <v>122.93305732800002</v>
      </c>
      <c r="X709" s="40">
        <v>5.3935340400000004E-2</v>
      </c>
      <c r="Y709" s="108">
        <v>72.81270954</v>
      </c>
      <c r="Z709" s="120">
        <v>234.71612809968005</v>
      </c>
      <c r="AA709" s="40"/>
      <c r="AB709" s="110" t="str">
        <f t="shared" si="86"/>
        <v>3"1500</v>
      </c>
    </row>
    <row r="710" spans="1:28" ht="18.75" customHeight="1" x14ac:dyDescent="0.3">
      <c r="A710" s="105">
        <v>1500</v>
      </c>
      <c r="B710" s="105">
        <v>4</v>
      </c>
      <c r="C710" s="105">
        <f t="shared" si="87"/>
        <v>4</v>
      </c>
      <c r="D710" s="104" t="s">
        <v>89</v>
      </c>
      <c r="E710" s="105" t="str">
        <f t="shared" si="85"/>
        <v>4 1500 CS-SS316L/FG-SS316L</v>
      </c>
      <c r="F710" s="103">
        <v>97.8</v>
      </c>
      <c r="G710" s="103">
        <v>117.6</v>
      </c>
      <c r="H710" s="103">
        <v>149.4</v>
      </c>
      <c r="I710" s="103">
        <v>209.6</v>
      </c>
      <c r="J710" s="106">
        <v>0.13350000000000001</v>
      </c>
      <c r="K710" s="107">
        <v>19</v>
      </c>
      <c r="L710" s="107">
        <v>25</v>
      </c>
      <c r="M710" s="40">
        <v>1.38248E-2</v>
      </c>
      <c r="N710" s="40">
        <v>2.3828927999999996E-2</v>
      </c>
      <c r="O710" s="40">
        <v>3.5066605200000003E-2</v>
      </c>
      <c r="P710" s="40">
        <v>7.9529047199999994E-2</v>
      </c>
      <c r="Q710" s="40">
        <v>1</v>
      </c>
      <c r="R710" s="40">
        <v>7.9529047199999994E-2</v>
      </c>
      <c r="S710" s="40">
        <v>3.5066605200000003E-2</v>
      </c>
      <c r="T710" s="108">
        <v>37.776297419999999</v>
      </c>
      <c r="U710" s="109">
        <v>15.779972340000002</v>
      </c>
      <c r="V710" s="40">
        <v>0.54675970943999985</v>
      </c>
      <c r="W710" s="109">
        <v>164.02791283199997</v>
      </c>
      <c r="X710" s="40">
        <v>0.10089769535999997</v>
      </c>
      <c r="Y710" s="108">
        <v>136.21188873599993</v>
      </c>
      <c r="Z710" s="120">
        <v>353.79607132799993</v>
      </c>
      <c r="AA710" s="40"/>
      <c r="AB710" s="110" t="str">
        <f t="shared" si="86"/>
        <v>4"1500</v>
      </c>
    </row>
    <row r="711" spans="1:28" ht="18.75" customHeight="1" x14ac:dyDescent="0.3">
      <c r="A711" s="105">
        <v>1500</v>
      </c>
      <c r="B711" s="105">
        <v>5</v>
      </c>
      <c r="C711" s="105">
        <f t="shared" si="87"/>
        <v>5</v>
      </c>
      <c r="D711" s="104" t="s">
        <v>89</v>
      </c>
      <c r="E711" s="105" t="str">
        <f t="shared" si="85"/>
        <v>5 1500 CS-SS316L/FG-SS316L</v>
      </c>
      <c r="F711" s="103">
        <v>124.5</v>
      </c>
      <c r="G711" s="105">
        <v>143</v>
      </c>
      <c r="H711" s="103">
        <v>177.8</v>
      </c>
      <c r="I711" s="105">
        <v>254</v>
      </c>
      <c r="J711" s="106">
        <v>0.16040000000000001</v>
      </c>
      <c r="K711" s="107">
        <v>21</v>
      </c>
      <c r="L711" s="107">
        <v>27</v>
      </c>
      <c r="M711" s="40">
        <v>1.38248E-2</v>
      </c>
      <c r="N711" s="40">
        <v>2.3828927999999996E-2</v>
      </c>
      <c r="O711" s="40">
        <v>4.6567456320000006E-2</v>
      </c>
      <c r="P711" s="40">
        <v>0.10319832138239998</v>
      </c>
      <c r="Q711" s="40">
        <v>1</v>
      </c>
      <c r="R711" s="40">
        <v>0.10319832138239998</v>
      </c>
      <c r="S711" s="40">
        <v>4.6567456320000006E-2</v>
      </c>
      <c r="T711" s="108">
        <v>49.01920265663999</v>
      </c>
      <c r="U711" s="109">
        <v>20.955355344000001</v>
      </c>
      <c r="V711" s="40">
        <v>0.83868219359999985</v>
      </c>
      <c r="W711" s="109">
        <v>251.60465807999995</v>
      </c>
      <c r="X711" s="40">
        <v>0.11463480599999998</v>
      </c>
      <c r="Y711" s="108">
        <v>154.75698809999997</v>
      </c>
      <c r="Z711" s="120">
        <v>476.33620418063992</v>
      </c>
      <c r="AA711" s="40"/>
      <c r="AB711" s="110" t="str">
        <f t="shared" si="86"/>
        <v>5"1500</v>
      </c>
    </row>
    <row r="712" spans="1:28" ht="18.75" customHeight="1" x14ac:dyDescent="0.3">
      <c r="A712" s="105">
        <v>1500</v>
      </c>
      <c r="B712" s="105">
        <v>6</v>
      </c>
      <c r="C712" s="105">
        <f t="shared" si="87"/>
        <v>6</v>
      </c>
      <c r="D712" s="104" t="s">
        <v>89</v>
      </c>
      <c r="E712" s="105" t="str">
        <f t="shared" si="85"/>
        <v>6 1500 CS-SS316L/FG-SS316L</v>
      </c>
      <c r="F712" s="103">
        <v>147.30000000000001</v>
      </c>
      <c r="G712" s="103">
        <v>171.5</v>
      </c>
      <c r="H712" s="103">
        <v>209.6</v>
      </c>
      <c r="I712" s="103">
        <v>282.7</v>
      </c>
      <c r="J712" s="106">
        <v>0.19055000000000002</v>
      </c>
      <c r="K712" s="107">
        <v>23</v>
      </c>
      <c r="L712" s="107">
        <v>29</v>
      </c>
      <c r="M712" s="40">
        <v>1.38248E-2</v>
      </c>
      <c r="N712" s="40">
        <v>2.3828927999999996E-2</v>
      </c>
      <c r="O712" s="40">
        <v>6.058925972000001E-2</v>
      </c>
      <c r="P712" s="40">
        <v>0.13167746468159999</v>
      </c>
      <c r="Q712" s="40">
        <v>1</v>
      </c>
      <c r="R712" s="40">
        <v>0.13167746468159999</v>
      </c>
      <c r="S712" s="40">
        <v>6.058925972000001E-2</v>
      </c>
      <c r="T712" s="108">
        <v>62.546795723759999</v>
      </c>
      <c r="U712" s="109">
        <v>27.265166874000005</v>
      </c>
      <c r="V712" s="40">
        <v>0.89547181283999999</v>
      </c>
      <c r="W712" s="109">
        <v>268.64154385200004</v>
      </c>
      <c r="X712" s="40">
        <v>0.17984079959999991</v>
      </c>
      <c r="Y712" s="108">
        <v>242.78507945999985</v>
      </c>
      <c r="Z712" s="120">
        <v>601.23858590975988</v>
      </c>
      <c r="AA712" s="40"/>
      <c r="AB712" s="110" t="str">
        <f t="shared" si="86"/>
        <v>6"1500</v>
      </c>
    </row>
    <row r="713" spans="1:28" ht="18.75" customHeight="1" x14ac:dyDescent="0.3">
      <c r="A713" s="105">
        <v>1500</v>
      </c>
      <c r="B713" s="105">
        <v>8</v>
      </c>
      <c r="C713" s="105">
        <f t="shared" si="87"/>
        <v>8</v>
      </c>
      <c r="D713" s="104" t="s">
        <v>89</v>
      </c>
      <c r="E713" s="105" t="str">
        <f t="shared" si="85"/>
        <v>8 1500 CS-SS316L/FG-SS316L</v>
      </c>
      <c r="F713" s="103">
        <v>198.8</v>
      </c>
      <c r="G713" s="103">
        <v>215.9</v>
      </c>
      <c r="H713" s="103">
        <v>257.3</v>
      </c>
      <c r="I713" s="103">
        <v>352.6</v>
      </c>
      <c r="J713" s="106">
        <v>0.23660000000000003</v>
      </c>
      <c r="K713" s="107">
        <v>25</v>
      </c>
      <c r="L713" s="107">
        <v>31</v>
      </c>
      <c r="M713" s="40">
        <v>1.38248E-2</v>
      </c>
      <c r="N713" s="40">
        <v>2.3828927999999996E-2</v>
      </c>
      <c r="O713" s="40">
        <v>8.1773692000000009E-2</v>
      </c>
      <c r="P713" s="40">
        <v>0.17477565530879999</v>
      </c>
      <c r="Q713" s="40">
        <v>1</v>
      </c>
      <c r="R713" s="40">
        <v>0.17477565530879999</v>
      </c>
      <c r="S713" s="40">
        <v>8.1773692000000009E-2</v>
      </c>
      <c r="T713" s="108">
        <v>83.018436271679988</v>
      </c>
      <c r="U713" s="109">
        <v>36.798161400000005</v>
      </c>
      <c r="V713" s="40">
        <v>1.4560756629600002</v>
      </c>
      <c r="W713" s="109">
        <v>436.82269888800005</v>
      </c>
      <c r="X713" s="40">
        <v>0.15997697747999992</v>
      </c>
      <c r="Y713" s="108">
        <v>215.9689195979999</v>
      </c>
      <c r="Z713" s="120">
        <v>772.60821615767998</v>
      </c>
      <c r="AA713" s="40"/>
      <c r="AB713" s="110" t="str">
        <f t="shared" si="86"/>
        <v>8"1500</v>
      </c>
    </row>
    <row r="714" spans="1:28" ht="18.75" customHeight="1" x14ac:dyDescent="0.3">
      <c r="A714" s="105">
        <v>1500</v>
      </c>
      <c r="B714" s="105">
        <v>10</v>
      </c>
      <c r="C714" s="105">
        <f t="shared" si="87"/>
        <v>10</v>
      </c>
      <c r="D714" s="104" t="s">
        <v>89</v>
      </c>
      <c r="E714" s="105" t="str">
        <f t="shared" si="85"/>
        <v>10 1500 CS-SS316L/FG-SS316L</v>
      </c>
      <c r="F714" s="103">
        <v>246.1</v>
      </c>
      <c r="G714" s="103">
        <v>266.7</v>
      </c>
      <c r="H714" s="103">
        <v>311.2</v>
      </c>
      <c r="I714" s="103">
        <v>435.1</v>
      </c>
      <c r="J714" s="106">
        <v>0.28894999999999998</v>
      </c>
      <c r="K714" s="107">
        <v>27</v>
      </c>
      <c r="L714" s="107">
        <v>33</v>
      </c>
      <c r="M714" s="40">
        <v>1.38248E-2</v>
      </c>
      <c r="N714" s="40">
        <v>2.3828927999999996E-2</v>
      </c>
      <c r="O714" s="40">
        <v>0.10785625091999999</v>
      </c>
      <c r="P714" s="40">
        <v>0.22721716860479996</v>
      </c>
      <c r="Q714" s="40">
        <v>1</v>
      </c>
      <c r="R714" s="40">
        <v>0.22721716860479996</v>
      </c>
      <c r="S714" s="40">
        <v>0.10785625091999999</v>
      </c>
      <c r="T714" s="108">
        <v>107.92815508727998</v>
      </c>
      <c r="U714" s="109">
        <v>48.535312913999995</v>
      </c>
      <c r="V714" s="40">
        <v>2.3359800214800011</v>
      </c>
      <c r="W714" s="109">
        <v>700.79400644400027</v>
      </c>
      <c r="X714" s="40">
        <v>0.2380668746399999</v>
      </c>
      <c r="Y714" s="108">
        <v>321.39028076399984</v>
      </c>
      <c r="Z714" s="120">
        <v>1178.6477552092801</v>
      </c>
      <c r="AA714" s="40"/>
      <c r="AB714" s="110" t="str">
        <f t="shared" si="86"/>
        <v>10"1500</v>
      </c>
    </row>
    <row r="715" spans="1:28" ht="18.75" customHeight="1" x14ac:dyDescent="0.3">
      <c r="A715" s="105">
        <v>1500</v>
      </c>
      <c r="B715" s="105">
        <v>12</v>
      </c>
      <c r="C715" s="105">
        <f t="shared" si="87"/>
        <v>12</v>
      </c>
      <c r="D715" s="104" t="s">
        <v>89</v>
      </c>
      <c r="E715" s="105" t="str">
        <f t="shared" si="85"/>
        <v>12 1500 CS-SS316L/FG-SS316L</v>
      </c>
      <c r="F715" s="103">
        <v>292.10000000000002</v>
      </c>
      <c r="G715" s="103">
        <v>323.89999999999998</v>
      </c>
      <c r="H715" s="103">
        <v>368.3</v>
      </c>
      <c r="I715" s="103">
        <v>520.70000000000005</v>
      </c>
      <c r="J715" s="106">
        <v>0.34610000000000002</v>
      </c>
      <c r="K715" s="107">
        <v>27</v>
      </c>
      <c r="L715" s="107">
        <v>33</v>
      </c>
      <c r="M715" s="40">
        <v>1.38248E-2</v>
      </c>
      <c r="N715" s="40">
        <v>2.3828927999999996E-2</v>
      </c>
      <c r="O715" s="40">
        <v>0.12918860856000003</v>
      </c>
      <c r="P715" s="40">
        <v>0.27215733536639997</v>
      </c>
      <c r="Q715" s="40">
        <v>1</v>
      </c>
      <c r="R715" s="40">
        <v>0.27215733536639997</v>
      </c>
      <c r="S715" s="40">
        <v>0.12918860856000003</v>
      </c>
      <c r="T715" s="108">
        <v>129.27473429903998</v>
      </c>
      <c r="U715" s="109">
        <v>58.134873852000013</v>
      </c>
      <c r="V715" s="40">
        <v>3.4385969937600005</v>
      </c>
      <c r="W715" s="109">
        <v>1031.5790981280002</v>
      </c>
      <c r="X715" s="40">
        <v>0.4463204666399993</v>
      </c>
      <c r="Y715" s="108">
        <v>602.53262996399906</v>
      </c>
      <c r="Z715" s="120">
        <v>1821.5213362430393</v>
      </c>
      <c r="AA715" s="40"/>
      <c r="AB715" s="110" t="str">
        <f t="shared" si="86"/>
        <v>12"1500</v>
      </c>
    </row>
    <row r="716" spans="1:28" ht="18.75" customHeight="1" x14ac:dyDescent="0.3">
      <c r="A716" s="105">
        <v>1500</v>
      </c>
      <c r="B716" s="105">
        <v>14</v>
      </c>
      <c r="C716" s="105">
        <f t="shared" si="87"/>
        <v>14</v>
      </c>
      <c r="D716" s="104" t="s">
        <v>89</v>
      </c>
      <c r="E716" s="105" t="str">
        <f t="shared" si="85"/>
        <v>14 1500 CS-SS316L/FG-SS316L</v>
      </c>
      <c r="F716" s="103">
        <v>339.9</v>
      </c>
      <c r="G716" s="105">
        <v>362</v>
      </c>
      <c r="H716" s="103">
        <v>400.1</v>
      </c>
      <c r="I716" s="103">
        <v>577.9</v>
      </c>
      <c r="J716" s="106">
        <v>0.38105</v>
      </c>
      <c r="K716" s="107">
        <v>23</v>
      </c>
      <c r="L716" s="107">
        <v>29</v>
      </c>
      <c r="M716" s="40">
        <v>1.38248E-2</v>
      </c>
      <c r="N716" s="40">
        <v>2.3828927999999996E-2</v>
      </c>
      <c r="O716" s="40">
        <v>0.12116262092000001</v>
      </c>
      <c r="P716" s="40">
        <v>0.26332037741759995</v>
      </c>
      <c r="Q716" s="40">
        <v>1</v>
      </c>
      <c r="R716" s="40">
        <v>0.26332037741759995</v>
      </c>
      <c r="S716" s="40">
        <v>0.12116262092000001</v>
      </c>
      <c r="T716" s="108">
        <v>125.07717927335997</v>
      </c>
      <c r="U716" s="109">
        <v>54.523179414000005</v>
      </c>
      <c r="V716" s="40">
        <v>4.452389865839999</v>
      </c>
      <c r="W716" s="109">
        <v>1335.7169597519996</v>
      </c>
      <c r="X716" s="40">
        <v>0.34666466640000032</v>
      </c>
      <c r="Y716" s="108">
        <v>467.99729964000039</v>
      </c>
      <c r="Z716" s="120">
        <v>1983.3146180793599</v>
      </c>
      <c r="AA716" s="40"/>
      <c r="AB716" s="110" t="str">
        <f t="shared" si="86"/>
        <v>14"1500</v>
      </c>
    </row>
    <row r="717" spans="1:28" ht="18.75" customHeight="1" x14ac:dyDescent="0.3">
      <c r="A717" s="105">
        <v>1500</v>
      </c>
      <c r="B717" s="105">
        <v>16</v>
      </c>
      <c r="C717" s="105">
        <f t="shared" si="87"/>
        <v>16</v>
      </c>
      <c r="D717" s="104" t="s">
        <v>89</v>
      </c>
      <c r="E717" s="105" t="str">
        <f t="shared" si="85"/>
        <v>16 1500 CS-SS316L/FG-SS316L</v>
      </c>
      <c r="F717" s="103">
        <v>368.3</v>
      </c>
      <c r="G717" s="103">
        <v>406.4</v>
      </c>
      <c r="H717" s="103">
        <v>457.2</v>
      </c>
      <c r="I717" s="103">
        <v>641.20000000000005</v>
      </c>
      <c r="J717" s="106">
        <v>0.43179999999999996</v>
      </c>
      <c r="K717" s="107">
        <v>30</v>
      </c>
      <c r="L717" s="107">
        <v>36</v>
      </c>
      <c r="M717" s="40">
        <v>1.38248E-2</v>
      </c>
      <c r="N717" s="40">
        <v>2.3828927999999996E-2</v>
      </c>
      <c r="O717" s="40">
        <v>0.17908645919999999</v>
      </c>
      <c r="P717" s="40">
        <v>0.37041591997439988</v>
      </c>
      <c r="Q717" s="40">
        <v>1</v>
      </c>
      <c r="R717" s="40">
        <v>0.37041591997439988</v>
      </c>
      <c r="S717" s="40">
        <v>0.17908645919999999</v>
      </c>
      <c r="T717" s="108">
        <v>175.94756198783995</v>
      </c>
      <c r="U717" s="109">
        <v>80.58890663999999</v>
      </c>
      <c r="V717" s="40">
        <v>5.1123440256000015</v>
      </c>
      <c r="W717" s="109">
        <v>1533.7032076800006</v>
      </c>
      <c r="X717" s="40">
        <v>0.6709457548799993</v>
      </c>
      <c r="Y717" s="108">
        <v>905.77676908799913</v>
      </c>
      <c r="Z717" s="120">
        <v>2696.0164453958396</v>
      </c>
      <c r="AA717" s="40"/>
      <c r="AB717" s="110" t="str">
        <f t="shared" si="86"/>
        <v>16"1500</v>
      </c>
    </row>
    <row r="718" spans="1:28" ht="18.75" customHeight="1" x14ac:dyDescent="0.3">
      <c r="A718" s="105">
        <v>1500</v>
      </c>
      <c r="B718" s="105">
        <v>18</v>
      </c>
      <c r="C718" s="105">
        <f t="shared" si="87"/>
        <v>18</v>
      </c>
      <c r="D718" s="104" t="s">
        <v>89</v>
      </c>
      <c r="E718" s="105" t="str">
        <f t="shared" si="85"/>
        <v>18 1500 CS-SS316L/FG-SS316L</v>
      </c>
      <c r="F718" s="103">
        <v>425.5</v>
      </c>
      <c r="G718" s="103">
        <v>463.6</v>
      </c>
      <c r="H718" s="103">
        <v>520.70000000000005</v>
      </c>
      <c r="I718" s="103">
        <v>704.9</v>
      </c>
      <c r="J718" s="106">
        <v>0.49215000000000003</v>
      </c>
      <c r="K718" s="107">
        <v>34</v>
      </c>
      <c r="L718" s="107">
        <v>40</v>
      </c>
      <c r="M718" s="40">
        <v>1.38248E-2</v>
      </c>
      <c r="N718" s="40">
        <v>2.3828927999999996E-2</v>
      </c>
      <c r="O718" s="40">
        <v>0.23133176088000001</v>
      </c>
      <c r="P718" s="40">
        <v>0.46909627660799991</v>
      </c>
      <c r="Q718" s="40">
        <v>1</v>
      </c>
      <c r="R718" s="40">
        <v>0.46909627660799991</v>
      </c>
      <c r="S718" s="40">
        <v>0.23133176088000001</v>
      </c>
      <c r="T718" s="108">
        <v>222.82073138879994</v>
      </c>
      <c r="U718" s="109">
        <v>104.09929239600001</v>
      </c>
      <c r="V718" s="40">
        <v>5.626338676559997</v>
      </c>
      <c r="W718" s="109">
        <v>1687.901602967999</v>
      </c>
      <c r="X718" s="40">
        <v>0.76538004912000057</v>
      </c>
      <c r="Y718" s="108">
        <v>1033.2630663120008</v>
      </c>
      <c r="Z718" s="120">
        <v>3048.0846930647999</v>
      </c>
      <c r="AA718" s="40"/>
      <c r="AB718" s="110" t="str">
        <f t="shared" si="86"/>
        <v>18"1500</v>
      </c>
    </row>
    <row r="719" spans="1:28" ht="18.75" customHeight="1" x14ac:dyDescent="0.3">
      <c r="A719" s="105">
        <v>1500</v>
      </c>
      <c r="B719" s="105">
        <v>20</v>
      </c>
      <c r="C719" s="105">
        <f t="shared" si="87"/>
        <v>20</v>
      </c>
      <c r="D719" s="104" t="s">
        <v>89</v>
      </c>
      <c r="E719" s="105" t="str">
        <f t="shared" si="85"/>
        <v>20 1500 CS-SS316L/FG-SS316L</v>
      </c>
      <c r="F719" s="105">
        <v>489</v>
      </c>
      <c r="G719" s="103">
        <v>514.4</v>
      </c>
      <c r="H719" s="103">
        <v>571.5</v>
      </c>
      <c r="I719" s="103">
        <v>755.7</v>
      </c>
      <c r="J719" s="106">
        <v>0.54295000000000004</v>
      </c>
      <c r="K719" s="107">
        <v>34</v>
      </c>
      <c r="L719" s="107">
        <v>40</v>
      </c>
      <c r="M719" s="40">
        <v>1.38248E-2</v>
      </c>
      <c r="N719" s="40">
        <v>2.3828927999999996E-2</v>
      </c>
      <c r="O719" s="40">
        <v>0.25520995544000002</v>
      </c>
      <c r="P719" s="40">
        <v>0.51751665830399995</v>
      </c>
      <c r="Q719" s="40">
        <v>1</v>
      </c>
      <c r="R719" s="40">
        <v>0.51751665830399995</v>
      </c>
      <c r="S719" s="40">
        <v>0.25520995544000002</v>
      </c>
      <c r="T719" s="108">
        <v>245.82041269439998</v>
      </c>
      <c r="U719" s="109">
        <v>114.84447994800001</v>
      </c>
      <c r="V719" s="40">
        <v>6.0318118000800016</v>
      </c>
      <c r="W719" s="109">
        <v>1809.5435400240005</v>
      </c>
      <c r="X719" s="40">
        <v>0.56616551231999945</v>
      </c>
      <c r="Y719" s="108">
        <v>764.32344163199923</v>
      </c>
      <c r="Z719" s="120">
        <v>2934.5318742983995</v>
      </c>
      <c r="AA719" s="40"/>
      <c r="AB719" s="110" t="str">
        <f t="shared" si="86"/>
        <v>20"1500</v>
      </c>
    </row>
    <row r="720" spans="1:28" ht="18.75" customHeight="1" x14ac:dyDescent="0.3">
      <c r="A720" s="105">
        <v>1500</v>
      </c>
      <c r="B720" s="105">
        <v>24</v>
      </c>
      <c r="C720" s="105">
        <f t="shared" si="87"/>
        <v>24</v>
      </c>
      <c r="D720" s="104" t="s">
        <v>89</v>
      </c>
      <c r="E720" s="105" t="str">
        <f t="shared" si="85"/>
        <v>24 1500 CS-SS316L/FG-SS316L</v>
      </c>
      <c r="F720" s="103">
        <v>577.9</v>
      </c>
      <c r="G720" s="105">
        <v>616</v>
      </c>
      <c r="H720" s="103">
        <v>679.5</v>
      </c>
      <c r="I720" s="103">
        <v>901.7</v>
      </c>
      <c r="J720" s="106">
        <v>0.64775000000000005</v>
      </c>
      <c r="K720" s="107">
        <v>38</v>
      </c>
      <c r="L720" s="107">
        <v>44</v>
      </c>
      <c r="M720" s="40">
        <v>1.38248E-2</v>
      </c>
      <c r="N720" s="40">
        <v>2.3828927999999996E-2</v>
      </c>
      <c r="O720" s="40">
        <v>0.34029053960000005</v>
      </c>
      <c r="P720" s="40">
        <v>0.67914827692799995</v>
      </c>
      <c r="Q720" s="40">
        <v>1</v>
      </c>
      <c r="R720" s="40">
        <v>0.67914827692799995</v>
      </c>
      <c r="S720" s="40">
        <v>0.34029053960000005</v>
      </c>
      <c r="T720" s="108">
        <v>322.59543154079995</v>
      </c>
      <c r="U720" s="109">
        <v>153.13074282000002</v>
      </c>
      <c r="V720" s="40">
        <v>8.6819015896800007</v>
      </c>
      <c r="W720" s="109">
        <v>2604.5704769040003</v>
      </c>
      <c r="X720" s="40">
        <v>1.0169847072000004</v>
      </c>
      <c r="Y720" s="108">
        <v>1372.9293547200007</v>
      </c>
      <c r="Z720" s="120">
        <v>4453.2260059848004</v>
      </c>
      <c r="AA720" s="40"/>
      <c r="AB720" s="110" t="str">
        <f t="shared" si="86"/>
        <v>24"1500</v>
      </c>
    </row>
    <row r="721" spans="1:28" ht="18.75" customHeight="1" x14ac:dyDescent="0.3">
      <c r="A721" s="125"/>
      <c r="B721" s="125"/>
      <c r="C721" s="125"/>
      <c r="D721" s="129" t="s">
        <v>29</v>
      </c>
      <c r="E721" s="130">
        <v>150</v>
      </c>
      <c r="F721" s="131">
        <v>552.5</v>
      </c>
      <c r="G721" s="131">
        <v>577.9</v>
      </c>
      <c r="H721" s="131">
        <v>609.6</v>
      </c>
      <c r="I721" s="131">
        <v>660.4</v>
      </c>
      <c r="J721" s="127"/>
      <c r="K721" s="125"/>
      <c r="L721" s="125"/>
      <c r="M721" s="128"/>
      <c r="N721" s="128"/>
      <c r="O721" s="128"/>
      <c r="P721" s="128"/>
      <c r="Q721" s="128"/>
      <c r="R721" s="128"/>
      <c r="S721" s="128"/>
      <c r="T721" s="128"/>
      <c r="U721" s="128"/>
      <c r="V721" s="128"/>
      <c r="W721" s="128"/>
      <c r="X721" s="128"/>
      <c r="Y721" s="128"/>
      <c r="Z721" s="167"/>
      <c r="AA721" s="128"/>
      <c r="AB721" s="110" t="str">
        <f t="shared" si="86"/>
        <v>"</v>
      </c>
    </row>
    <row r="722" spans="1:28" ht="18.75" customHeight="1" x14ac:dyDescent="0.3">
      <c r="A722" s="105">
        <v>600</v>
      </c>
      <c r="B722" s="105">
        <v>12</v>
      </c>
      <c r="C722" s="105">
        <f>B722</f>
        <v>12</v>
      </c>
      <c r="D722" s="104" t="s">
        <v>195</v>
      </c>
      <c r="E722" s="105" t="str">
        <f>CONCATENATE(C722," ",A722," ",D722)</f>
        <v>12 600 SS316-SS316/PTFE-SS316</v>
      </c>
      <c r="F722" s="111">
        <v>307.33999999999997</v>
      </c>
      <c r="G722" s="111">
        <v>327.14999999999998</v>
      </c>
      <c r="H722" s="111">
        <v>374.7</v>
      </c>
      <c r="I722" s="111">
        <v>457.2</v>
      </c>
      <c r="J722" s="40">
        <v>0.35092499999999993</v>
      </c>
      <c r="K722" s="107">
        <v>29</v>
      </c>
      <c r="L722" s="107">
        <v>35</v>
      </c>
      <c r="M722" s="118">
        <v>2.9032080000000002E-2</v>
      </c>
      <c r="N722" s="40">
        <v>2.3828927999999996E-2</v>
      </c>
      <c r="O722" s="40">
        <v>0.29545439754599995</v>
      </c>
      <c r="P722" s="40">
        <v>0.2926758295439999</v>
      </c>
      <c r="Q722" s="40">
        <v>1</v>
      </c>
      <c r="R722" s="40">
        <v>0.2926758295439999</v>
      </c>
      <c r="S722" s="40">
        <v>0.29545439754599995</v>
      </c>
      <c r="T722" s="108">
        <v>139.02101903339997</v>
      </c>
      <c r="U722" s="109">
        <v>295.45439754599994</v>
      </c>
      <c r="V722" s="40">
        <v>1.6344397080000002</v>
      </c>
      <c r="W722" s="108">
        <v>733.72786107711988</v>
      </c>
      <c r="X722" s="40">
        <v>0.28082782387800004</v>
      </c>
      <c r="Y722" s="108">
        <v>152.96342464879999</v>
      </c>
      <c r="Z722" s="120">
        <v>1321.1667023053196</v>
      </c>
      <c r="AA722" s="40"/>
      <c r="AB722" s="110" t="str">
        <f t="shared" si="86"/>
        <v>12"600</v>
      </c>
    </row>
    <row r="723" spans="1:28" ht="18.75" customHeight="1" x14ac:dyDescent="0.3">
      <c r="A723" s="105">
        <v>600</v>
      </c>
      <c r="B723" s="105">
        <v>12</v>
      </c>
      <c r="C723" s="105">
        <f>B723</f>
        <v>12</v>
      </c>
      <c r="D723" s="104" t="s">
        <v>85</v>
      </c>
      <c r="E723" s="105" t="str">
        <f>CONCATENATE(C723," ",A723," ",D723)</f>
        <v>12 600 CS-SS316/PTFE-SS316</v>
      </c>
      <c r="F723" s="103">
        <v>307.33999999999997</v>
      </c>
      <c r="G723" s="103">
        <v>327.14999999999998</v>
      </c>
      <c r="H723" s="103">
        <v>374.7</v>
      </c>
      <c r="I723" s="103">
        <v>457.2</v>
      </c>
      <c r="J723" s="106">
        <v>0.35092499999999993</v>
      </c>
      <c r="K723" s="107">
        <v>29</v>
      </c>
      <c r="L723" s="107">
        <v>35</v>
      </c>
      <c r="M723" s="118">
        <v>2.9032080000000002E-2</v>
      </c>
      <c r="N723" s="40">
        <v>2.3828927999999996E-2</v>
      </c>
      <c r="O723" s="40">
        <v>0.29545439754599995</v>
      </c>
      <c r="P723" s="40">
        <v>0.2926758295439999</v>
      </c>
      <c r="Q723" s="40">
        <v>1</v>
      </c>
      <c r="R723" s="40">
        <v>0.2926758295439999</v>
      </c>
      <c r="S723" s="40">
        <v>0.29545439754599995</v>
      </c>
      <c r="T723" s="108">
        <v>139.02101903339997</v>
      </c>
      <c r="U723" s="109">
        <v>295.45439754599994</v>
      </c>
      <c r="V723" s="40">
        <v>173</v>
      </c>
      <c r="W723" s="109">
        <v>191.82263934485334</v>
      </c>
      <c r="X723" s="40">
        <v>0.28082782387800004</v>
      </c>
      <c r="Y723" s="108">
        <v>138</v>
      </c>
      <c r="Z723" s="120">
        <v>764.29805592425316</v>
      </c>
      <c r="AA723" s="40"/>
      <c r="AB723" s="110" t="str">
        <f t="shared" si="86"/>
        <v>12"600</v>
      </c>
    </row>
    <row r="724" spans="1:28" ht="18.75" customHeight="1" x14ac:dyDescent="0.3">
      <c r="A724" s="93">
        <v>150</v>
      </c>
      <c r="B724" s="105">
        <v>18</v>
      </c>
      <c r="C724" s="105">
        <f>B724</f>
        <v>18</v>
      </c>
      <c r="D724" s="104" t="s">
        <v>90</v>
      </c>
      <c r="E724" s="105" t="str">
        <f>CONCATENATE(C724," ",A724," ",D724)</f>
        <v>18 150 CS-SS304/PTFE-SS304</v>
      </c>
      <c r="F724" s="103">
        <v>449.33</v>
      </c>
      <c r="G724" s="103">
        <v>474.72</v>
      </c>
      <c r="H724" s="103">
        <v>527.1</v>
      </c>
      <c r="I724" s="103">
        <v>549.4</v>
      </c>
      <c r="J724" s="106">
        <v>0.50091000000000008</v>
      </c>
      <c r="K724" s="107">
        <v>31</v>
      </c>
      <c r="L724" s="107">
        <v>37</v>
      </c>
      <c r="M724" s="118">
        <v>2.9032080000000002E-2</v>
      </c>
      <c r="N724" s="40">
        <v>2.3828927999999996E-2</v>
      </c>
      <c r="O724" s="40">
        <v>0.45081623497680012</v>
      </c>
      <c r="P724" s="40">
        <v>0.44163748800576003</v>
      </c>
      <c r="Q724" s="40">
        <v>1</v>
      </c>
      <c r="R724" s="40">
        <v>0.44163748800576003</v>
      </c>
      <c r="S724" s="40">
        <v>0.45081623497680012</v>
      </c>
      <c r="T724" s="116">
        <v>154.57312080201601</v>
      </c>
      <c r="U724" s="109">
        <v>450.8162349768001</v>
      </c>
      <c r="V724" s="40">
        <v>0.53088719783999894</v>
      </c>
      <c r="W724" s="109">
        <v>74</v>
      </c>
      <c r="X724" s="40">
        <v>0.52228669714560094</v>
      </c>
      <c r="Y724" s="116">
        <v>156</v>
      </c>
      <c r="Z724" s="120">
        <v>835.38935577881614</v>
      </c>
      <c r="AA724" s="40"/>
      <c r="AB724" s="110" t="str">
        <f t="shared" si="86"/>
        <v>18"150</v>
      </c>
    </row>
    <row r="725" spans="1:28" ht="18.75" customHeight="1" x14ac:dyDescent="0.3">
      <c r="A725" s="125"/>
      <c r="B725" s="125"/>
      <c r="C725" s="125"/>
      <c r="D725" s="126"/>
      <c r="E725" s="125"/>
      <c r="F725" s="127"/>
      <c r="G725" s="127"/>
      <c r="H725" s="132"/>
      <c r="I725" s="127"/>
      <c r="J725" s="127"/>
      <c r="K725" s="125"/>
      <c r="L725" s="125"/>
      <c r="M725" s="128"/>
      <c r="N725" s="128"/>
      <c r="O725" s="128"/>
      <c r="P725" s="128"/>
      <c r="Q725" s="128"/>
      <c r="R725" s="128"/>
      <c r="S725" s="128"/>
      <c r="T725" s="128"/>
      <c r="U725" s="128"/>
      <c r="V725" s="128"/>
      <c r="W725" s="128"/>
      <c r="X725" s="128"/>
      <c r="Y725" s="128"/>
      <c r="Z725" s="167"/>
      <c r="AA725" s="128"/>
      <c r="AB725" s="110" t="str">
        <f t="shared" si="86"/>
        <v>"</v>
      </c>
    </row>
    <row r="726" spans="1:28" ht="18.75" customHeight="1" x14ac:dyDescent="0.3">
      <c r="A726" s="105">
        <v>2500</v>
      </c>
      <c r="B726" s="103">
        <v>0.5</v>
      </c>
      <c r="C726" s="103">
        <v>0.5</v>
      </c>
      <c r="D726" s="104" t="s">
        <v>89</v>
      </c>
      <c r="E726" s="105" t="str">
        <f t="shared" ref="E726:E739" si="88">CONCATENATE(C726," ",A726," ",D726)</f>
        <v>0.5 2500 CS-SS316L/FG-SS316L</v>
      </c>
      <c r="F726" s="133">
        <v>14.22</v>
      </c>
      <c r="G726" s="133">
        <v>19.05</v>
      </c>
      <c r="H726" s="133">
        <v>31.8</v>
      </c>
      <c r="I726" s="133">
        <v>69.900000000000006</v>
      </c>
      <c r="J726" s="106">
        <v>2.5425E-2</v>
      </c>
      <c r="K726" s="107">
        <v>8</v>
      </c>
      <c r="L726" s="107">
        <v>14</v>
      </c>
      <c r="M726" s="40">
        <v>1.38248E-2</v>
      </c>
      <c r="N726" s="40">
        <v>2.3828927999999996E-2</v>
      </c>
      <c r="O726" s="40">
        <v>2.8119643200000002E-3</v>
      </c>
      <c r="P726" s="40">
        <v>8.4819069215999986E-3</v>
      </c>
      <c r="Q726" s="40">
        <v>1</v>
      </c>
      <c r="R726" s="40">
        <v>8.4819069215999986E-3</v>
      </c>
      <c r="S726" s="40">
        <v>2.8119643200000002E-3</v>
      </c>
      <c r="T726" s="108">
        <v>4.0289057877599994</v>
      </c>
      <c r="U726" s="109">
        <v>1.2653839440000001</v>
      </c>
      <c r="V726" s="40">
        <v>0.11540134908000003</v>
      </c>
      <c r="W726" s="109"/>
      <c r="X726" s="40">
        <v>3.9870423179999993E-3</v>
      </c>
      <c r="Y726" s="108"/>
      <c r="Z726" s="120">
        <v>5.2942897317599993</v>
      </c>
      <c r="AA726" s="40"/>
      <c r="AB726" s="110" t="str">
        <f t="shared" si="86"/>
        <v>0.5"2500</v>
      </c>
    </row>
    <row r="727" spans="1:28" ht="18.75" customHeight="1" x14ac:dyDescent="0.3">
      <c r="A727" s="105">
        <v>2500</v>
      </c>
      <c r="B727" s="103">
        <v>0.75</v>
      </c>
      <c r="C727" s="103">
        <v>0.75</v>
      </c>
      <c r="D727" s="104" t="s">
        <v>89</v>
      </c>
      <c r="E727" s="105" t="str">
        <f t="shared" si="88"/>
        <v>0.75 2500 CS-SS316L/FG-SS316L</v>
      </c>
      <c r="F727" s="133">
        <v>20.57</v>
      </c>
      <c r="G727" s="133">
        <v>25.4</v>
      </c>
      <c r="H727" s="133">
        <v>39.6</v>
      </c>
      <c r="I727" s="133">
        <v>76.2</v>
      </c>
      <c r="J727" s="106">
        <v>3.2500000000000001E-2</v>
      </c>
      <c r="K727" s="107">
        <v>9</v>
      </c>
      <c r="L727" s="107">
        <v>15</v>
      </c>
      <c r="M727" s="40">
        <v>1.38248E-2</v>
      </c>
      <c r="N727" s="40">
        <v>2.3828927999999996E-2</v>
      </c>
      <c r="O727" s="40">
        <v>4.0437540000000001E-3</v>
      </c>
      <c r="P727" s="40">
        <v>1.1616602399999999E-2</v>
      </c>
      <c r="Q727" s="40">
        <v>1</v>
      </c>
      <c r="R727" s="40">
        <v>1.1616602399999999E-2</v>
      </c>
      <c r="S727" s="40">
        <v>4.0437540000000001E-3</v>
      </c>
      <c r="T727" s="108">
        <v>5.517886139999999</v>
      </c>
      <c r="U727" s="109">
        <v>1.8196893000000001</v>
      </c>
      <c r="V727" s="40">
        <v>0.12084948143999998</v>
      </c>
      <c r="W727" s="109"/>
      <c r="X727" s="40">
        <v>5.316056423999997E-3</v>
      </c>
      <c r="Y727" s="108"/>
      <c r="Z727" s="120">
        <v>7.3375754399999993</v>
      </c>
      <c r="AA727" s="40"/>
      <c r="AB727" s="110" t="str">
        <f t="shared" si="86"/>
        <v>0.75"2500</v>
      </c>
    </row>
    <row r="728" spans="1:28" ht="18.75" customHeight="1" x14ac:dyDescent="0.3">
      <c r="A728" s="105">
        <v>2500</v>
      </c>
      <c r="B728" s="105">
        <v>1</v>
      </c>
      <c r="C728" s="105">
        <f>B728</f>
        <v>1</v>
      </c>
      <c r="D728" s="104" t="s">
        <v>89</v>
      </c>
      <c r="E728" s="105" t="str">
        <f t="shared" si="88"/>
        <v>1 2500 CS-SS316L/FG-SS316L</v>
      </c>
      <c r="F728" s="133">
        <v>26.92</v>
      </c>
      <c r="G728" s="133">
        <v>31.75</v>
      </c>
      <c r="H728" s="133">
        <v>47.8</v>
      </c>
      <c r="I728" s="133">
        <v>85.9</v>
      </c>
      <c r="J728" s="106">
        <v>3.9774999999999998E-2</v>
      </c>
      <c r="K728" s="107">
        <v>10</v>
      </c>
      <c r="L728" s="107">
        <v>16</v>
      </c>
      <c r="M728" s="40">
        <v>1.38248E-2</v>
      </c>
      <c r="N728" s="40">
        <v>2.3828927999999996E-2</v>
      </c>
      <c r="O728" s="40">
        <v>5.4988141999999995E-3</v>
      </c>
      <c r="P728" s="40">
        <v>1.5164729779199996E-2</v>
      </c>
      <c r="Q728" s="40">
        <v>1</v>
      </c>
      <c r="R728" s="40">
        <v>1.5164729779199996E-2</v>
      </c>
      <c r="S728" s="40">
        <v>5.4988141999999995E-3</v>
      </c>
      <c r="T728" s="108">
        <v>7.2032466451199983</v>
      </c>
      <c r="U728" s="109">
        <v>2.4744663899999999</v>
      </c>
      <c r="V728" s="40">
        <v>0.14181653628000004</v>
      </c>
      <c r="W728" s="109"/>
      <c r="X728" s="40">
        <v>6.6450705299999973E-3</v>
      </c>
      <c r="Y728" s="108"/>
      <c r="Z728" s="120">
        <v>9.6777130351199983</v>
      </c>
      <c r="AA728" s="40"/>
      <c r="AB728" s="110" t="str">
        <f t="shared" si="86"/>
        <v>1"2500</v>
      </c>
    </row>
    <row r="729" spans="1:28" ht="18.75" customHeight="1" x14ac:dyDescent="0.3">
      <c r="A729" s="105">
        <v>2500</v>
      </c>
      <c r="B729" s="105" t="s">
        <v>73</v>
      </c>
      <c r="C729" s="103">
        <v>1.25</v>
      </c>
      <c r="D729" s="104" t="s">
        <v>89</v>
      </c>
      <c r="E729" s="105" t="str">
        <f t="shared" si="88"/>
        <v>1.25 2500 CS-SS316L/FG-SS316L</v>
      </c>
      <c r="F729" s="133">
        <v>33.270000000000003</v>
      </c>
      <c r="G729" s="133">
        <v>39.619999999999997</v>
      </c>
      <c r="H729" s="133">
        <v>60.5</v>
      </c>
      <c r="I729" s="133">
        <v>104.9</v>
      </c>
      <c r="J729" s="106">
        <v>5.006E-2</v>
      </c>
      <c r="K729" s="107">
        <v>13</v>
      </c>
      <c r="L729" s="107">
        <v>19</v>
      </c>
      <c r="M729" s="40">
        <v>1.38248E-2</v>
      </c>
      <c r="N729" s="40">
        <v>2.3828927999999996E-2</v>
      </c>
      <c r="O729" s="40">
        <v>8.9969033440000009E-3</v>
      </c>
      <c r="P729" s="40">
        <v>2.2664646577919997E-2</v>
      </c>
      <c r="Q729" s="40">
        <v>1</v>
      </c>
      <c r="R729" s="40">
        <v>2.2664646577919997E-2</v>
      </c>
      <c r="S729" s="40">
        <v>8.9969033440000009E-3</v>
      </c>
      <c r="T729" s="108">
        <v>10.765707124511998</v>
      </c>
      <c r="U729" s="109">
        <v>4.0486065048000004</v>
      </c>
      <c r="V729" s="40">
        <v>0.20182138992000001</v>
      </c>
      <c r="W729" s="109"/>
      <c r="X729" s="40">
        <v>1.0901767883999991E-2</v>
      </c>
      <c r="Y729" s="108"/>
      <c r="Z729" s="120">
        <v>14.814313629311998</v>
      </c>
      <c r="AA729" s="40"/>
      <c r="AB729" s="110" t="str">
        <f t="shared" si="86"/>
        <v>1  1/4"2500</v>
      </c>
    </row>
    <row r="730" spans="1:28" ht="18.75" customHeight="1" x14ac:dyDescent="0.3">
      <c r="A730" s="105">
        <v>2500</v>
      </c>
      <c r="B730" s="105" t="s">
        <v>74</v>
      </c>
      <c r="C730" s="103">
        <v>1.5</v>
      </c>
      <c r="D730" s="104" t="s">
        <v>89</v>
      </c>
      <c r="E730" s="105" t="str">
        <f t="shared" si="88"/>
        <v>1.5 2500 CS-SS316L/FG-SS316L</v>
      </c>
      <c r="F730" s="133">
        <v>41.4</v>
      </c>
      <c r="G730" s="133">
        <v>47.75</v>
      </c>
      <c r="H730" s="133">
        <v>69.900000000000006</v>
      </c>
      <c r="I730" s="133">
        <v>117.6</v>
      </c>
      <c r="J730" s="106">
        <v>5.8825000000000002E-2</v>
      </c>
      <c r="K730" s="107">
        <v>13</v>
      </c>
      <c r="L730" s="107">
        <v>19</v>
      </c>
      <c r="M730" s="40">
        <v>1.38248E-2</v>
      </c>
      <c r="N730" s="40">
        <v>2.3828927999999996E-2</v>
      </c>
      <c r="O730" s="40">
        <v>1.057217018E-2</v>
      </c>
      <c r="P730" s="40">
        <v>2.6632997102399993E-2</v>
      </c>
      <c r="Q730" s="40">
        <v>1</v>
      </c>
      <c r="R730" s="40">
        <v>2.6632997102399993E-2</v>
      </c>
      <c r="S730" s="40">
        <v>1.057217018E-2</v>
      </c>
      <c r="T730" s="108">
        <v>12.650673623639996</v>
      </c>
      <c r="U730" s="109">
        <v>4.7574765809999997</v>
      </c>
      <c r="V730" s="40">
        <v>0.24307172063999988</v>
      </c>
      <c r="W730" s="109"/>
      <c r="X730" s="40">
        <v>1.3138804050000005E-2</v>
      </c>
      <c r="Y730" s="108"/>
      <c r="Z730" s="120">
        <v>17.408150204639995</v>
      </c>
      <c r="AA730" s="40"/>
      <c r="AB730" s="110" t="str">
        <f t="shared" si="86"/>
        <v>1  1/2"2500</v>
      </c>
    </row>
    <row r="731" spans="1:28" ht="18.75" customHeight="1" x14ac:dyDescent="0.3">
      <c r="A731" s="105">
        <v>2500</v>
      </c>
      <c r="B731" s="105">
        <v>2</v>
      </c>
      <c r="C731" s="105">
        <f>B731</f>
        <v>2</v>
      </c>
      <c r="D731" s="104" t="s">
        <v>89</v>
      </c>
      <c r="E731" s="105" t="str">
        <f t="shared" si="88"/>
        <v>2 2500 CS-SS316L/FG-SS316L</v>
      </c>
      <c r="F731" s="133">
        <v>52.32</v>
      </c>
      <c r="G731" s="133">
        <v>58.67</v>
      </c>
      <c r="H731" s="133">
        <v>85.9</v>
      </c>
      <c r="I731" s="133">
        <v>146.1</v>
      </c>
      <c r="J731" s="106">
        <v>7.2285000000000002E-2</v>
      </c>
      <c r="K731" s="107">
        <v>16</v>
      </c>
      <c r="L731" s="107">
        <v>22</v>
      </c>
      <c r="M731" s="40">
        <v>1.38248E-2</v>
      </c>
      <c r="N731" s="40">
        <v>2.3828927999999996E-2</v>
      </c>
      <c r="O731" s="40">
        <v>1.5989210688000001E-2</v>
      </c>
      <c r="P731" s="40">
        <v>3.7894429330559996E-2</v>
      </c>
      <c r="Q731" s="40">
        <v>1</v>
      </c>
      <c r="R731" s="40">
        <v>3.7894429330559996E-2</v>
      </c>
      <c r="S731" s="40">
        <v>1.5989210688000001E-2</v>
      </c>
      <c r="T731" s="108">
        <v>17.999853932015998</v>
      </c>
      <c r="U731" s="109">
        <v>7.1951448096000004</v>
      </c>
      <c r="V731" s="40">
        <v>0.38111447304000001</v>
      </c>
      <c r="W731" s="109"/>
      <c r="X731" s="40">
        <v>1.6143531594000005E-2</v>
      </c>
      <c r="Y731" s="108"/>
      <c r="Z731" s="120">
        <v>25.194998741615997</v>
      </c>
      <c r="AA731" s="40"/>
      <c r="AB731" s="110" t="str">
        <f t="shared" si="86"/>
        <v>2"2500</v>
      </c>
    </row>
    <row r="732" spans="1:28" ht="18.75" customHeight="1" x14ac:dyDescent="0.3">
      <c r="A732" s="105">
        <v>2500</v>
      </c>
      <c r="B732" s="105" t="s">
        <v>75</v>
      </c>
      <c r="C732" s="103">
        <v>2.5</v>
      </c>
      <c r="D732" s="104" t="s">
        <v>89</v>
      </c>
      <c r="E732" s="105" t="str">
        <f t="shared" si="88"/>
        <v>2.5 2500 CS-SS316L/FG-SS316L</v>
      </c>
      <c r="F732" s="133">
        <v>63.5</v>
      </c>
      <c r="G732" s="133">
        <v>69.900000000000006</v>
      </c>
      <c r="H732" s="133">
        <v>98.6</v>
      </c>
      <c r="I732" s="133">
        <v>168.4</v>
      </c>
      <c r="J732" s="106">
        <v>8.4250000000000005E-2</v>
      </c>
      <c r="K732" s="107">
        <v>17</v>
      </c>
      <c r="L732" s="107">
        <v>23</v>
      </c>
      <c r="M732" s="40">
        <v>1.38248E-2</v>
      </c>
      <c r="N732" s="40">
        <v>2.3828927999999996E-2</v>
      </c>
      <c r="O732" s="40">
        <v>1.9800569800000001E-2</v>
      </c>
      <c r="P732" s="40">
        <v>4.6174505231999993E-2</v>
      </c>
      <c r="Q732" s="40">
        <v>1</v>
      </c>
      <c r="R732" s="40">
        <v>4.6174505231999993E-2</v>
      </c>
      <c r="S732" s="40">
        <v>1.9800569800000001E-2</v>
      </c>
      <c r="T732" s="108">
        <v>21.932889985199996</v>
      </c>
      <c r="U732" s="109">
        <v>8.9102564100000006</v>
      </c>
      <c r="V732" s="40">
        <v>0.50933819424000004</v>
      </c>
      <c r="W732" s="109"/>
      <c r="X732" s="40">
        <v>1.9385003520000013E-2</v>
      </c>
      <c r="Y732" s="108"/>
      <c r="Z732" s="120">
        <v>30.843146395199994</v>
      </c>
      <c r="AA732" s="40"/>
      <c r="AB732" s="110" t="str">
        <f t="shared" si="86"/>
        <v>2  1/2"2500</v>
      </c>
    </row>
    <row r="733" spans="1:28" ht="18.75" customHeight="1" x14ac:dyDescent="0.3">
      <c r="A733" s="105">
        <v>2500</v>
      </c>
      <c r="B733" s="105">
        <v>3</v>
      </c>
      <c r="C733" s="105">
        <f t="shared" ref="C733:C739" si="89">B733</f>
        <v>3</v>
      </c>
      <c r="D733" s="104" t="s">
        <v>89</v>
      </c>
      <c r="E733" s="105" t="str">
        <f t="shared" si="88"/>
        <v>3 2500 CS-SS316L/FG-SS316L</v>
      </c>
      <c r="F733" s="133">
        <v>78.7</v>
      </c>
      <c r="G733" s="133">
        <v>92.2</v>
      </c>
      <c r="H733" s="133">
        <v>120.7</v>
      </c>
      <c r="I733" s="133">
        <v>196.9</v>
      </c>
      <c r="J733" s="106">
        <v>0.10645</v>
      </c>
      <c r="K733" s="107">
        <v>17</v>
      </c>
      <c r="L733" s="107">
        <v>23</v>
      </c>
      <c r="M733" s="40">
        <v>1.38248E-2</v>
      </c>
      <c r="N733" s="40">
        <v>2.3828927999999996E-2</v>
      </c>
      <c r="O733" s="40">
        <v>2.5018049319999999E-2</v>
      </c>
      <c r="P733" s="40">
        <v>5.8341555868799994E-2</v>
      </c>
      <c r="Q733" s="40">
        <v>1</v>
      </c>
      <c r="R733" s="40">
        <v>5.8341555868799994E-2</v>
      </c>
      <c r="S733" s="40">
        <v>2.5018049319999999E-2</v>
      </c>
      <c r="T733" s="108">
        <v>27.712239037679996</v>
      </c>
      <c r="U733" s="109">
        <v>11.258122194</v>
      </c>
      <c r="V733" s="40">
        <v>0.65014379496000008</v>
      </c>
      <c r="W733" s="109"/>
      <c r="X733" s="40">
        <v>5.3935340400000004E-2</v>
      </c>
      <c r="Y733" s="108"/>
      <c r="Z733" s="120">
        <v>38.970361231679995</v>
      </c>
      <c r="AA733" s="40"/>
      <c r="AB733" s="110" t="str">
        <f t="shared" si="86"/>
        <v>3"2500</v>
      </c>
    </row>
    <row r="734" spans="1:28" ht="18.75" customHeight="1" x14ac:dyDescent="0.3">
      <c r="A734" s="105">
        <v>2500</v>
      </c>
      <c r="B734" s="105">
        <v>4</v>
      </c>
      <c r="C734" s="105">
        <f t="shared" si="89"/>
        <v>4</v>
      </c>
      <c r="D734" s="104" t="s">
        <v>89</v>
      </c>
      <c r="E734" s="105" t="str">
        <f t="shared" si="88"/>
        <v>4 2500 CS-SS316L/FG-SS316L</v>
      </c>
      <c r="F734" s="133">
        <v>97.8</v>
      </c>
      <c r="G734" s="133">
        <v>117.6</v>
      </c>
      <c r="H734" s="133">
        <v>149.4</v>
      </c>
      <c r="I734" s="134">
        <v>235</v>
      </c>
      <c r="J734" s="106">
        <v>0.13350000000000001</v>
      </c>
      <c r="K734" s="107">
        <v>19</v>
      </c>
      <c r="L734" s="107">
        <v>25</v>
      </c>
      <c r="M734" s="40">
        <v>1.38248E-2</v>
      </c>
      <c r="N734" s="40">
        <v>2.3828927999999996E-2</v>
      </c>
      <c r="O734" s="40">
        <v>3.5066605200000003E-2</v>
      </c>
      <c r="P734" s="40">
        <v>7.9529047199999994E-2</v>
      </c>
      <c r="Q734" s="40">
        <v>1</v>
      </c>
      <c r="R734" s="40">
        <v>7.9529047199999994E-2</v>
      </c>
      <c r="S734" s="40">
        <v>3.5066605200000003E-2</v>
      </c>
      <c r="T734" s="108">
        <v>37.776297419999999</v>
      </c>
      <c r="U734" s="109">
        <v>15.779972340000002</v>
      </c>
      <c r="V734" s="40">
        <v>0.87166651199999989</v>
      </c>
      <c r="W734" s="109"/>
      <c r="X734" s="40">
        <v>0.10089769535999997</v>
      </c>
      <c r="Y734" s="108"/>
      <c r="Z734" s="120">
        <v>53.556269759999999</v>
      </c>
      <c r="AA734" s="40"/>
      <c r="AB734" s="110" t="str">
        <f t="shared" si="86"/>
        <v>4"2500</v>
      </c>
    </row>
    <row r="735" spans="1:28" ht="18.75" customHeight="1" x14ac:dyDescent="0.3">
      <c r="A735" s="105">
        <v>2500</v>
      </c>
      <c r="B735" s="105">
        <v>5</v>
      </c>
      <c r="C735" s="105">
        <f t="shared" si="89"/>
        <v>5</v>
      </c>
      <c r="D735" s="104" t="s">
        <v>89</v>
      </c>
      <c r="E735" s="105" t="str">
        <f t="shared" si="88"/>
        <v>5 2500 CS-SS316L/FG-SS316L</v>
      </c>
      <c r="F735" s="133">
        <v>124.5</v>
      </c>
      <c r="G735" s="134">
        <v>143</v>
      </c>
      <c r="H735" s="133">
        <v>177.8</v>
      </c>
      <c r="I735" s="133">
        <v>279.39999999999998</v>
      </c>
      <c r="J735" s="106">
        <v>0.16040000000000001</v>
      </c>
      <c r="K735" s="107">
        <v>21</v>
      </c>
      <c r="L735" s="107">
        <v>27</v>
      </c>
      <c r="M735" s="40">
        <v>1.38248E-2</v>
      </c>
      <c r="N735" s="40">
        <v>2.3828927999999996E-2</v>
      </c>
      <c r="O735" s="40">
        <v>4.6567456320000006E-2</v>
      </c>
      <c r="P735" s="40">
        <v>0.10319832138239998</v>
      </c>
      <c r="Q735" s="40">
        <v>1</v>
      </c>
      <c r="R735" s="40">
        <v>0.10319832138239998</v>
      </c>
      <c r="S735" s="40">
        <v>4.6567456320000006E-2</v>
      </c>
      <c r="T735" s="108">
        <v>49.01920265663999</v>
      </c>
      <c r="U735" s="109">
        <v>20.955355344000001</v>
      </c>
      <c r="V735" s="40">
        <v>1.2300672172799996</v>
      </c>
      <c r="W735" s="109"/>
      <c r="X735" s="40">
        <v>0.11463480599999998</v>
      </c>
      <c r="Y735" s="108"/>
      <c r="Z735" s="120">
        <v>69.974558000639988</v>
      </c>
      <c r="AA735" s="40"/>
      <c r="AB735" s="110" t="str">
        <f t="shared" si="86"/>
        <v>5"2500</v>
      </c>
    </row>
    <row r="736" spans="1:28" ht="18.75" customHeight="1" x14ac:dyDescent="0.3">
      <c r="A736" s="105">
        <v>2500</v>
      </c>
      <c r="B736" s="105">
        <v>6</v>
      </c>
      <c r="C736" s="105">
        <f t="shared" si="89"/>
        <v>6</v>
      </c>
      <c r="D736" s="104" t="s">
        <v>89</v>
      </c>
      <c r="E736" s="105" t="str">
        <f t="shared" si="88"/>
        <v>6 2500 CS-SS316L/FG-SS316L</v>
      </c>
      <c r="F736" s="133">
        <v>147.30000000000001</v>
      </c>
      <c r="G736" s="133">
        <v>171.5</v>
      </c>
      <c r="H736" s="133">
        <v>209.6</v>
      </c>
      <c r="I736" s="133">
        <v>317.5</v>
      </c>
      <c r="J736" s="106">
        <v>0.19055000000000002</v>
      </c>
      <c r="K736" s="107">
        <v>23</v>
      </c>
      <c r="L736" s="107">
        <v>29</v>
      </c>
      <c r="M736" s="40">
        <v>1.38248E-2</v>
      </c>
      <c r="N736" s="40">
        <v>2.3828927999999996E-2</v>
      </c>
      <c r="O736" s="40">
        <v>6.058925972000001E-2</v>
      </c>
      <c r="P736" s="40">
        <v>0.13167746468159999</v>
      </c>
      <c r="Q736" s="40">
        <v>1</v>
      </c>
      <c r="R736" s="40">
        <v>0.13167746468159999</v>
      </c>
      <c r="S736" s="40">
        <v>6.058925972000001E-2</v>
      </c>
      <c r="T736" s="108">
        <v>62.546795723759999</v>
      </c>
      <c r="U736" s="109">
        <v>27.265166874000005</v>
      </c>
      <c r="V736" s="40">
        <v>1.4844784890000002</v>
      </c>
      <c r="W736" s="109"/>
      <c r="X736" s="40">
        <v>0.17984079959999991</v>
      </c>
      <c r="Y736" s="108"/>
      <c r="Z736" s="120">
        <v>89.811962597760001</v>
      </c>
      <c r="AA736" s="40"/>
      <c r="AB736" s="110" t="str">
        <f t="shared" si="86"/>
        <v>6"2500</v>
      </c>
    </row>
    <row r="737" spans="1:28" ht="18.75" customHeight="1" x14ac:dyDescent="0.3">
      <c r="A737" s="105">
        <v>2500</v>
      </c>
      <c r="B737" s="105">
        <v>8</v>
      </c>
      <c r="C737" s="105">
        <f t="shared" si="89"/>
        <v>8</v>
      </c>
      <c r="D737" s="104" t="s">
        <v>89</v>
      </c>
      <c r="E737" s="105" t="str">
        <f t="shared" si="88"/>
        <v>8 2500 CS-SS316L/FG-SS316L</v>
      </c>
      <c r="F737" s="133">
        <v>196.9</v>
      </c>
      <c r="G737" s="133">
        <v>215.9</v>
      </c>
      <c r="H737" s="133">
        <v>257.3</v>
      </c>
      <c r="I737" s="133">
        <v>387.4</v>
      </c>
      <c r="J737" s="106">
        <v>0.23660000000000003</v>
      </c>
      <c r="K737" s="107">
        <v>25</v>
      </c>
      <c r="L737" s="107">
        <v>31</v>
      </c>
      <c r="M737" s="40">
        <v>1.38248E-2</v>
      </c>
      <c r="N737" s="40">
        <v>2.3828927999999996E-2</v>
      </c>
      <c r="O737" s="40">
        <v>8.1773692000000009E-2</v>
      </c>
      <c r="P737" s="40">
        <v>0.17477565530879999</v>
      </c>
      <c r="Q737" s="40">
        <v>1</v>
      </c>
      <c r="R737" s="40">
        <v>0.17477565530879999</v>
      </c>
      <c r="S737" s="40">
        <v>8.1773692000000009E-2</v>
      </c>
      <c r="T737" s="108">
        <v>83.018436271679988</v>
      </c>
      <c r="U737" s="109">
        <v>36.798161400000005</v>
      </c>
      <c r="V737" s="40">
        <v>2.1839648656799993</v>
      </c>
      <c r="W737" s="109"/>
      <c r="X737" s="40">
        <v>0.17775219719999999</v>
      </c>
      <c r="Y737" s="108"/>
      <c r="Z737" s="120">
        <v>119.81659767168</v>
      </c>
      <c r="AA737" s="40"/>
      <c r="AB737" s="110" t="str">
        <f t="shared" si="86"/>
        <v>8"2500</v>
      </c>
    </row>
    <row r="738" spans="1:28" ht="18.75" customHeight="1" x14ac:dyDescent="0.3">
      <c r="A738" s="105">
        <v>2500</v>
      </c>
      <c r="B738" s="105">
        <v>10</v>
      </c>
      <c r="C738" s="105">
        <f t="shared" si="89"/>
        <v>10</v>
      </c>
      <c r="D738" s="104" t="s">
        <v>89</v>
      </c>
      <c r="E738" s="105" t="str">
        <f t="shared" si="88"/>
        <v>10 2500 CS-SS316L/FG-SS316L</v>
      </c>
      <c r="F738" s="133">
        <v>246.1</v>
      </c>
      <c r="G738" s="134">
        <v>270</v>
      </c>
      <c r="H738" s="133">
        <v>311.2</v>
      </c>
      <c r="I738" s="133">
        <v>476.3</v>
      </c>
      <c r="J738" s="106">
        <v>0.29060000000000002</v>
      </c>
      <c r="K738" s="107">
        <v>25</v>
      </c>
      <c r="L738" s="107">
        <v>31</v>
      </c>
      <c r="M738" s="40">
        <v>1.38248E-2</v>
      </c>
      <c r="N738" s="40">
        <v>2.3828927999999996E-2</v>
      </c>
      <c r="O738" s="40">
        <v>0.10043717200000001</v>
      </c>
      <c r="P738" s="40">
        <v>0.21466528078079999</v>
      </c>
      <c r="Q738" s="40">
        <v>1</v>
      </c>
      <c r="R738" s="40">
        <v>0.21466528078079999</v>
      </c>
      <c r="S738" s="40">
        <v>0.10043717200000001</v>
      </c>
      <c r="T738" s="108">
        <v>101.96600837087999</v>
      </c>
      <c r="U738" s="109">
        <v>45.1967274</v>
      </c>
      <c r="V738" s="40">
        <v>3.4075041171600002</v>
      </c>
      <c r="W738" s="109"/>
      <c r="X738" s="40">
        <v>0.27962139600000008</v>
      </c>
      <c r="Y738" s="108"/>
      <c r="Z738" s="120">
        <v>147.16273577087998</v>
      </c>
      <c r="AA738" s="40"/>
      <c r="AB738" s="110" t="str">
        <f t="shared" si="86"/>
        <v>10"2500</v>
      </c>
    </row>
    <row r="739" spans="1:28" ht="18.75" customHeight="1" x14ac:dyDescent="0.3">
      <c r="A739" s="105">
        <v>2500</v>
      </c>
      <c r="B739" s="105">
        <v>12</v>
      </c>
      <c r="C739" s="105">
        <f t="shared" si="89"/>
        <v>12</v>
      </c>
      <c r="D739" s="104" t="s">
        <v>89</v>
      </c>
      <c r="E739" s="105" t="str">
        <f t="shared" si="88"/>
        <v>12 2500 CS-SS316L/FG-SS316L</v>
      </c>
      <c r="F739" s="133">
        <v>292.10000000000002</v>
      </c>
      <c r="G739" s="133">
        <v>317.5</v>
      </c>
      <c r="H739" s="133">
        <v>368.3</v>
      </c>
      <c r="I739" s="133">
        <v>549.4</v>
      </c>
      <c r="J739" s="106">
        <v>0.34289999999999998</v>
      </c>
      <c r="K739" s="107">
        <v>30</v>
      </c>
      <c r="L739" s="107">
        <v>36</v>
      </c>
      <c r="M739" s="40">
        <v>1.38248E-2</v>
      </c>
      <c r="N739" s="40">
        <v>2.3828927999999996E-2</v>
      </c>
      <c r="O739" s="40">
        <v>0.14221571759999999</v>
      </c>
      <c r="P739" s="40">
        <v>0.29415381880319996</v>
      </c>
      <c r="Q739" s="40">
        <v>1</v>
      </c>
      <c r="R739" s="40">
        <v>0.29415381880319996</v>
      </c>
      <c r="S739" s="40">
        <v>0.14221571759999999</v>
      </c>
      <c r="T739" s="108">
        <v>139.72306393151999</v>
      </c>
      <c r="U739" s="109">
        <v>63.997072919999994</v>
      </c>
      <c r="V739" s="40">
        <v>4.3113754048799988</v>
      </c>
      <c r="W739" s="109"/>
      <c r="X739" s="40">
        <v>0.34945091399999972</v>
      </c>
      <c r="Y739" s="108"/>
      <c r="Z739" s="120">
        <v>203.72013685151998</v>
      </c>
      <c r="AA739" s="40"/>
      <c r="AB739" s="110" t="str">
        <f t="shared" si="86"/>
        <v>12"2500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B202"/>
  <sheetViews>
    <sheetView workbookViewId="0"/>
  </sheetViews>
  <sheetFormatPr defaultRowHeight="14.4" x14ac:dyDescent="0.3"/>
  <cols>
    <col min="1" max="1" width="13.44140625" style="76" bestFit="1" customWidth="1"/>
    <col min="2" max="2" width="7" style="77" bestFit="1" customWidth="1"/>
    <col min="3" max="3" width="5.6640625" style="76" bestFit="1" customWidth="1"/>
    <col min="4" max="4" width="6.5546875" style="78" bestFit="1" customWidth="1"/>
    <col min="5" max="5" width="7.44140625" style="78" bestFit="1" customWidth="1"/>
    <col min="6" max="6" width="8" style="78" bestFit="1" customWidth="1"/>
    <col min="7" max="10" width="8.5546875" style="79" bestFit="1" customWidth="1"/>
    <col min="11" max="11" width="6.5546875" style="80" bestFit="1" customWidth="1"/>
    <col min="12" max="12" width="5.88671875" style="80" bestFit="1" customWidth="1"/>
    <col min="13" max="13" width="8.33203125" style="80" bestFit="1" customWidth="1"/>
    <col min="14" max="14" width="8.88671875" style="80" bestFit="1" customWidth="1"/>
    <col min="15" max="15" width="9.88671875" style="80" bestFit="1" customWidth="1"/>
    <col min="16" max="16" width="10.44140625" style="80" bestFit="1" customWidth="1"/>
    <col min="17" max="17" width="6.6640625" style="80" bestFit="1" customWidth="1"/>
    <col min="18" max="18" width="7.109375" style="81" bestFit="1" customWidth="1"/>
    <col min="19" max="20" width="12.109375" style="80" bestFit="1" customWidth="1"/>
    <col min="21" max="22" width="9.109375" style="80" bestFit="1" customWidth="1"/>
    <col min="23" max="23" width="12.109375" style="80" bestFit="1" customWidth="1"/>
    <col min="24" max="27" width="13.5546875" style="82" bestFit="1" customWidth="1"/>
    <col min="28" max="28" width="13.5546875" style="83" bestFit="1" customWidth="1"/>
  </cols>
  <sheetData>
    <row r="1" spans="1:28" s="1" customFormat="1" ht="27.6" customHeight="1" x14ac:dyDescent="0.3">
      <c r="A1" s="2"/>
      <c r="B1" s="3"/>
      <c r="C1" s="2"/>
      <c r="D1" s="4"/>
      <c r="E1" s="5" t="s">
        <v>0</v>
      </c>
      <c r="F1" s="5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5" t="s">
        <v>6</v>
      </c>
      <c r="L1" s="5" t="s">
        <v>7</v>
      </c>
      <c r="M1" s="5" t="s">
        <v>8</v>
      </c>
      <c r="N1" s="7" t="s">
        <v>9</v>
      </c>
      <c r="O1" s="7" t="s">
        <v>10</v>
      </c>
      <c r="P1" s="5" t="s">
        <v>11</v>
      </c>
      <c r="Q1" s="5" t="s">
        <v>12</v>
      </c>
      <c r="R1" s="8" t="s">
        <v>13</v>
      </c>
      <c r="S1" s="5" t="s">
        <v>12</v>
      </c>
      <c r="T1" s="5" t="s">
        <v>11</v>
      </c>
      <c r="U1" s="7" t="s">
        <v>14</v>
      </c>
      <c r="V1" s="7" t="s">
        <v>15</v>
      </c>
      <c r="W1" s="5" t="s">
        <v>16</v>
      </c>
      <c r="X1" s="7" t="s">
        <v>17</v>
      </c>
      <c r="Y1" s="5" t="s">
        <v>18</v>
      </c>
      <c r="Z1" s="7" t="s">
        <v>19</v>
      </c>
      <c r="AA1" s="5" t="s">
        <v>20</v>
      </c>
      <c r="AB1" s="9"/>
    </row>
    <row r="2" spans="1:28" s="1" customFormat="1" ht="18.75" hidden="1" customHeight="1" x14ac:dyDescent="0.3">
      <c r="A2" s="10" t="s">
        <v>21</v>
      </c>
      <c r="B2" s="11" t="s">
        <v>22</v>
      </c>
      <c r="C2" s="10" t="s">
        <v>13</v>
      </c>
      <c r="D2" s="12"/>
      <c r="E2" s="6"/>
      <c r="F2" s="6"/>
      <c r="G2" s="6" t="s">
        <v>23</v>
      </c>
      <c r="H2" s="6" t="s">
        <v>23</v>
      </c>
      <c r="I2" s="6" t="s">
        <v>23</v>
      </c>
      <c r="J2" s="6" t="s">
        <v>23</v>
      </c>
      <c r="K2" s="13"/>
      <c r="L2" s="8"/>
      <c r="M2" s="8"/>
      <c r="N2" s="13"/>
      <c r="O2" s="13"/>
      <c r="P2" s="5" t="s">
        <v>24</v>
      </c>
      <c r="Q2" s="5" t="s">
        <v>24</v>
      </c>
      <c r="R2" s="8" t="s">
        <v>25</v>
      </c>
      <c r="S2" s="5" t="s">
        <v>24</v>
      </c>
      <c r="T2" s="5" t="s">
        <v>24</v>
      </c>
      <c r="U2" s="7" t="s">
        <v>26</v>
      </c>
      <c r="V2" s="7" t="s">
        <v>26</v>
      </c>
      <c r="W2" s="5" t="s">
        <v>24</v>
      </c>
      <c r="X2" s="7" t="s">
        <v>26</v>
      </c>
      <c r="Y2" s="5" t="s">
        <v>24</v>
      </c>
      <c r="Z2" s="7" t="s">
        <v>27</v>
      </c>
      <c r="AA2" s="5" t="s">
        <v>27</v>
      </c>
      <c r="AB2" s="9"/>
    </row>
    <row r="3" spans="1:28" ht="18.75" hidden="1" customHeight="1" x14ac:dyDescent="0.3">
      <c r="A3" s="14" t="s">
        <v>28</v>
      </c>
      <c r="B3" s="15" t="s">
        <v>29</v>
      </c>
      <c r="C3" s="14">
        <v>150</v>
      </c>
      <c r="D3" s="16" t="e">
        <f>CONCATENATE(B3," ",#REF!," ",C3)</f>
        <v>#REF!</v>
      </c>
      <c r="E3" s="17">
        <f t="shared" ref="E3:E34" si="0">(H3-G3)/2</f>
        <v>12.699999999999989</v>
      </c>
      <c r="F3" s="18">
        <f t="shared" ref="F3:F34" si="1">(J3-I3)/2</f>
        <v>25.399999999999977</v>
      </c>
      <c r="G3" s="19">
        <v>552.5</v>
      </c>
      <c r="H3" s="19">
        <v>577.9</v>
      </c>
      <c r="I3" s="19">
        <v>609.6</v>
      </c>
      <c r="J3" s="19">
        <v>660.4</v>
      </c>
      <c r="K3" s="20">
        <f t="shared" ref="K3:K34" si="2">(I3+H3)/2/1000</f>
        <v>0.59375</v>
      </c>
      <c r="L3" s="21">
        <f t="shared" ref="L3:L34" si="3">ROUND((I3-H3)/2*1.2,)</f>
        <v>19</v>
      </c>
      <c r="M3" s="21">
        <f t="shared" ref="M3:M34" si="4">L3+6</f>
        <v>25</v>
      </c>
      <c r="N3" s="20">
        <f t="shared" ref="N3:N34" si="5">3.142*(0.0008*0.0055)*1000</f>
        <v>1.38248E-2</v>
      </c>
      <c r="O3" s="20">
        <f t="shared" ref="O3:O34" si="6">3.142*(0.0002*0.0048)*7900</f>
        <v>2.3828927999999996E-2</v>
      </c>
      <c r="P3" s="20">
        <f t="shared" ref="P3:P34" si="7">(K3*L3)*N3</f>
        <v>0.155961025</v>
      </c>
      <c r="Q3" s="20">
        <f t="shared" ref="Q3:Q34" si="8">K3*M3*O3</f>
        <v>0.35371064999999996</v>
      </c>
      <c r="R3" s="21">
        <v>1</v>
      </c>
      <c r="S3" s="20">
        <f t="shared" ref="S3:S34" si="9">(Q3*R3)</f>
        <v>0.35371064999999996</v>
      </c>
      <c r="T3" s="20">
        <f t="shared" ref="T3:T34" si="10">(P3*R3)</f>
        <v>0.155961025</v>
      </c>
      <c r="U3" s="22">
        <f t="shared" ref="U3:U23" si="11">S3*R3*550</f>
        <v>194.54085749999999</v>
      </c>
      <c r="V3" s="23">
        <f t="shared" ref="V3:V23" si="12">T3*R3*550</f>
        <v>85.778563750000004</v>
      </c>
      <c r="W3" s="20">
        <f t="shared" ref="W3:W34" si="13">((J3/1000)*3.14)*1.15*0.003*((J3-I3)/2/1000)*8000*R3</f>
        <v>1.4537158022399987</v>
      </c>
      <c r="X3" s="24">
        <f t="shared" ref="X3:X23" si="14">W3*2*100</f>
        <v>290.74316044799974</v>
      </c>
      <c r="Y3" s="25">
        <f t="shared" ref="Y3:Y34" si="15">((H3/1000)*3.14)*1.15*0.003*((H3-G3)/2/1000)*8000*R3</f>
        <v>0.63605569511999949</v>
      </c>
      <c r="Z3" s="24">
        <f t="shared" ref="Z3:Z23" si="16">Y3*2*450</f>
        <v>572.45012560799955</v>
      </c>
      <c r="AA3" s="26">
        <f t="shared" ref="AA3:AA34" si="17">Z3+X3+V3+U3</f>
        <v>1143.5127073059994</v>
      </c>
      <c r="AB3" s="27"/>
    </row>
    <row r="4" spans="1:28" s="1" customFormat="1" ht="18.75" hidden="1" customHeight="1" x14ac:dyDescent="0.3">
      <c r="A4" s="14" t="s">
        <v>28</v>
      </c>
      <c r="B4" s="15" t="s">
        <v>30</v>
      </c>
      <c r="C4" s="14" t="s">
        <v>31</v>
      </c>
      <c r="D4" s="28"/>
      <c r="E4" s="17">
        <f t="shared" si="0"/>
        <v>9.5</v>
      </c>
      <c r="F4" s="18">
        <f t="shared" si="1"/>
        <v>34.900000000000034</v>
      </c>
      <c r="G4" s="19">
        <v>654.1</v>
      </c>
      <c r="H4" s="19">
        <v>673.1</v>
      </c>
      <c r="I4" s="19">
        <v>704.9</v>
      </c>
      <c r="J4" s="19">
        <v>774.7</v>
      </c>
      <c r="K4" s="20">
        <f t="shared" si="2"/>
        <v>0.68899999999999995</v>
      </c>
      <c r="L4" s="21">
        <f t="shared" si="3"/>
        <v>19</v>
      </c>
      <c r="M4" s="21">
        <f t="shared" si="4"/>
        <v>25</v>
      </c>
      <c r="N4" s="20">
        <f t="shared" si="5"/>
        <v>1.38248E-2</v>
      </c>
      <c r="O4" s="20">
        <f t="shared" si="6"/>
        <v>2.3828927999999996E-2</v>
      </c>
      <c r="P4" s="20">
        <f t="shared" si="7"/>
        <v>0.18098045679999999</v>
      </c>
      <c r="Q4" s="20">
        <f t="shared" si="8"/>
        <v>0.41045328479999987</v>
      </c>
      <c r="R4" s="21">
        <v>1</v>
      </c>
      <c r="S4" s="20">
        <f t="shared" si="9"/>
        <v>0.41045328479999987</v>
      </c>
      <c r="T4" s="20">
        <f t="shared" si="10"/>
        <v>0.18098045679999999</v>
      </c>
      <c r="U4" s="22">
        <f t="shared" si="11"/>
        <v>225.74930663999993</v>
      </c>
      <c r="V4" s="23">
        <f t="shared" si="12"/>
        <v>99.539251239999999</v>
      </c>
      <c r="W4" s="20">
        <f t="shared" si="13"/>
        <v>2.3431371679200024</v>
      </c>
      <c r="X4" s="22">
        <f t="shared" si="14"/>
        <v>468.62743358400047</v>
      </c>
      <c r="Y4" s="20">
        <f t="shared" si="15"/>
        <v>0.5541686147999999</v>
      </c>
      <c r="Z4" s="22">
        <f t="shared" si="16"/>
        <v>498.75175331999992</v>
      </c>
      <c r="AA4" s="29">
        <f t="shared" si="17"/>
        <v>1292.6677447840004</v>
      </c>
      <c r="AB4" s="9"/>
    </row>
    <row r="5" spans="1:28" ht="18.75" hidden="1" customHeight="1" x14ac:dyDescent="0.3">
      <c r="A5" s="14" t="s">
        <v>28</v>
      </c>
      <c r="B5" s="15" t="s">
        <v>30</v>
      </c>
      <c r="C5" s="14" t="s">
        <v>32</v>
      </c>
      <c r="D5" s="28"/>
      <c r="E5" s="17">
        <f t="shared" si="0"/>
        <v>9.5</v>
      </c>
      <c r="F5" s="18">
        <f t="shared" si="1"/>
        <v>13.45999999999998</v>
      </c>
      <c r="G5" s="19">
        <v>654.1</v>
      </c>
      <c r="H5" s="19">
        <v>673.1</v>
      </c>
      <c r="I5" s="19">
        <v>698.5</v>
      </c>
      <c r="J5" s="19">
        <v>725.42</v>
      </c>
      <c r="K5" s="20">
        <f t="shared" si="2"/>
        <v>0.68579999999999997</v>
      </c>
      <c r="L5" s="21">
        <f t="shared" si="3"/>
        <v>15</v>
      </c>
      <c r="M5" s="21">
        <f t="shared" si="4"/>
        <v>21</v>
      </c>
      <c r="N5" s="20">
        <f t="shared" si="5"/>
        <v>1.38248E-2</v>
      </c>
      <c r="O5" s="20">
        <f t="shared" si="6"/>
        <v>2.3828927999999996E-2</v>
      </c>
      <c r="P5" s="20">
        <f t="shared" si="7"/>
        <v>0.14221571759999999</v>
      </c>
      <c r="Q5" s="20">
        <f t="shared" si="8"/>
        <v>0.34317945527039995</v>
      </c>
      <c r="R5" s="21">
        <v>1</v>
      </c>
      <c r="S5" s="20">
        <f t="shared" si="9"/>
        <v>0.34317945527039995</v>
      </c>
      <c r="T5" s="20">
        <f t="shared" si="10"/>
        <v>0.14221571759999999</v>
      </c>
      <c r="U5" s="22">
        <f t="shared" si="11"/>
        <v>188.74870039871996</v>
      </c>
      <c r="V5" s="23">
        <f t="shared" si="12"/>
        <v>78.218644679999997</v>
      </c>
      <c r="W5" s="20">
        <f t="shared" si="13"/>
        <v>0.84620057292479856</v>
      </c>
      <c r="X5" s="24">
        <f t="shared" si="14"/>
        <v>169.24011458495971</v>
      </c>
      <c r="Y5" s="25">
        <f t="shared" si="15"/>
        <v>0.5541686147999999</v>
      </c>
      <c r="Z5" s="24">
        <f t="shared" si="16"/>
        <v>498.75175331999992</v>
      </c>
      <c r="AA5" s="26">
        <f t="shared" si="17"/>
        <v>934.95921298367966</v>
      </c>
      <c r="AB5" s="27"/>
    </row>
    <row r="6" spans="1:28" ht="18.75" hidden="1" customHeight="1" x14ac:dyDescent="0.3">
      <c r="A6" s="14" t="s">
        <v>28</v>
      </c>
      <c r="B6" s="15" t="s">
        <v>30</v>
      </c>
      <c r="C6" s="14" t="s">
        <v>33</v>
      </c>
      <c r="D6" s="28"/>
      <c r="E6" s="17">
        <f t="shared" si="0"/>
        <v>15.849999999999966</v>
      </c>
      <c r="F6" s="18">
        <f t="shared" si="1"/>
        <v>49.300000000000011</v>
      </c>
      <c r="G6" s="19">
        <v>654.1</v>
      </c>
      <c r="H6" s="19">
        <v>685.8</v>
      </c>
      <c r="I6" s="19">
        <v>736.6</v>
      </c>
      <c r="J6" s="19">
        <v>835.2</v>
      </c>
      <c r="K6" s="20">
        <f t="shared" si="2"/>
        <v>0.71120000000000005</v>
      </c>
      <c r="L6" s="21">
        <f t="shared" si="3"/>
        <v>30</v>
      </c>
      <c r="M6" s="21">
        <f t="shared" si="4"/>
        <v>36</v>
      </c>
      <c r="N6" s="20">
        <f t="shared" si="5"/>
        <v>1.38248E-2</v>
      </c>
      <c r="O6" s="20">
        <f t="shared" si="6"/>
        <v>2.3828927999999996E-2</v>
      </c>
      <c r="P6" s="20">
        <f t="shared" si="7"/>
        <v>0.29496593280000005</v>
      </c>
      <c r="Q6" s="20">
        <f t="shared" si="8"/>
        <v>0.61009680936959987</v>
      </c>
      <c r="R6" s="21">
        <v>1</v>
      </c>
      <c r="S6" s="20">
        <f t="shared" si="9"/>
        <v>0.61009680936959987</v>
      </c>
      <c r="T6" s="20">
        <f t="shared" si="10"/>
        <v>0.29496593280000005</v>
      </c>
      <c r="U6" s="22">
        <f t="shared" si="11"/>
        <v>335.55324515327993</v>
      </c>
      <c r="V6" s="23">
        <f t="shared" si="12"/>
        <v>162.23126304000002</v>
      </c>
      <c r="W6" s="20">
        <f t="shared" si="13"/>
        <v>3.5684213990400013</v>
      </c>
      <c r="X6" s="30">
        <f t="shared" si="14"/>
        <v>713.68427980800027</v>
      </c>
      <c r="Y6" s="25">
        <f t="shared" si="15"/>
        <v>0.94203161351999776</v>
      </c>
      <c r="Z6" s="24">
        <f t="shared" si="16"/>
        <v>847.82845216799797</v>
      </c>
      <c r="AA6" s="26">
        <f t="shared" si="17"/>
        <v>2059.2972401692778</v>
      </c>
      <c r="AB6" s="27"/>
    </row>
    <row r="7" spans="1:28" ht="18.75" hidden="1" customHeight="1" x14ac:dyDescent="0.3">
      <c r="A7" s="14" t="s">
        <v>28</v>
      </c>
      <c r="B7" s="15" t="s">
        <v>30</v>
      </c>
      <c r="C7" s="14" t="s">
        <v>34</v>
      </c>
      <c r="D7" s="28"/>
      <c r="E7" s="17">
        <f t="shared" si="0"/>
        <v>9.5</v>
      </c>
      <c r="F7" s="18">
        <f t="shared" si="1"/>
        <v>30.5</v>
      </c>
      <c r="G7" s="14">
        <v>654</v>
      </c>
      <c r="H7" s="14">
        <v>673</v>
      </c>
      <c r="I7" s="14">
        <v>711</v>
      </c>
      <c r="J7" s="14">
        <v>772</v>
      </c>
      <c r="K7" s="20">
        <f t="shared" si="2"/>
        <v>0.69199999999999995</v>
      </c>
      <c r="L7" s="21">
        <f t="shared" si="3"/>
        <v>23</v>
      </c>
      <c r="M7" s="21">
        <f t="shared" si="4"/>
        <v>29</v>
      </c>
      <c r="N7" s="20">
        <f t="shared" si="5"/>
        <v>1.38248E-2</v>
      </c>
      <c r="O7" s="20">
        <f t="shared" si="6"/>
        <v>2.3828927999999996E-2</v>
      </c>
      <c r="P7" s="20">
        <f t="shared" si="7"/>
        <v>0.22003551679999997</v>
      </c>
      <c r="Q7" s="20">
        <f t="shared" si="8"/>
        <v>0.47819892710399986</v>
      </c>
      <c r="R7" s="21">
        <v>1</v>
      </c>
      <c r="S7" s="20">
        <f t="shared" si="9"/>
        <v>0.47819892710399986</v>
      </c>
      <c r="T7" s="20">
        <f t="shared" si="10"/>
        <v>0.22003551679999997</v>
      </c>
      <c r="U7" s="22">
        <f t="shared" si="11"/>
        <v>263.00940990719994</v>
      </c>
      <c r="V7" s="23">
        <f t="shared" si="12"/>
        <v>121.01953423999998</v>
      </c>
      <c r="W7" s="20">
        <f t="shared" si="13"/>
        <v>2.0405905440000001</v>
      </c>
      <c r="X7" s="24">
        <f t="shared" si="14"/>
        <v>408.11810880000002</v>
      </c>
      <c r="Y7" s="25">
        <f t="shared" si="15"/>
        <v>0.55408628400000004</v>
      </c>
      <c r="Z7" s="24">
        <f t="shared" si="16"/>
        <v>498.67765560000004</v>
      </c>
      <c r="AA7" s="26">
        <f t="shared" si="17"/>
        <v>1290.8247085471999</v>
      </c>
      <c r="AB7" s="27"/>
    </row>
    <row r="8" spans="1:28" ht="18.75" hidden="1" customHeight="1" x14ac:dyDescent="0.3">
      <c r="A8" s="14" t="s">
        <v>28</v>
      </c>
      <c r="B8" s="15" t="s">
        <v>30</v>
      </c>
      <c r="C8" s="14" t="s">
        <v>35</v>
      </c>
      <c r="D8" s="28"/>
      <c r="E8" s="17">
        <f t="shared" si="0"/>
        <v>19.049999999999955</v>
      </c>
      <c r="F8" s="18">
        <f t="shared" si="1"/>
        <v>65.149999999999977</v>
      </c>
      <c r="G8" s="19">
        <v>647.70000000000005</v>
      </c>
      <c r="H8" s="19">
        <v>685.8</v>
      </c>
      <c r="I8" s="19">
        <v>736.6</v>
      </c>
      <c r="J8" s="19">
        <v>866.9</v>
      </c>
      <c r="K8" s="20">
        <f t="shared" si="2"/>
        <v>0.71120000000000005</v>
      </c>
      <c r="L8" s="21">
        <f t="shared" si="3"/>
        <v>30</v>
      </c>
      <c r="M8" s="21">
        <f t="shared" si="4"/>
        <v>36</v>
      </c>
      <c r="N8" s="20">
        <f t="shared" si="5"/>
        <v>1.38248E-2</v>
      </c>
      <c r="O8" s="20">
        <f t="shared" si="6"/>
        <v>2.3828927999999996E-2</v>
      </c>
      <c r="P8" s="20">
        <f t="shared" si="7"/>
        <v>0.29496593280000005</v>
      </c>
      <c r="Q8" s="20">
        <f t="shared" si="8"/>
        <v>0.61009680936959987</v>
      </c>
      <c r="R8" s="21">
        <v>1</v>
      </c>
      <c r="S8" s="20">
        <f t="shared" si="9"/>
        <v>0.61009680936959987</v>
      </c>
      <c r="T8" s="20">
        <f t="shared" si="10"/>
        <v>0.29496593280000005</v>
      </c>
      <c r="U8" s="22">
        <f t="shared" si="11"/>
        <v>335.55324515327993</v>
      </c>
      <c r="V8" s="23">
        <f t="shared" si="12"/>
        <v>162.23126304000002</v>
      </c>
      <c r="W8" s="20">
        <f t="shared" si="13"/>
        <v>4.8946557572399989</v>
      </c>
      <c r="X8" s="24">
        <f t="shared" si="14"/>
        <v>978.93115144799981</v>
      </c>
      <c r="Y8" s="25">
        <f t="shared" si="15"/>
        <v>1.1322209613599972</v>
      </c>
      <c r="Z8" s="24">
        <f t="shared" si="16"/>
        <v>1018.9988652239974</v>
      </c>
      <c r="AA8" s="26">
        <f t="shared" si="17"/>
        <v>2495.7145248652773</v>
      </c>
      <c r="AB8" s="27"/>
    </row>
    <row r="9" spans="1:28" ht="18.75" hidden="1" customHeight="1" x14ac:dyDescent="0.3">
      <c r="A9" s="14" t="s">
        <v>28</v>
      </c>
      <c r="B9" s="15" t="s">
        <v>30</v>
      </c>
      <c r="C9" s="14" t="s">
        <v>36</v>
      </c>
      <c r="D9" s="28"/>
      <c r="E9" s="17">
        <f t="shared" si="0"/>
        <v>9.5</v>
      </c>
      <c r="F9" s="31">
        <f t="shared" si="1"/>
        <v>25</v>
      </c>
      <c r="G9" s="14">
        <v>645</v>
      </c>
      <c r="H9" s="14">
        <v>664</v>
      </c>
      <c r="I9" s="14">
        <v>715</v>
      </c>
      <c r="J9" s="14">
        <v>765</v>
      </c>
      <c r="K9" s="20">
        <f t="shared" si="2"/>
        <v>0.6895</v>
      </c>
      <c r="L9" s="21">
        <f t="shared" si="3"/>
        <v>31</v>
      </c>
      <c r="M9" s="21">
        <f t="shared" si="4"/>
        <v>37</v>
      </c>
      <c r="N9" s="20">
        <f t="shared" si="5"/>
        <v>1.38248E-2</v>
      </c>
      <c r="O9" s="20">
        <f t="shared" si="6"/>
        <v>2.3828927999999996E-2</v>
      </c>
      <c r="P9" s="20">
        <f t="shared" si="7"/>
        <v>0.29549818760000002</v>
      </c>
      <c r="Q9" s="20">
        <f t="shared" si="8"/>
        <v>0.60791169667199996</v>
      </c>
      <c r="R9" s="21">
        <v>1</v>
      </c>
      <c r="S9" s="20">
        <f t="shared" si="9"/>
        <v>0.60791169667199996</v>
      </c>
      <c r="T9" s="20">
        <f t="shared" si="10"/>
        <v>0.29549818760000002</v>
      </c>
      <c r="U9" s="22">
        <f t="shared" si="11"/>
        <v>334.3514331696</v>
      </c>
      <c r="V9" s="23">
        <f t="shared" si="12"/>
        <v>162.52400318000002</v>
      </c>
      <c r="W9" s="20">
        <f t="shared" si="13"/>
        <v>1.6574490000000002</v>
      </c>
      <c r="X9" s="24">
        <f t="shared" si="14"/>
        <v>331.48980000000006</v>
      </c>
      <c r="Y9" s="25">
        <f t="shared" si="15"/>
        <v>0.54667651200000011</v>
      </c>
      <c r="Z9" s="24">
        <f t="shared" si="16"/>
        <v>492.00886080000009</v>
      </c>
      <c r="AA9" s="26">
        <f t="shared" si="17"/>
        <v>1320.3740971496002</v>
      </c>
      <c r="AB9" s="27"/>
    </row>
    <row r="10" spans="1:28" ht="18.75" hidden="1" customHeight="1" x14ac:dyDescent="0.3">
      <c r="A10" s="14" t="s">
        <v>28</v>
      </c>
      <c r="B10" s="15" t="s">
        <v>30</v>
      </c>
      <c r="C10" s="14" t="s">
        <v>37</v>
      </c>
      <c r="D10" s="28"/>
      <c r="E10" s="32">
        <f t="shared" si="0"/>
        <v>13</v>
      </c>
      <c r="F10" s="31">
        <f t="shared" si="1"/>
        <v>73</v>
      </c>
      <c r="G10" s="14">
        <v>660</v>
      </c>
      <c r="H10" s="14">
        <v>686</v>
      </c>
      <c r="I10" s="14">
        <v>737</v>
      </c>
      <c r="J10" s="14">
        <v>883</v>
      </c>
      <c r="K10" s="20">
        <f t="shared" si="2"/>
        <v>0.71150000000000002</v>
      </c>
      <c r="L10" s="21">
        <f t="shared" si="3"/>
        <v>31</v>
      </c>
      <c r="M10" s="21">
        <f t="shared" si="4"/>
        <v>37</v>
      </c>
      <c r="N10" s="20">
        <f t="shared" si="5"/>
        <v>1.38248E-2</v>
      </c>
      <c r="O10" s="20">
        <f t="shared" si="6"/>
        <v>2.3828927999999996E-2</v>
      </c>
      <c r="P10" s="20">
        <f t="shared" si="7"/>
        <v>0.30492670119999998</v>
      </c>
      <c r="Q10" s="20">
        <f t="shared" si="8"/>
        <v>0.62730844406399988</v>
      </c>
      <c r="R10" s="21">
        <v>1</v>
      </c>
      <c r="S10" s="20">
        <f t="shared" si="9"/>
        <v>0.62730844406399988</v>
      </c>
      <c r="T10" s="20">
        <f t="shared" si="10"/>
        <v>0.30492670119999998</v>
      </c>
      <c r="U10" s="22">
        <f t="shared" si="11"/>
        <v>345.01964423519996</v>
      </c>
      <c r="V10" s="23">
        <f t="shared" si="12"/>
        <v>167.70968565999999</v>
      </c>
      <c r="W10" s="20">
        <f t="shared" si="13"/>
        <v>5.5862747759999989</v>
      </c>
      <c r="X10" s="24">
        <f t="shared" si="14"/>
        <v>1117.2549551999998</v>
      </c>
      <c r="Y10" s="25">
        <f t="shared" si="15"/>
        <v>0.77286955199999985</v>
      </c>
      <c r="Z10" s="24">
        <f t="shared" si="16"/>
        <v>695.58259679999992</v>
      </c>
      <c r="AA10" s="26">
        <f t="shared" si="17"/>
        <v>2325.5668818951995</v>
      </c>
      <c r="AB10" s="27"/>
    </row>
    <row r="11" spans="1:28" ht="18.75" hidden="1" customHeight="1" x14ac:dyDescent="0.3">
      <c r="A11" s="14" t="s">
        <v>28</v>
      </c>
      <c r="B11" s="15" t="s">
        <v>30</v>
      </c>
      <c r="C11" s="14" t="s">
        <v>38</v>
      </c>
      <c r="D11" s="28"/>
      <c r="E11" s="32">
        <f t="shared" si="0"/>
        <v>19</v>
      </c>
      <c r="F11" s="18">
        <f t="shared" si="1"/>
        <v>44.5</v>
      </c>
      <c r="G11" s="14">
        <v>667</v>
      </c>
      <c r="H11" s="14">
        <v>705</v>
      </c>
      <c r="I11" s="14">
        <v>749</v>
      </c>
      <c r="J11" s="14">
        <v>838</v>
      </c>
      <c r="K11" s="20">
        <f t="shared" si="2"/>
        <v>0.72699999999999998</v>
      </c>
      <c r="L11" s="21">
        <f t="shared" si="3"/>
        <v>26</v>
      </c>
      <c r="M11" s="21">
        <f t="shared" si="4"/>
        <v>32</v>
      </c>
      <c r="N11" s="20">
        <f t="shared" si="5"/>
        <v>1.38248E-2</v>
      </c>
      <c r="O11" s="20">
        <f t="shared" si="6"/>
        <v>2.3828927999999996E-2</v>
      </c>
      <c r="P11" s="20">
        <f t="shared" si="7"/>
        <v>0.26131636959999999</v>
      </c>
      <c r="Q11" s="20">
        <f t="shared" si="8"/>
        <v>0.5543561809919999</v>
      </c>
      <c r="R11" s="21">
        <v>1</v>
      </c>
      <c r="S11" s="20">
        <f t="shared" si="9"/>
        <v>0.5543561809919999</v>
      </c>
      <c r="T11" s="20">
        <f t="shared" si="10"/>
        <v>0.26131636959999999</v>
      </c>
      <c r="U11" s="22">
        <f t="shared" si="11"/>
        <v>304.89589954559995</v>
      </c>
      <c r="V11" s="23">
        <f t="shared" si="12"/>
        <v>143.72400328000001</v>
      </c>
      <c r="W11" s="20">
        <f t="shared" si="13"/>
        <v>3.2317872239999996</v>
      </c>
      <c r="X11" s="24">
        <f t="shared" si="14"/>
        <v>646.35744479999994</v>
      </c>
      <c r="Y11" s="25">
        <f t="shared" si="15"/>
        <v>1.16086428</v>
      </c>
      <c r="Z11" s="24">
        <f t="shared" si="16"/>
        <v>1044.7778519999999</v>
      </c>
      <c r="AA11" s="26">
        <f t="shared" si="17"/>
        <v>2139.7551996255997</v>
      </c>
      <c r="AB11" s="27"/>
    </row>
    <row r="12" spans="1:28" s="1" customFormat="1" ht="18.75" hidden="1" customHeight="1" x14ac:dyDescent="0.3">
      <c r="A12" s="14" t="s">
        <v>28</v>
      </c>
      <c r="B12" s="15" t="s">
        <v>39</v>
      </c>
      <c r="C12" s="14" t="s">
        <v>31</v>
      </c>
      <c r="D12" s="28"/>
      <c r="E12" s="17">
        <f t="shared" si="0"/>
        <v>9.5</v>
      </c>
      <c r="F12" s="18">
        <f t="shared" si="1"/>
        <v>38.100000000000023</v>
      </c>
      <c r="G12" s="19">
        <v>704.9</v>
      </c>
      <c r="H12" s="19">
        <v>723.9</v>
      </c>
      <c r="I12" s="19">
        <v>755.65</v>
      </c>
      <c r="J12" s="19">
        <v>831.85</v>
      </c>
      <c r="K12" s="20">
        <f t="shared" si="2"/>
        <v>0.73977499999999996</v>
      </c>
      <c r="L12" s="21">
        <f t="shared" si="3"/>
        <v>19</v>
      </c>
      <c r="M12" s="21">
        <f t="shared" si="4"/>
        <v>25</v>
      </c>
      <c r="N12" s="20">
        <f t="shared" si="5"/>
        <v>1.38248E-2</v>
      </c>
      <c r="O12" s="20">
        <f t="shared" si="6"/>
        <v>2.3828927999999996E-2</v>
      </c>
      <c r="P12" s="20">
        <f t="shared" si="7"/>
        <v>0.19431758697999998</v>
      </c>
      <c r="Q12" s="20">
        <f t="shared" si="8"/>
        <v>0.44070113027999985</v>
      </c>
      <c r="R12" s="21">
        <v>1</v>
      </c>
      <c r="S12" s="20">
        <f t="shared" si="9"/>
        <v>0.44070113027999985</v>
      </c>
      <c r="T12" s="20">
        <f t="shared" si="10"/>
        <v>0.19431758697999998</v>
      </c>
      <c r="U12" s="22">
        <f t="shared" si="11"/>
        <v>242.38562165399992</v>
      </c>
      <c r="V12" s="23">
        <f t="shared" si="12"/>
        <v>106.87467283899998</v>
      </c>
      <c r="W12" s="20">
        <f t="shared" si="13"/>
        <v>2.7466841840400011</v>
      </c>
      <c r="X12" s="22">
        <f t="shared" si="14"/>
        <v>549.33683680800027</v>
      </c>
      <c r="Y12" s="20">
        <f t="shared" si="15"/>
        <v>0.59599266119999983</v>
      </c>
      <c r="Z12" s="22">
        <f t="shared" si="16"/>
        <v>536.39339507999989</v>
      </c>
      <c r="AA12" s="29">
        <f t="shared" si="17"/>
        <v>1434.9905263810001</v>
      </c>
      <c r="AB12" s="9"/>
    </row>
    <row r="13" spans="1:28" ht="18.75" hidden="1" customHeight="1" x14ac:dyDescent="0.3">
      <c r="A13" s="14" t="s">
        <v>28</v>
      </c>
      <c r="B13" s="15" t="s">
        <v>39</v>
      </c>
      <c r="C13" s="14" t="s">
        <v>32</v>
      </c>
      <c r="D13" s="28"/>
      <c r="E13" s="17">
        <f t="shared" si="0"/>
        <v>9.5</v>
      </c>
      <c r="F13" s="18">
        <f t="shared" si="1"/>
        <v>13.460000000000036</v>
      </c>
      <c r="G13" s="19">
        <v>704.9</v>
      </c>
      <c r="H13" s="19">
        <v>723.9</v>
      </c>
      <c r="I13" s="19">
        <v>749.3</v>
      </c>
      <c r="J13" s="19">
        <v>776.22</v>
      </c>
      <c r="K13" s="20">
        <f t="shared" si="2"/>
        <v>0.73659999999999992</v>
      </c>
      <c r="L13" s="21">
        <f t="shared" si="3"/>
        <v>15</v>
      </c>
      <c r="M13" s="21">
        <f t="shared" si="4"/>
        <v>21</v>
      </c>
      <c r="N13" s="20">
        <f t="shared" si="5"/>
        <v>1.38248E-2</v>
      </c>
      <c r="O13" s="20">
        <f t="shared" si="6"/>
        <v>2.3828927999999996E-2</v>
      </c>
      <c r="P13" s="20">
        <f t="shared" si="7"/>
        <v>0.15275021519999998</v>
      </c>
      <c r="Q13" s="20">
        <f t="shared" si="8"/>
        <v>0.3686001556607999</v>
      </c>
      <c r="R13" s="21">
        <v>1</v>
      </c>
      <c r="S13" s="20">
        <f t="shared" si="9"/>
        <v>0.3686001556607999</v>
      </c>
      <c r="T13" s="20">
        <f t="shared" si="10"/>
        <v>0.15275021519999998</v>
      </c>
      <c r="U13" s="22">
        <f t="shared" si="11"/>
        <v>202.73008561343994</v>
      </c>
      <c r="V13" s="23">
        <f t="shared" si="12"/>
        <v>84.012618359999991</v>
      </c>
      <c r="W13" s="20">
        <f t="shared" si="13"/>
        <v>0.90545864287680244</v>
      </c>
      <c r="X13" s="24">
        <f t="shared" si="14"/>
        <v>181.09172857536049</v>
      </c>
      <c r="Y13" s="25">
        <f t="shared" si="15"/>
        <v>0.59599266119999983</v>
      </c>
      <c r="Z13" s="24">
        <f t="shared" si="16"/>
        <v>536.39339507999989</v>
      </c>
      <c r="AA13" s="26">
        <f t="shared" si="17"/>
        <v>1004.2278276288005</v>
      </c>
      <c r="AB13" s="27"/>
    </row>
    <row r="14" spans="1:28" ht="18.75" hidden="1" customHeight="1" x14ac:dyDescent="0.3">
      <c r="A14" s="14" t="s">
        <v>28</v>
      </c>
      <c r="B14" s="15" t="s">
        <v>39</v>
      </c>
      <c r="C14" s="14" t="s">
        <v>33</v>
      </c>
      <c r="D14" s="28"/>
      <c r="E14" s="17">
        <f t="shared" si="0"/>
        <v>15.850000000000023</v>
      </c>
      <c r="F14" s="18">
        <f t="shared" si="1"/>
        <v>55.650000000000034</v>
      </c>
      <c r="G14" s="19">
        <v>704.9</v>
      </c>
      <c r="H14" s="19">
        <v>736.6</v>
      </c>
      <c r="I14" s="19">
        <v>787.4</v>
      </c>
      <c r="J14" s="19">
        <v>898.7</v>
      </c>
      <c r="K14" s="20">
        <f t="shared" si="2"/>
        <v>0.76200000000000001</v>
      </c>
      <c r="L14" s="21">
        <f t="shared" si="3"/>
        <v>30</v>
      </c>
      <c r="M14" s="21">
        <f t="shared" si="4"/>
        <v>36</v>
      </c>
      <c r="N14" s="20">
        <f t="shared" si="5"/>
        <v>1.38248E-2</v>
      </c>
      <c r="O14" s="20">
        <f t="shared" si="6"/>
        <v>2.3828927999999996E-2</v>
      </c>
      <c r="P14" s="20">
        <f t="shared" si="7"/>
        <v>0.31603492799999999</v>
      </c>
      <c r="Q14" s="20">
        <f t="shared" si="8"/>
        <v>0.65367515289599998</v>
      </c>
      <c r="R14" s="21">
        <v>1</v>
      </c>
      <c r="S14" s="20">
        <f t="shared" si="9"/>
        <v>0.65367515289599998</v>
      </c>
      <c r="T14" s="20">
        <f t="shared" si="10"/>
        <v>0.31603492799999999</v>
      </c>
      <c r="U14" s="22">
        <f t="shared" si="11"/>
        <v>359.52133409279998</v>
      </c>
      <c r="V14" s="23">
        <f t="shared" si="12"/>
        <v>173.8192104</v>
      </c>
      <c r="W14" s="20">
        <f t="shared" si="13"/>
        <v>4.3342967329200022</v>
      </c>
      <c r="X14" s="24">
        <f t="shared" si="14"/>
        <v>866.85934658400038</v>
      </c>
      <c r="Y14" s="25">
        <f t="shared" si="15"/>
        <v>1.0118117330400016</v>
      </c>
      <c r="Z14" s="24">
        <f t="shared" si="16"/>
        <v>910.63055973600149</v>
      </c>
      <c r="AA14" s="26">
        <f t="shared" si="17"/>
        <v>2310.8304508128017</v>
      </c>
      <c r="AB14" s="27"/>
    </row>
    <row r="15" spans="1:28" ht="18.75" hidden="1" customHeight="1" x14ac:dyDescent="0.3">
      <c r="A15" s="14" t="s">
        <v>28</v>
      </c>
      <c r="B15" s="15" t="s">
        <v>39</v>
      </c>
      <c r="C15" s="14" t="s">
        <v>34</v>
      </c>
      <c r="D15" s="28"/>
      <c r="E15" s="17">
        <f t="shared" si="0"/>
        <v>9.5500000000000114</v>
      </c>
      <c r="F15" s="31">
        <f t="shared" si="1"/>
        <v>32</v>
      </c>
      <c r="G15" s="19">
        <v>704.9</v>
      </c>
      <c r="H15" s="14">
        <v>724</v>
      </c>
      <c r="I15" s="14">
        <v>762</v>
      </c>
      <c r="J15" s="14">
        <v>826</v>
      </c>
      <c r="K15" s="20">
        <f t="shared" si="2"/>
        <v>0.74299999999999999</v>
      </c>
      <c r="L15" s="21">
        <f t="shared" si="3"/>
        <v>23</v>
      </c>
      <c r="M15" s="21">
        <f t="shared" si="4"/>
        <v>29</v>
      </c>
      <c r="N15" s="20">
        <f t="shared" si="5"/>
        <v>1.38248E-2</v>
      </c>
      <c r="O15" s="20">
        <f t="shared" si="6"/>
        <v>2.3828927999999996E-2</v>
      </c>
      <c r="P15" s="20">
        <f t="shared" si="7"/>
        <v>0.23625200719999997</v>
      </c>
      <c r="Q15" s="20">
        <f t="shared" si="8"/>
        <v>0.51344191161599995</v>
      </c>
      <c r="R15" s="21">
        <v>1</v>
      </c>
      <c r="S15" s="20">
        <f t="shared" si="9"/>
        <v>0.51344191161599995</v>
      </c>
      <c r="T15" s="20">
        <f t="shared" si="10"/>
        <v>0.23625200719999997</v>
      </c>
      <c r="U15" s="22">
        <f t="shared" si="11"/>
        <v>282.39305138879996</v>
      </c>
      <c r="V15" s="23">
        <f t="shared" si="12"/>
        <v>129.93860395999999</v>
      </c>
      <c r="W15" s="20">
        <f t="shared" si="13"/>
        <v>2.290702848</v>
      </c>
      <c r="X15" s="24">
        <f t="shared" si="14"/>
        <v>458.14056959999999</v>
      </c>
      <c r="Y15" s="25">
        <f t="shared" si="15"/>
        <v>0.59921222880000069</v>
      </c>
      <c r="Z15" s="24">
        <f t="shared" si="16"/>
        <v>539.29100592000066</v>
      </c>
      <c r="AA15" s="26">
        <f t="shared" si="17"/>
        <v>1409.7632308688005</v>
      </c>
      <c r="AB15" s="27"/>
    </row>
    <row r="16" spans="1:28" ht="18.75" hidden="1" customHeight="1" x14ac:dyDescent="0.3">
      <c r="A16" s="14" t="s">
        <v>28</v>
      </c>
      <c r="B16" s="15" t="s">
        <v>39</v>
      </c>
      <c r="C16" s="14" t="s">
        <v>35</v>
      </c>
      <c r="D16" s="28"/>
      <c r="E16" s="17">
        <f t="shared" si="0"/>
        <v>19.050000000000011</v>
      </c>
      <c r="F16" s="18">
        <f t="shared" si="1"/>
        <v>63.5</v>
      </c>
      <c r="G16" s="19">
        <v>698.5</v>
      </c>
      <c r="H16" s="19">
        <v>736.6</v>
      </c>
      <c r="I16" s="19">
        <v>787.4</v>
      </c>
      <c r="J16" s="19">
        <v>914.4</v>
      </c>
      <c r="K16" s="20">
        <f t="shared" si="2"/>
        <v>0.76200000000000001</v>
      </c>
      <c r="L16" s="21">
        <f t="shared" si="3"/>
        <v>30</v>
      </c>
      <c r="M16" s="21">
        <f t="shared" si="4"/>
        <v>36</v>
      </c>
      <c r="N16" s="20">
        <f t="shared" si="5"/>
        <v>1.38248E-2</v>
      </c>
      <c r="O16" s="20">
        <f t="shared" si="6"/>
        <v>2.3828927999999996E-2</v>
      </c>
      <c r="P16" s="20">
        <f t="shared" si="7"/>
        <v>0.31603492799999999</v>
      </c>
      <c r="Q16" s="20">
        <f t="shared" si="8"/>
        <v>0.65367515289599998</v>
      </c>
      <c r="R16" s="21">
        <v>1</v>
      </c>
      <c r="S16" s="20">
        <f t="shared" si="9"/>
        <v>0.65367515289599998</v>
      </c>
      <c r="T16" s="20">
        <f t="shared" si="10"/>
        <v>0.31603492799999999</v>
      </c>
      <c r="U16" s="22">
        <f t="shared" si="11"/>
        <v>359.52133409279998</v>
      </c>
      <c r="V16" s="23">
        <f t="shared" si="12"/>
        <v>173.8192104</v>
      </c>
      <c r="W16" s="20">
        <f t="shared" si="13"/>
        <v>5.0320931616000006</v>
      </c>
      <c r="X16" s="24">
        <f t="shared" si="14"/>
        <v>1006.4186323200001</v>
      </c>
      <c r="Y16" s="25">
        <f t="shared" si="15"/>
        <v>1.2160891807200007</v>
      </c>
      <c r="Z16" s="24">
        <f t="shared" si="16"/>
        <v>1094.4802626480007</v>
      </c>
      <c r="AA16" s="26">
        <f t="shared" si="17"/>
        <v>2634.2394394608004</v>
      </c>
      <c r="AB16" s="27"/>
    </row>
    <row r="17" spans="1:28" ht="18.75" hidden="1" customHeight="1" x14ac:dyDescent="0.3">
      <c r="A17" s="14" t="s">
        <v>28</v>
      </c>
      <c r="B17" s="15" t="s">
        <v>39</v>
      </c>
      <c r="C17" s="14" t="s">
        <v>36</v>
      </c>
      <c r="D17" s="28"/>
      <c r="E17" s="17">
        <f t="shared" si="0"/>
        <v>9.5500000000000114</v>
      </c>
      <c r="F17" s="18">
        <f t="shared" si="1"/>
        <v>31.75</v>
      </c>
      <c r="G17" s="19">
        <v>685.8</v>
      </c>
      <c r="H17" s="19">
        <v>704.9</v>
      </c>
      <c r="I17" s="19">
        <v>755.65</v>
      </c>
      <c r="J17" s="19">
        <v>819.15</v>
      </c>
      <c r="K17" s="20">
        <f t="shared" si="2"/>
        <v>0.73027500000000001</v>
      </c>
      <c r="L17" s="21">
        <f t="shared" si="3"/>
        <v>30</v>
      </c>
      <c r="M17" s="21">
        <f t="shared" si="4"/>
        <v>36</v>
      </c>
      <c r="N17" s="20">
        <f t="shared" si="5"/>
        <v>1.38248E-2</v>
      </c>
      <c r="O17" s="20">
        <f t="shared" si="6"/>
        <v>2.3828927999999996E-2</v>
      </c>
      <c r="P17" s="20">
        <f t="shared" si="7"/>
        <v>0.30287717459999997</v>
      </c>
      <c r="Q17" s="20">
        <f t="shared" si="8"/>
        <v>0.62646013422719993</v>
      </c>
      <c r="R17" s="21">
        <v>1</v>
      </c>
      <c r="S17" s="20">
        <f t="shared" si="9"/>
        <v>0.62646013422719993</v>
      </c>
      <c r="T17" s="20">
        <f t="shared" si="10"/>
        <v>0.30287717459999997</v>
      </c>
      <c r="U17" s="22">
        <f t="shared" si="11"/>
        <v>344.55307382495994</v>
      </c>
      <c r="V17" s="23">
        <f t="shared" si="12"/>
        <v>166.58244602999997</v>
      </c>
      <c r="W17" s="20">
        <f t="shared" si="13"/>
        <v>2.2539583952999998</v>
      </c>
      <c r="X17" s="24">
        <f t="shared" si="14"/>
        <v>450.79167905999998</v>
      </c>
      <c r="Y17" s="25">
        <f t="shared" si="15"/>
        <v>0.58340428188000071</v>
      </c>
      <c r="Z17" s="24">
        <f t="shared" si="16"/>
        <v>525.06385369200063</v>
      </c>
      <c r="AA17" s="26">
        <f t="shared" si="17"/>
        <v>1486.9910526069605</v>
      </c>
      <c r="AB17" s="27"/>
    </row>
    <row r="18" spans="1:28" ht="18.75" hidden="1" customHeight="1" x14ac:dyDescent="0.3">
      <c r="A18" s="14" t="s">
        <v>28</v>
      </c>
      <c r="B18" s="15" t="s">
        <v>39</v>
      </c>
      <c r="C18" s="14" t="s">
        <v>37</v>
      </c>
      <c r="D18" s="28"/>
      <c r="E18" s="32">
        <f t="shared" si="0"/>
        <v>13</v>
      </c>
      <c r="F18" s="18">
        <f t="shared" si="1"/>
        <v>79.5</v>
      </c>
      <c r="G18" s="14">
        <v>711</v>
      </c>
      <c r="H18" s="14">
        <v>737</v>
      </c>
      <c r="I18" s="14">
        <v>787</v>
      </c>
      <c r="J18" s="14">
        <v>946</v>
      </c>
      <c r="K18" s="20">
        <f t="shared" si="2"/>
        <v>0.76200000000000001</v>
      </c>
      <c r="L18" s="21">
        <f t="shared" si="3"/>
        <v>30</v>
      </c>
      <c r="M18" s="21">
        <f t="shared" si="4"/>
        <v>36</v>
      </c>
      <c r="N18" s="20">
        <f t="shared" si="5"/>
        <v>1.38248E-2</v>
      </c>
      <c r="O18" s="20">
        <f t="shared" si="6"/>
        <v>2.3828927999999996E-2</v>
      </c>
      <c r="P18" s="20">
        <f t="shared" si="7"/>
        <v>0.31603492799999999</v>
      </c>
      <c r="Q18" s="20">
        <f t="shared" si="8"/>
        <v>0.65367515289599998</v>
      </c>
      <c r="R18" s="21">
        <v>1</v>
      </c>
      <c r="S18" s="20">
        <f t="shared" si="9"/>
        <v>0.65367515289599998</v>
      </c>
      <c r="T18" s="20">
        <f t="shared" si="10"/>
        <v>0.31603492799999999</v>
      </c>
      <c r="U18" s="22">
        <f t="shared" si="11"/>
        <v>359.52133409279998</v>
      </c>
      <c r="V18" s="23">
        <f t="shared" si="12"/>
        <v>173.8192104</v>
      </c>
      <c r="W18" s="20">
        <f t="shared" si="13"/>
        <v>6.5177394479999995</v>
      </c>
      <c r="X18" s="24">
        <f t="shared" si="14"/>
        <v>1303.5478896</v>
      </c>
      <c r="Y18" s="25">
        <f t="shared" si="15"/>
        <v>0.83032778399999996</v>
      </c>
      <c r="Z18" s="24">
        <f t="shared" si="16"/>
        <v>747.29500559999997</v>
      </c>
      <c r="AA18" s="26">
        <f t="shared" si="17"/>
        <v>2584.1834396927998</v>
      </c>
      <c r="AB18" s="27"/>
    </row>
    <row r="19" spans="1:28" ht="18.75" hidden="1" customHeight="1" x14ac:dyDescent="0.3">
      <c r="A19" s="14" t="s">
        <v>28</v>
      </c>
      <c r="B19" s="15" t="s">
        <v>39</v>
      </c>
      <c r="C19" s="14" t="s">
        <v>38</v>
      </c>
      <c r="D19" s="28"/>
      <c r="E19" s="17">
        <f t="shared" si="0"/>
        <v>12.700000000000045</v>
      </c>
      <c r="F19" s="18">
        <f t="shared" si="1"/>
        <v>50.800000000000011</v>
      </c>
      <c r="G19" s="19">
        <v>717.55</v>
      </c>
      <c r="H19" s="19">
        <v>742.95</v>
      </c>
      <c r="I19" s="19">
        <v>800.1</v>
      </c>
      <c r="J19" s="19">
        <v>901.7</v>
      </c>
      <c r="K19" s="20">
        <f t="shared" si="2"/>
        <v>0.77152500000000013</v>
      </c>
      <c r="L19" s="21">
        <f t="shared" si="3"/>
        <v>34</v>
      </c>
      <c r="M19" s="21">
        <f t="shared" si="4"/>
        <v>40</v>
      </c>
      <c r="N19" s="20">
        <f t="shared" si="5"/>
        <v>1.38248E-2</v>
      </c>
      <c r="O19" s="20">
        <f t="shared" si="6"/>
        <v>2.3828927999999996E-2</v>
      </c>
      <c r="P19" s="20">
        <f t="shared" si="7"/>
        <v>0.36265007988000009</v>
      </c>
      <c r="Q19" s="20">
        <f t="shared" si="8"/>
        <v>0.73538454700799993</v>
      </c>
      <c r="R19" s="21">
        <v>1</v>
      </c>
      <c r="S19" s="20">
        <f t="shared" si="9"/>
        <v>0.73538454700799993</v>
      </c>
      <c r="T19" s="20">
        <f t="shared" si="10"/>
        <v>0.36265007988000009</v>
      </c>
      <c r="U19" s="22">
        <f t="shared" si="11"/>
        <v>404.46150085439996</v>
      </c>
      <c r="V19" s="23">
        <f t="shared" si="12"/>
        <v>199.45754393400006</v>
      </c>
      <c r="W19" s="20">
        <f t="shared" si="13"/>
        <v>3.9697623830400008</v>
      </c>
      <c r="X19" s="24">
        <f t="shared" si="14"/>
        <v>793.95247660800021</v>
      </c>
      <c r="Y19" s="25">
        <f t="shared" si="15"/>
        <v>0.8177151387600029</v>
      </c>
      <c r="Z19" s="24">
        <f t="shared" si="16"/>
        <v>735.94362488400259</v>
      </c>
      <c r="AA19" s="26">
        <f t="shared" si="17"/>
        <v>2133.815146280403</v>
      </c>
      <c r="AB19" s="27"/>
    </row>
    <row r="20" spans="1:28" s="1" customFormat="1" ht="18.75" hidden="1" customHeight="1" x14ac:dyDescent="0.3">
      <c r="A20" s="14" t="s">
        <v>28</v>
      </c>
      <c r="B20" s="15" t="s">
        <v>40</v>
      </c>
      <c r="C20" s="14" t="s">
        <v>31</v>
      </c>
      <c r="D20" s="28"/>
      <c r="E20" s="17">
        <f t="shared" si="0"/>
        <v>9.5</v>
      </c>
      <c r="F20" s="18">
        <f t="shared" si="1"/>
        <v>38.100000000000023</v>
      </c>
      <c r="G20" s="19">
        <v>755.7</v>
      </c>
      <c r="H20" s="19">
        <v>774.7</v>
      </c>
      <c r="I20" s="19">
        <v>806.5</v>
      </c>
      <c r="J20" s="19">
        <v>882.7</v>
      </c>
      <c r="K20" s="20">
        <f t="shared" si="2"/>
        <v>0.79059999999999997</v>
      </c>
      <c r="L20" s="21">
        <f t="shared" si="3"/>
        <v>19</v>
      </c>
      <c r="M20" s="21">
        <f t="shared" si="4"/>
        <v>25</v>
      </c>
      <c r="N20" s="20">
        <f t="shared" si="5"/>
        <v>1.38248E-2</v>
      </c>
      <c r="O20" s="20">
        <f t="shared" si="6"/>
        <v>2.3828927999999996E-2</v>
      </c>
      <c r="P20" s="20">
        <f t="shared" si="7"/>
        <v>0.20766785071999999</v>
      </c>
      <c r="Q20" s="20">
        <f t="shared" si="8"/>
        <v>0.47097876191999993</v>
      </c>
      <c r="R20" s="21">
        <v>1</v>
      </c>
      <c r="S20" s="20">
        <f t="shared" si="9"/>
        <v>0.47097876191999993</v>
      </c>
      <c r="T20" s="20">
        <f t="shared" si="10"/>
        <v>0.20766785071999999</v>
      </c>
      <c r="U20" s="22">
        <f t="shared" si="11"/>
        <v>259.03831905599998</v>
      </c>
      <c r="V20" s="23">
        <f t="shared" si="12"/>
        <v>114.217317896</v>
      </c>
      <c r="W20" s="20">
        <f t="shared" si="13"/>
        <v>2.9145857176800019</v>
      </c>
      <c r="X20" s="22">
        <f t="shared" si="14"/>
        <v>582.91714353600037</v>
      </c>
      <c r="Y20" s="20">
        <f t="shared" si="15"/>
        <v>0.63781670759999998</v>
      </c>
      <c r="Z20" s="22">
        <f t="shared" si="16"/>
        <v>574.03503683999998</v>
      </c>
      <c r="AA20" s="29">
        <f t="shared" si="17"/>
        <v>1530.2078173280001</v>
      </c>
      <c r="AB20" s="9"/>
    </row>
    <row r="21" spans="1:28" ht="18.75" hidden="1" customHeight="1" x14ac:dyDescent="0.3">
      <c r="A21" s="14" t="s">
        <v>28</v>
      </c>
      <c r="B21" s="15" t="s">
        <v>40</v>
      </c>
      <c r="C21" s="14" t="s">
        <v>32</v>
      </c>
      <c r="D21" s="28"/>
      <c r="E21" s="17">
        <f t="shared" si="0"/>
        <v>9.5250000000000341</v>
      </c>
      <c r="F21" s="18">
        <f t="shared" si="1"/>
        <v>13.45999999999998</v>
      </c>
      <c r="G21" s="19">
        <v>755.65</v>
      </c>
      <c r="H21" s="19">
        <v>774.7</v>
      </c>
      <c r="I21" s="19">
        <v>800.1</v>
      </c>
      <c r="J21" s="19">
        <v>827.02</v>
      </c>
      <c r="K21" s="20">
        <f t="shared" si="2"/>
        <v>0.7874000000000001</v>
      </c>
      <c r="L21" s="21">
        <f t="shared" si="3"/>
        <v>15</v>
      </c>
      <c r="M21" s="21">
        <f t="shared" si="4"/>
        <v>21</v>
      </c>
      <c r="N21" s="20">
        <f t="shared" si="5"/>
        <v>1.38248E-2</v>
      </c>
      <c r="O21" s="20">
        <f t="shared" si="6"/>
        <v>2.3828927999999996E-2</v>
      </c>
      <c r="P21" s="20">
        <f t="shared" si="7"/>
        <v>0.16328471280000001</v>
      </c>
      <c r="Q21" s="20">
        <f t="shared" si="8"/>
        <v>0.39402085605120002</v>
      </c>
      <c r="R21" s="21">
        <v>1</v>
      </c>
      <c r="S21" s="20">
        <f t="shared" si="9"/>
        <v>0.39402085605120002</v>
      </c>
      <c r="T21" s="20">
        <f t="shared" si="10"/>
        <v>0.16328471280000001</v>
      </c>
      <c r="U21" s="22">
        <f t="shared" si="11"/>
        <v>216.71147082816</v>
      </c>
      <c r="V21" s="23">
        <f t="shared" si="12"/>
        <v>89.806592039999998</v>
      </c>
      <c r="W21" s="20">
        <f t="shared" si="13"/>
        <v>0.96471671282879845</v>
      </c>
      <c r="X21" s="24">
        <f t="shared" si="14"/>
        <v>192.94334256575968</v>
      </c>
      <c r="Y21" s="25">
        <f t="shared" si="15"/>
        <v>0.63949517262000233</v>
      </c>
      <c r="Z21" s="24">
        <f t="shared" si="16"/>
        <v>575.54565535800214</v>
      </c>
      <c r="AA21" s="26">
        <f t="shared" si="17"/>
        <v>1075.0070607919217</v>
      </c>
      <c r="AB21" s="27"/>
    </row>
    <row r="22" spans="1:28" ht="18.75" hidden="1" customHeight="1" x14ac:dyDescent="0.3">
      <c r="A22" s="14" t="s">
        <v>28</v>
      </c>
      <c r="B22" s="15" t="s">
        <v>40</v>
      </c>
      <c r="C22" s="14" t="s">
        <v>33</v>
      </c>
      <c r="D22" s="28"/>
      <c r="E22" s="17">
        <f t="shared" si="0"/>
        <v>19.049999999999955</v>
      </c>
      <c r="F22" s="18">
        <f t="shared" si="1"/>
        <v>53.949999999999989</v>
      </c>
      <c r="G22" s="19">
        <v>755.7</v>
      </c>
      <c r="H22" s="19">
        <v>793.8</v>
      </c>
      <c r="I22" s="19">
        <v>844.6</v>
      </c>
      <c r="J22" s="19">
        <v>952.5</v>
      </c>
      <c r="K22" s="20">
        <f t="shared" si="2"/>
        <v>0.81920000000000004</v>
      </c>
      <c r="L22" s="21">
        <f t="shared" si="3"/>
        <v>30</v>
      </c>
      <c r="M22" s="21">
        <f t="shared" si="4"/>
        <v>36</v>
      </c>
      <c r="N22" s="20">
        <f t="shared" si="5"/>
        <v>1.38248E-2</v>
      </c>
      <c r="O22" s="20">
        <f t="shared" si="6"/>
        <v>2.3828927999999996E-2</v>
      </c>
      <c r="P22" s="20">
        <f t="shared" si="7"/>
        <v>0.33975828480000003</v>
      </c>
      <c r="Q22" s="20">
        <f t="shared" si="8"/>
        <v>0.70274368143359989</v>
      </c>
      <c r="R22" s="21">
        <v>1</v>
      </c>
      <c r="S22" s="20">
        <f t="shared" si="9"/>
        <v>0.70274368143359989</v>
      </c>
      <c r="T22" s="20">
        <f t="shared" si="10"/>
        <v>0.33975828480000003</v>
      </c>
      <c r="U22" s="22">
        <f t="shared" si="11"/>
        <v>386.50902478847996</v>
      </c>
      <c r="V22" s="23">
        <f t="shared" si="12"/>
        <v>186.86705664000002</v>
      </c>
      <c r="W22" s="20">
        <f t="shared" si="13"/>
        <v>4.4534354669999994</v>
      </c>
      <c r="X22" s="24">
        <f t="shared" si="14"/>
        <v>890.68709339999987</v>
      </c>
      <c r="Y22" s="25">
        <f t="shared" si="15"/>
        <v>1.3105234749599968</v>
      </c>
      <c r="Z22" s="24">
        <f t="shared" si="16"/>
        <v>1179.4711274639972</v>
      </c>
      <c r="AA22" s="26">
        <f t="shared" si="17"/>
        <v>2643.5343022924772</v>
      </c>
      <c r="AB22" s="27"/>
    </row>
    <row r="23" spans="1:28" ht="18.75" hidden="1" customHeight="1" x14ac:dyDescent="0.3">
      <c r="A23" s="14" t="s">
        <v>28</v>
      </c>
      <c r="B23" s="15" t="s">
        <v>40</v>
      </c>
      <c r="C23" s="14" t="s">
        <v>34</v>
      </c>
      <c r="D23" s="28"/>
      <c r="E23" s="17">
        <f t="shared" si="0"/>
        <v>9.6499999999999773</v>
      </c>
      <c r="F23" s="18">
        <f t="shared" si="1"/>
        <v>36.5</v>
      </c>
      <c r="G23" s="19">
        <v>755.7</v>
      </c>
      <c r="H23" s="14">
        <v>775</v>
      </c>
      <c r="I23" s="14">
        <v>813</v>
      </c>
      <c r="J23" s="14">
        <v>886</v>
      </c>
      <c r="K23" s="20">
        <f t="shared" si="2"/>
        <v>0.79400000000000004</v>
      </c>
      <c r="L23" s="21">
        <f t="shared" si="3"/>
        <v>23</v>
      </c>
      <c r="M23" s="21">
        <f t="shared" si="4"/>
        <v>29</v>
      </c>
      <c r="N23" s="20">
        <f t="shared" si="5"/>
        <v>1.38248E-2</v>
      </c>
      <c r="O23" s="20">
        <f t="shared" si="6"/>
        <v>2.3828927999999996E-2</v>
      </c>
      <c r="P23" s="20">
        <f t="shared" si="7"/>
        <v>0.25246849760000001</v>
      </c>
      <c r="Q23" s="20">
        <f t="shared" si="8"/>
        <v>0.54868489612799987</v>
      </c>
      <c r="R23" s="21">
        <v>1</v>
      </c>
      <c r="S23" s="20">
        <f t="shared" si="9"/>
        <v>0.54868489612799987</v>
      </c>
      <c r="T23" s="20">
        <f t="shared" si="10"/>
        <v>0.25246849760000001</v>
      </c>
      <c r="U23" s="22">
        <f t="shared" si="11"/>
        <v>301.77669287039993</v>
      </c>
      <c r="V23" s="23">
        <f t="shared" si="12"/>
        <v>138.85767368</v>
      </c>
      <c r="W23" s="20">
        <f t="shared" si="13"/>
        <v>2.8026270960000002</v>
      </c>
      <c r="X23" s="24">
        <f t="shared" si="14"/>
        <v>560.52541919999999</v>
      </c>
      <c r="Y23" s="25">
        <f t="shared" si="15"/>
        <v>0.64813838999999851</v>
      </c>
      <c r="Z23" s="24">
        <f t="shared" si="16"/>
        <v>583.32455099999868</v>
      </c>
      <c r="AA23" s="26">
        <f t="shared" si="17"/>
        <v>1584.4843367503986</v>
      </c>
      <c r="AB23" s="27"/>
    </row>
    <row r="24" spans="1:28" ht="45.6" customHeight="1" x14ac:dyDescent="0.3">
      <c r="A24" s="14" t="s">
        <v>28</v>
      </c>
      <c r="B24" s="15" t="s">
        <v>40</v>
      </c>
      <c r="C24" s="14" t="s">
        <v>35</v>
      </c>
      <c r="D24" s="28"/>
      <c r="E24" s="17">
        <f t="shared" si="0"/>
        <v>19.049999999999955</v>
      </c>
      <c r="F24" s="18">
        <f t="shared" si="1"/>
        <v>63.474999999999966</v>
      </c>
      <c r="G24" s="19">
        <v>755.7</v>
      </c>
      <c r="H24" s="19">
        <v>793.8</v>
      </c>
      <c r="I24" s="19">
        <v>844.6</v>
      </c>
      <c r="J24" s="19">
        <v>971.55</v>
      </c>
      <c r="K24" s="33">
        <f t="shared" si="2"/>
        <v>0.81920000000000004</v>
      </c>
      <c r="L24" s="34">
        <f t="shared" si="3"/>
        <v>30</v>
      </c>
      <c r="M24" s="34">
        <f t="shared" si="4"/>
        <v>36</v>
      </c>
      <c r="N24" s="33">
        <f t="shared" si="5"/>
        <v>1.38248E-2</v>
      </c>
      <c r="O24" s="33">
        <f t="shared" si="6"/>
        <v>2.3828927999999996E-2</v>
      </c>
      <c r="P24" s="33">
        <f t="shared" si="7"/>
        <v>0.33975828480000003</v>
      </c>
      <c r="Q24" s="33">
        <f t="shared" si="8"/>
        <v>0.70274368143359989</v>
      </c>
      <c r="R24" s="34">
        <v>1</v>
      </c>
      <c r="S24" s="33">
        <f t="shared" si="9"/>
        <v>0.70274368143359989</v>
      </c>
      <c r="T24" s="33">
        <f t="shared" si="10"/>
        <v>0.33975828480000003</v>
      </c>
      <c r="U24" s="35">
        <f>S24*R24*500</f>
        <v>351.37184071679997</v>
      </c>
      <c r="V24" s="36">
        <f>T24*R24*500</f>
        <v>169.87914240000001</v>
      </c>
      <c r="W24" s="33">
        <f t="shared" si="13"/>
        <v>5.3444940239699958</v>
      </c>
      <c r="X24" s="37">
        <f>W24*400*1.5</f>
        <v>3206.6964143819978</v>
      </c>
      <c r="Y24" s="38">
        <f t="shared" si="15"/>
        <v>1.3105234749599968</v>
      </c>
      <c r="Z24" s="37">
        <f>Y24*400*1.5</f>
        <v>786.31408497599796</v>
      </c>
      <c r="AA24" s="39">
        <f t="shared" si="17"/>
        <v>4514.2614824747952</v>
      </c>
      <c r="AB24" s="40">
        <f>S24+T24+W24+Y24</f>
        <v>7.6975194651635928</v>
      </c>
    </row>
    <row r="25" spans="1:28" ht="18.75" hidden="1" customHeight="1" x14ac:dyDescent="0.3">
      <c r="A25" s="14" t="s">
        <v>28</v>
      </c>
      <c r="B25" s="15" t="s">
        <v>40</v>
      </c>
      <c r="C25" s="14" t="s">
        <v>36</v>
      </c>
      <c r="D25" s="28"/>
      <c r="E25" s="17">
        <f t="shared" si="0"/>
        <v>12.699999999999989</v>
      </c>
      <c r="F25" s="18">
        <f t="shared" si="1"/>
        <v>25.400000000000034</v>
      </c>
      <c r="G25" s="19">
        <v>752.6</v>
      </c>
      <c r="H25" s="14">
        <v>778</v>
      </c>
      <c r="I25" s="19">
        <v>828.8</v>
      </c>
      <c r="J25" s="19">
        <v>879.6</v>
      </c>
      <c r="K25" s="20">
        <f t="shared" si="2"/>
        <v>0.8034</v>
      </c>
      <c r="L25" s="21">
        <f t="shared" si="3"/>
        <v>30</v>
      </c>
      <c r="M25" s="21">
        <f t="shared" si="4"/>
        <v>36</v>
      </c>
      <c r="N25" s="20">
        <f t="shared" si="5"/>
        <v>1.38248E-2</v>
      </c>
      <c r="O25" s="20">
        <f t="shared" si="6"/>
        <v>2.3828927999999996E-2</v>
      </c>
      <c r="P25" s="20">
        <f t="shared" si="7"/>
        <v>0.33320532959999999</v>
      </c>
      <c r="Q25" s="20">
        <f t="shared" si="8"/>
        <v>0.68918978718719992</v>
      </c>
      <c r="R25" s="21">
        <v>1</v>
      </c>
      <c r="S25" s="20">
        <f t="shared" si="9"/>
        <v>0.68918978718719992</v>
      </c>
      <c r="T25" s="20">
        <f t="shared" si="10"/>
        <v>0.33320532959999999</v>
      </c>
      <c r="U25" s="22">
        <f t="shared" ref="U25:U47" si="18">S25*R25*550</f>
        <v>379.05438295295994</v>
      </c>
      <c r="V25" s="23">
        <f t="shared" ref="V25:V47" si="19">T25*R25*550</f>
        <v>183.26293128</v>
      </c>
      <c r="W25" s="20">
        <f t="shared" si="13"/>
        <v>1.9362332217600027</v>
      </c>
      <c r="X25" s="24">
        <f t="shared" ref="X25:X47" si="20">W25*2*100</f>
        <v>387.24664435200054</v>
      </c>
      <c r="Y25" s="25">
        <f t="shared" si="15"/>
        <v>0.85629231839999909</v>
      </c>
      <c r="Z25" s="24">
        <f t="shared" ref="Z25:Z47" si="21">Y25*2*450</f>
        <v>770.66308655999921</v>
      </c>
      <c r="AA25" s="26">
        <f t="shared" si="17"/>
        <v>1720.2270451449597</v>
      </c>
      <c r="AB25" s="27"/>
    </row>
    <row r="26" spans="1:28" ht="18.75" hidden="1" customHeight="1" x14ac:dyDescent="0.3">
      <c r="A26" s="14" t="s">
        <v>28</v>
      </c>
      <c r="B26" s="15" t="s">
        <v>40</v>
      </c>
      <c r="C26" s="14" t="s">
        <v>37</v>
      </c>
      <c r="D26" s="28"/>
      <c r="E26" s="32">
        <f t="shared" si="0"/>
        <v>13</v>
      </c>
      <c r="F26" s="18">
        <f t="shared" si="1"/>
        <v>82.5</v>
      </c>
      <c r="G26" s="14">
        <v>768</v>
      </c>
      <c r="H26" s="14">
        <v>794</v>
      </c>
      <c r="I26" s="14">
        <v>845</v>
      </c>
      <c r="J26" s="14">
        <v>1010</v>
      </c>
      <c r="K26" s="20">
        <f t="shared" si="2"/>
        <v>0.81950000000000001</v>
      </c>
      <c r="L26" s="21">
        <f t="shared" si="3"/>
        <v>31</v>
      </c>
      <c r="M26" s="21">
        <f t="shared" si="4"/>
        <v>37</v>
      </c>
      <c r="N26" s="20">
        <f t="shared" si="5"/>
        <v>1.38248E-2</v>
      </c>
      <c r="O26" s="20">
        <f t="shared" si="6"/>
        <v>2.3828927999999996E-2</v>
      </c>
      <c r="P26" s="20">
        <f t="shared" si="7"/>
        <v>0.35121213159999998</v>
      </c>
      <c r="Q26" s="20">
        <f t="shared" si="8"/>
        <v>0.72252884035199993</v>
      </c>
      <c r="R26" s="21">
        <v>1</v>
      </c>
      <c r="S26" s="20">
        <f t="shared" si="9"/>
        <v>0.72252884035199993</v>
      </c>
      <c r="T26" s="20">
        <f t="shared" si="10"/>
        <v>0.35121213159999998</v>
      </c>
      <c r="U26" s="22">
        <f t="shared" si="18"/>
        <v>397.39086219359996</v>
      </c>
      <c r="V26" s="23">
        <f t="shared" si="19"/>
        <v>193.16667237999999</v>
      </c>
      <c r="W26" s="20">
        <f t="shared" si="13"/>
        <v>7.2212778000000011</v>
      </c>
      <c r="X26" s="24">
        <f t="shared" si="20"/>
        <v>1444.2555600000003</v>
      </c>
      <c r="Y26" s="25">
        <f t="shared" si="15"/>
        <v>0.89454580799999983</v>
      </c>
      <c r="Z26" s="24">
        <f t="shared" si="21"/>
        <v>805.09122719999982</v>
      </c>
      <c r="AA26" s="26">
        <f t="shared" si="17"/>
        <v>2839.9043217735998</v>
      </c>
      <c r="AB26" s="27"/>
    </row>
    <row r="27" spans="1:28" ht="18.75" hidden="1" customHeight="1" x14ac:dyDescent="0.3">
      <c r="A27" s="14" t="s">
        <v>28</v>
      </c>
      <c r="B27" s="15" t="s">
        <v>40</v>
      </c>
      <c r="C27" s="14" t="s">
        <v>38</v>
      </c>
      <c r="D27" s="28"/>
      <c r="E27" s="17">
        <f t="shared" si="0"/>
        <v>12.700000000000045</v>
      </c>
      <c r="F27" s="18">
        <f t="shared" si="1"/>
        <v>50.800000000000011</v>
      </c>
      <c r="G27" s="19">
        <v>781.05</v>
      </c>
      <c r="H27" s="19">
        <v>806.45</v>
      </c>
      <c r="I27" s="19">
        <v>857.25</v>
      </c>
      <c r="J27" s="19">
        <v>958.85</v>
      </c>
      <c r="K27" s="20">
        <f t="shared" si="2"/>
        <v>0.83184999999999998</v>
      </c>
      <c r="L27" s="21">
        <f t="shared" si="3"/>
        <v>30</v>
      </c>
      <c r="M27" s="21">
        <f t="shared" si="4"/>
        <v>36</v>
      </c>
      <c r="N27" s="20">
        <f t="shared" si="5"/>
        <v>1.38248E-2</v>
      </c>
      <c r="O27" s="20">
        <f t="shared" si="6"/>
        <v>2.3828927999999996E-2</v>
      </c>
      <c r="P27" s="20">
        <f t="shared" si="7"/>
        <v>0.34500479640000004</v>
      </c>
      <c r="Q27" s="20">
        <f t="shared" si="8"/>
        <v>0.71359537524479988</v>
      </c>
      <c r="R27" s="21">
        <v>1</v>
      </c>
      <c r="S27" s="20">
        <f t="shared" si="9"/>
        <v>0.71359537524479988</v>
      </c>
      <c r="T27" s="20">
        <f t="shared" si="10"/>
        <v>0.34500479640000004</v>
      </c>
      <c r="U27" s="22">
        <f t="shared" si="18"/>
        <v>392.47745638463994</v>
      </c>
      <c r="V27" s="23">
        <f t="shared" si="19"/>
        <v>189.75263802000001</v>
      </c>
      <c r="W27" s="20">
        <f t="shared" si="13"/>
        <v>4.2213670411200006</v>
      </c>
      <c r="X27" s="24">
        <f t="shared" si="20"/>
        <v>844.27340822400015</v>
      </c>
      <c r="Y27" s="25">
        <f t="shared" si="15"/>
        <v>0.88760532156000327</v>
      </c>
      <c r="Z27" s="24">
        <f t="shared" si="21"/>
        <v>798.844789404003</v>
      </c>
      <c r="AA27" s="26">
        <f t="shared" si="17"/>
        <v>2225.3482920326433</v>
      </c>
      <c r="AB27" s="27"/>
    </row>
    <row r="28" spans="1:28" s="1" customFormat="1" ht="18.75" hidden="1" customHeight="1" x14ac:dyDescent="0.3">
      <c r="A28" s="14" t="s">
        <v>28</v>
      </c>
      <c r="B28" s="15" t="s">
        <v>41</v>
      </c>
      <c r="C28" s="14" t="s">
        <v>31</v>
      </c>
      <c r="D28" s="28"/>
      <c r="E28" s="17">
        <f t="shared" si="0"/>
        <v>9.5249999999999773</v>
      </c>
      <c r="F28" s="18">
        <f t="shared" si="1"/>
        <v>39.625</v>
      </c>
      <c r="G28" s="41">
        <v>806.45</v>
      </c>
      <c r="H28" s="19">
        <v>825.5</v>
      </c>
      <c r="I28" s="19">
        <v>860.55</v>
      </c>
      <c r="J28" s="41">
        <v>939.8</v>
      </c>
      <c r="K28" s="20">
        <f t="shared" si="2"/>
        <v>0.84302500000000002</v>
      </c>
      <c r="L28" s="21">
        <f t="shared" si="3"/>
        <v>21</v>
      </c>
      <c r="M28" s="21">
        <f t="shared" si="4"/>
        <v>27</v>
      </c>
      <c r="N28" s="20">
        <f t="shared" si="5"/>
        <v>1.38248E-2</v>
      </c>
      <c r="O28" s="20">
        <f t="shared" si="6"/>
        <v>2.3828927999999996E-2</v>
      </c>
      <c r="P28" s="20">
        <f t="shared" si="7"/>
        <v>0.24474769242</v>
      </c>
      <c r="Q28" s="20">
        <f t="shared" si="8"/>
        <v>0.54238631473439991</v>
      </c>
      <c r="R28" s="21">
        <v>1</v>
      </c>
      <c r="S28" s="20">
        <f t="shared" si="9"/>
        <v>0.54238631473439991</v>
      </c>
      <c r="T28" s="20">
        <f t="shared" si="10"/>
        <v>0.24474769242</v>
      </c>
      <c r="U28" s="22">
        <f t="shared" si="18"/>
        <v>298.31247310391996</v>
      </c>
      <c r="V28" s="23">
        <f t="shared" si="19"/>
        <v>134.611230831</v>
      </c>
      <c r="W28" s="20">
        <f t="shared" si="13"/>
        <v>3.2273305278</v>
      </c>
      <c r="X28" s="22">
        <f t="shared" si="20"/>
        <v>645.46610555999996</v>
      </c>
      <c r="Y28" s="20">
        <f t="shared" si="15"/>
        <v>0.68142928229999844</v>
      </c>
      <c r="Z28" s="22">
        <f t="shared" si="21"/>
        <v>613.28635406999865</v>
      </c>
      <c r="AA28" s="29">
        <f t="shared" si="17"/>
        <v>1691.6761635649186</v>
      </c>
      <c r="AB28" s="9"/>
    </row>
    <row r="29" spans="1:28" ht="18.75" hidden="1" customHeight="1" x14ac:dyDescent="0.3">
      <c r="A29" s="14" t="s">
        <v>28</v>
      </c>
      <c r="B29" s="15" t="s">
        <v>41</v>
      </c>
      <c r="C29" s="14" t="s">
        <v>32</v>
      </c>
      <c r="D29" s="28"/>
      <c r="E29" s="17">
        <f t="shared" si="0"/>
        <v>9.5249999999999773</v>
      </c>
      <c r="F29" s="31">
        <f t="shared" si="1"/>
        <v>15</v>
      </c>
      <c r="G29" s="41">
        <v>806.45</v>
      </c>
      <c r="H29" s="19">
        <v>825.5</v>
      </c>
      <c r="I29" s="14">
        <v>851</v>
      </c>
      <c r="J29" s="41">
        <v>881</v>
      </c>
      <c r="K29" s="20">
        <f t="shared" si="2"/>
        <v>0.83825000000000005</v>
      </c>
      <c r="L29" s="21">
        <f t="shared" si="3"/>
        <v>15</v>
      </c>
      <c r="M29" s="21">
        <f t="shared" si="4"/>
        <v>21</v>
      </c>
      <c r="N29" s="20">
        <f t="shared" si="5"/>
        <v>1.38248E-2</v>
      </c>
      <c r="O29" s="20">
        <f t="shared" si="6"/>
        <v>2.3828927999999996E-2</v>
      </c>
      <c r="P29" s="20">
        <f t="shared" si="7"/>
        <v>0.17382957900000001</v>
      </c>
      <c r="Q29" s="20">
        <f t="shared" si="8"/>
        <v>0.41946657681599997</v>
      </c>
      <c r="R29" s="21">
        <v>1</v>
      </c>
      <c r="S29" s="20">
        <f t="shared" si="9"/>
        <v>0.41946657681599997</v>
      </c>
      <c r="T29" s="20">
        <f t="shared" si="10"/>
        <v>0.17382957900000001</v>
      </c>
      <c r="U29" s="22">
        <f t="shared" si="18"/>
        <v>230.70661724879997</v>
      </c>
      <c r="V29" s="23">
        <f t="shared" si="19"/>
        <v>95.606268450000002</v>
      </c>
      <c r="W29" s="20">
        <f t="shared" si="13"/>
        <v>1.1452647600000001</v>
      </c>
      <c r="X29" s="24">
        <f t="shared" si="20"/>
        <v>229.05295200000003</v>
      </c>
      <c r="Y29" s="25">
        <f t="shared" si="15"/>
        <v>0.68142928229999844</v>
      </c>
      <c r="Z29" s="24">
        <f t="shared" si="21"/>
        <v>613.28635406999865</v>
      </c>
      <c r="AA29" s="26">
        <f t="shared" si="17"/>
        <v>1168.6521917687987</v>
      </c>
      <c r="AB29" s="27"/>
    </row>
    <row r="30" spans="1:28" ht="18.75" hidden="1" customHeight="1" x14ac:dyDescent="0.3">
      <c r="A30" s="14" t="s">
        <v>28</v>
      </c>
      <c r="B30" s="15" t="s">
        <v>41</v>
      </c>
      <c r="C30" s="14" t="s">
        <v>33</v>
      </c>
      <c r="D30" s="28"/>
      <c r="E30" s="17">
        <f t="shared" si="0"/>
        <v>22.224999999999966</v>
      </c>
      <c r="F30" s="18">
        <f t="shared" si="1"/>
        <v>52.449999999999989</v>
      </c>
      <c r="G30" s="41">
        <v>806.45</v>
      </c>
      <c r="H30" s="19">
        <v>850.9</v>
      </c>
      <c r="I30" s="19">
        <v>901.7</v>
      </c>
      <c r="J30" s="41">
        <v>1006.6</v>
      </c>
      <c r="K30" s="20">
        <f t="shared" si="2"/>
        <v>0.87629999999999997</v>
      </c>
      <c r="L30" s="21">
        <f t="shared" si="3"/>
        <v>30</v>
      </c>
      <c r="M30" s="21">
        <f t="shared" si="4"/>
        <v>36</v>
      </c>
      <c r="N30" s="20">
        <f t="shared" si="5"/>
        <v>1.38248E-2</v>
      </c>
      <c r="O30" s="20">
        <f t="shared" si="6"/>
        <v>2.3828927999999996E-2</v>
      </c>
      <c r="P30" s="20">
        <f t="shared" si="7"/>
        <v>0.3634401672</v>
      </c>
      <c r="Q30" s="20">
        <f t="shared" si="8"/>
        <v>0.75172642583039984</v>
      </c>
      <c r="R30" s="21">
        <v>1</v>
      </c>
      <c r="S30" s="20">
        <f t="shared" si="9"/>
        <v>0.75172642583039984</v>
      </c>
      <c r="T30" s="20">
        <f t="shared" si="10"/>
        <v>0.3634401672</v>
      </c>
      <c r="U30" s="22">
        <f t="shared" si="18"/>
        <v>413.44953420671993</v>
      </c>
      <c r="V30" s="23">
        <f t="shared" si="19"/>
        <v>199.89209195999999</v>
      </c>
      <c r="W30" s="20">
        <f t="shared" si="13"/>
        <v>4.5755272768799991</v>
      </c>
      <c r="X30" s="24">
        <f t="shared" si="20"/>
        <v>915.10545537599978</v>
      </c>
      <c r="Y30" s="25">
        <f t="shared" si="15"/>
        <v>1.6389247866599976</v>
      </c>
      <c r="Z30" s="24">
        <f t="shared" si="21"/>
        <v>1475.0323079939978</v>
      </c>
      <c r="AA30" s="26">
        <f t="shared" si="17"/>
        <v>3003.4793895367175</v>
      </c>
      <c r="AB30" s="27"/>
    </row>
    <row r="31" spans="1:28" ht="18.75" hidden="1" customHeight="1" x14ac:dyDescent="0.3">
      <c r="A31" s="14" t="s">
        <v>28</v>
      </c>
      <c r="B31" s="15" t="s">
        <v>41</v>
      </c>
      <c r="C31" s="14" t="s">
        <v>34</v>
      </c>
      <c r="D31" s="28"/>
      <c r="E31" s="17">
        <f t="shared" si="0"/>
        <v>9.7749999999999773</v>
      </c>
      <c r="F31" s="31">
        <f t="shared" si="1"/>
        <v>38</v>
      </c>
      <c r="G31" s="41">
        <v>806.45</v>
      </c>
      <c r="H31" s="14">
        <v>826</v>
      </c>
      <c r="I31" s="14">
        <v>864</v>
      </c>
      <c r="J31" s="41">
        <v>940</v>
      </c>
      <c r="K31" s="20">
        <f t="shared" si="2"/>
        <v>0.84499999999999997</v>
      </c>
      <c r="L31" s="21">
        <f t="shared" si="3"/>
        <v>23</v>
      </c>
      <c r="M31" s="21">
        <f t="shared" si="4"/>
        <v>29</v>
      </c>
      <c r="N31" s="20">
        <f t="shared" si="5"/>
        <v>1.38248E-2</v>
      </c>
      <c r="O31" s="20">
        <f t="shared" si="6"/>
        <v>2.3828927999999996E-2</v>
      </c>
      <c r="P31" s="20">
        <f t="shared" si="7"/>
        <v>0.26868498799999996</v>
      </c>
      <c r="Q31" s="20">
        <f t="shared" si="8"/>
        <v>0.5839278806399999</v>
      </c>
      <c r="R31" s="21">
        <v>1</v>
      </c>
      <c r="S31" s="20">
        <f t="shared" si="9"/>
        <v>0.5839278806399999</v>
      </c>
      <c r="T31" s="20">
        <f t="shared" si="10"/>
        <v>0.26868498799999996</v>
      </c>
      <c r="U31" s="22">
        <f t="shared" si="18"/>
        <v>321.16033435199995</v>
      </c>
      <c r="V31" s="23">
        <f t="shared" si="19"/>
        <v>147.77674339999999</v>
      </c>
      <c r="W31" s="20">
        <f t="shared" si="13"/>
        <v>3.0956380799999996</v>
      </c>
      <c r="X31" s="24">
        <f t="shared" si="20"/>
        <v>619.12761599999988</v>
      </c>
      <c r="Y31" s="25">
        <f t="shared" si="15"/>
        <v>0.69973813559999831</v>
      </c>
      <c r="Z31" s="24">
        <f t="shared" si="21"/>
        <v>629.76432203999843</v>
      </c>
      <c r="AA31" s="26">
        <f t="shared" si="17"/>
        <v>1717.8290157919982</v>
      </c>
      <c r="AB31" s="27"/>
    </row>
    <row r="32" spans="1:28" ht="18.75" hidden="1" customHeight="1" x14ac:dyDescent="0.3">
      <c r="A32" s="14" t="s">
        <v>28</v>
      </c>
      <c r="B32" s="15" t="s">
        <v>41</v>
      </c>
      <c r="C32" s="14" t="s">
        <v>35</v>
      </c>
      <c r="D32" s="28"/>
      <c r="E32" s="17">
        <f t="shared" si="0"/>
        <v>19.050000000000011</v>
      </c>
      <c r="F32" s="18">
        <f t="shared" si="1"/>
        <v>60.425000000000011</v>
      </c>
      <c r="G32" s="41">
        <v>812.8</v>
      </c>
      <c r="H32" s="19">
        <v>850.9</v>
      </c>
      <c r="I32" s="19">
        <v>901.5</v>
      </c>
      <c r="J32" s="41">
        <v>1022.35</v>
      </c>
      <c r="K32" s="20">
        <f t="shared" si="2"/>
        <v>0.87620000000000009</v>
      </c>
      <c r="L32" s="21">
        <f t="shared" si="3"/>
        <v>30</v>
      </c>
      <c r="M32" s="21">
        <f t="shared" si="4"/>
        <v>36</v>
      </c>
      <c r="N32" s="20">
        <f t="shared" si="5"/>
        <v>1.38248E-2</v>
      </c>
      <c r="O32" s="20">
        <f t="shared" si="6"/>
        <v>2.3828927999999996E-2</v>
      </c>
      <c r="P32" s="20">
        <f t="shared" si="7"/>
        <v>0.36339869280000003</v>
      </c>
      <c r="Q32" s="20">
        <f t="shared" si="8"/>
        <v>0.75164064168959988</v>
      </c>
      <c r="R32" s="21">
        <v>1</v>
      </c>
      <c r="S32" s="20">
        <f t="shared" si="9"/>
        <v>0.75164064168959988</v>
      </c>
      <c r="T32" s="20">
        <f t="shared" si="10"/>
        <v>0.36339869280000003</v>
      </c>
      <c r="U32" s="22">
        <f t="shared" si="18"/>
        <v>413.40235292927991</v>
      </c>
      <c r="V32" s="23">
        <f t="shared" si="19"/>
        <v>199.86928104000003</v>
      </c>
      <c r="W32" s="20">
        <f t="shared" si="13"/>
        <v>5.3537118236700021</v>
      </c>
      <c r="X32" s="24">
        <f t="shared" si="20"/>
        <v>1070.7423647340004</v>
      </c>
      <c r="Y32" s="25">
        <f t="shared" si="15"/>
        <v>1.404792674280001</v>
      </c>
      <c r="Z32" s="24">
        <f t="shared" si="21"/>
        <v>1264.313406852001</v>
      </c>
      <c r="AA32" s="26">
        <f t="shared" si="17"/>
        <v>2948.3274055552811</v>
      </c>
      <c r="AB32" s="27"/>
    </row>
    <row r="33" spans="1:28" ht="18.75" hidden="1" customHeight="1" x14ac:dyDescent="0.3">
      <c r="A33" s="14" t="s">
        <v>28</v>
      </c>
      <c r="B33" s="15" t="s">
        <v>41</v>
      </c>
      <c r="C33" s="14" t="s">
        <v>36</v>
      </c>
      <c r="D33" s="28"/>
      <c r="E33" s="17">
        <f t="shared" si="0"/>
        <v>19.050000000000011</v>
      </c>
      <c r="F33" s="18">
        <f t="shared" si="1"/>
        <v>25.400000000000034</v>
      </c>
      <c r="G33" s="41">
        <v>793.75</v>
      </c>
      <c r="H33" s="19">
        <v>831.85</v>
      </c>
      <c r="I33" s="19">
        <v>882.65</v>
      </c>
      <c r="J33" s="41">
        <v>933.45</v>
      </c>
      <c r="K33" s="20">
        <f t="shared" si="2"/>
        <v>0.85724999999999996</v>
      </c>
      <c r="L33" s="21">
        <f t="shared" si="3"/>
        <v>30</v>
      </c>
      <c r="M33" s="21">
        <f t="shared" si="4"/>
        <v>36</v>
      </c>
      <c r="N33" s="20">
        <f t="shared" si="5"/>
        <v>1.38248E-2</v>
      </c>
      <c r="O33" s="20">
        <f t="shared" si="6"/>
        <v>2.3828927999999996E-2</v>
      </c>
      <c r="P33" s="20">
        <f t="shared" si="7"/>
        <v>0.35553929399999995</v>
      </c>
      <c r="Q33" s="20">
        <f t="shared" si="8"/>
        <v>0.73538454700799982</v>
      </c>
      <c r="R33" s="21">
        <v>1</v>
      </c>
      <c r="S33" s="20">
        <f t="shared" si="9"/>
        <v>0.73538454700799982</v>
      </c>
      <c r="T33" s="20">
        <f t="shared" si="10"/>
        <v>0.35553929399999995</v>
      </c>
      <c r="U33" s="22">
        <f t="shared" si="18"/>
        <v>404.4615008543999</v>
      </c>
      <c r="V33" s="23">
        <f t="shared" si="19"/>
        <v>195.54661169999997</v>
      </c>
      <c r="W33" s="20">
        <f t="shared" si="13"/>
        <v>2.0547713743200027</v>
      </c>
      <c r="X33" s="24">
        <f t="shared" si="20"/>
        <v>410.95427486400052</v>
      </c>
      <c r="Y33" s="25">
        <f t="shared" si="15"/>
        <v>1.3733420920200006</v>
      </c>
      <c r="Z33" s="24">
        <f t="shared" si="21"/>
        <v>1236.0078828180006</v>
      </c>
      <c r="AA33" s="26">
        <f t="shared" si="17"/>
        <v>2246.9702702364011</v>
      </c>
      <c r="AB33" s="27"/>
    </row>
    <row r="34" spans="1:28" ht="18.75" hidden="1" customHeight="1" x14ac:dyDescent="0.3">
      <c r="A34" s="14" t="s">
        <v>28</v>
      </c>
      <c r="B34" s="15" t="s">
        <v>41</v>
      </c>
      <c r="C34" s="14" t="s">
        <v>37</v>
      </c>
      <c r="D34" s="28"/>
      <c r="E34" s="17">
        <f t="shared" si="0"/>
        <v>19.050000000000011</v>
      </c>
      <c r="F34" s="18">
        <f t="shared" si="1"/>
        <v>85.75</v>
      </c>
      <c r="G34" s="41">
        <v>812.8</v>
      </c>
      <c r="H34" s="19">
        <v>850.9</v>
      </c>
      <c r="I34" s="19">
        <v>901.5</v>
      </c>
      <c r="J34" s="41">
        <v>1073</v>
      </c>
      <c r="K34" s="20">
        <f t="shared" si="2"/>
        <v>0.87620000000000009</v>
      </c>
      <c r="L34" s="21">
        <f t="shared" si="3"/>
        <v>30</v>
      </c>
      <c r="M34" s="21">
        <f t="shared" si="4"/>
        <v>36</v>
      </c>
      <c r="N34" s="20">
        <f t="shared" si="5"/>
        <v>1.38248E-2</v>
      </c>
      <c r="O34" s="20">
        <f t="shared" si="6"/>
        <v>2.3828927999999996E-2</v>
      </c>
      <c r="P34" s="20">
        <f t="shared" si="7"/>
        <v>0.36339869280000003</v>
      </c>
      <c r="Q34" s="20">
        <f t="shared" si="8"/>
        <v>0.75164064168959988</v>
      </c>
      <c r="R34" s="21">
        <v>1</v>
      </c>
      <c r="S34" s="20">
        <f t="shared" si="9"/>
        <v>0.75164064168959988</v>
      </c>
      <c r="T34" s="20">
        <f t="shared" si="10"/>
        <v>0.36339869280000003</v>
      </c>
      <c r="U34" s="22">
        <f t="shared" si="18"/>
        <v>413.40235292927991</v>
      </c>
      <c r="V34" s="23">
        <f t="shared" si="19"/>
        <v>199.86928104000003</v>
      </c>
      <c r="W34" s="20">
        <f t="shared" si="13"/>
        <v>7.9739329740000002</v>
      </c>
      <c r="X34" s="24">
        <f t="shared" si="20"/>
        <v>1594.7865948000001</v>
      </c>
      <c r="Y34" s="25">
        <f t="shared" si="15"/>
        <v>1.404792674280001</v>
      </c>
      <c r="Z34" s="24">
        <f t="shared" si="21"/>
        <v>1264.313406852001</v>
      </c>
      <c r="AA34" s="26">
        <f t="shared" si="17"/>
        <v>3472.3716356212808</v>
      </c>
      <c r="AB34" s="27"/>
    </row>
    <row r="35" spans="1:28" ht="18.75" hidden="1" customHeight="1" x14ac:dyDescent="0.3">
      <c r="A35" s="14" t="s">
        <v>28</v>
      </c>
      <c r="B35" s="15" t="s">
        <v>41</v>
      </c>
      <c r="C35" s="14" t="s">
        <v>38</v>
      </c>
      <c r="D35" s="28"/>
      <c r="E35" s="32">
        <f t="shared" ref="E35:E66" si="22">(H35-G35)/2</f>
        <v>13</v>
      </c>
      <c r="F35" s="31">
        <f t="shared" ref="F35:F66" si="23">(J35-I35)/2</f>
        <v>51</v>
      </c>
      <c r="G35" s="41">
        <v>838</v>
      </c>
      <c r="H35" s="14">
        <v>864</v>
      </c>
      <c r="I35" s="14">
        <v>914</v>
      </c>
      <c r="J35" s="41">
        <v>1016</v>
      </c>
      <c r="K35" s="20">
        <f t="shared" ref="K35:K66" si="24">(I35+H35)/2/1000</f>
        <v>0.88900000000000001</v>
      </c>
      <c r="L35" s="21">
        <f t="shared" ref="L35:L66" si="25">ROUND((I35-H35)/2*1.2,)</f>
        <v>30</v>
      </c>
      <c r="M35" s="21">
        <f t="shared" ref="M35:M66" si="26">L35+6</f>
        <v>36</v>
      </c>
      <c r="N35" s="20">
        <f t="shared" ref="N35:N66" si="27">3.142*(0.0008*0.0055)*1000</f>
        <v>1.38248E-2</v>
      </c>
      <c r="O35" s="20">
        <f t="shared" ref="O35:O66" si="28">3.142*(0.0002*0.0048)*7900</f>
        <v>2.3828927999999996E-2</v>
      </c>
      <c r="P35" s="20">
        <f t="shared" ref="P35:P66" si="29">(K35*L35)*N35</f>
        <v>0.36870741600000001</v>
      </c>
      <c r="Q35" s="20">
        <f t="shared" ref="Q35:Q66" si="30">K35*M35*O35</f>
        <v>0.76262101171199981</v>
      </c>
      <c r="R35" s="21">
        <v>1</v>
      </c>
      <c r="S35" s="20">
        <f t="shared" ref="S35:S66" si="31">(Q35*R35)</f>
        <v>0.76262101171199981</v>
      </c>
      <c r="T35" s="20">
        <f t="shared" ref="T35:T66" si="32">(P35*R35)</f>
        <v>0.36870741600000001</v>
      </c>
      <c r="U35" s="22">
        <f t="shared" si="18"/>
        <v>419.44155644159991</v>
      </c>
      <c r="V35" s="23">
        <f t="shared" si="19"/>
        <v>202.7890788</v>
      </c>
      <c r="W35" s="20">
        <f t="shared" ref="W35:W66" si="33">((J35/1000)*3.14)*1.15*0.003*((J35-I35)/2/1000)*8000*R35</f>
        <v>4.4905818239999995</v>
      </c>
      <c r="X35" s="24">
        <f t="shared" si="20"/>
        <v>898.11636479999993</v>
      </c>
      <c r="Y35" s="25">
        <f t="shared" ref="Y35:Y66" si="34">((H35/1000)*3.14)*1.15*0.003*((H35-G35)/2/1000)*8000*R35</f>
        <v>0.97341004800000008</v>
      </c>
      <c r="Z35" s="24">
        <f t="shared" si="21"/>
        <v>876.06904320000012</v>
      </c>
      <c r="AA35" s="26">
        <f t="shared" ref="AA35:AA66" si="35">Z35+X35+V35+U35</f>
        <v>2396.4160432416002</v>
      </c>
      <c r="AB35" s="27"/>
    </row>
    <row r="36" spans="1:28" s="1" customFormat="1" ht="18.75" hidden="1" customHeight="1" x14ac:dyDescent="0.3">
      <c r="A36" s="14" t="s">
        <v>28</v>
      </c>
      <c r="B36" s="15" t="s">
        <v>42</v>
      </c>
      <c r="C36" s="14" t="s">
        <v>31</v>
      </c>
      <c r="D36" s="28"/>
      <c r="E36" s="17">
        <f t="shared" si="22"/>
        <v>9.5</v>
      </c>
      <c r="F36" s="18">
        <f t="shared" si="23"/>
        <v>39.600000000000023</v>
      </c>
      <c r="G36" s="41">
        <v>857.3</v>
      </c>
      <c r="H36" s="19">
        <v>876.3</v>
      </c>
      <c r="I36" s="19">
        <v>911.4</v>
      </c>
      <c r="J36" s="41">
        <v>990.6</v>
      </c>
      <c r="K36" s="20">
        <f t="shared" si="24"/>
        <v>0.89384999999999992</v>
      </c>
      <c r="L36" s="21">
        <f t="shared" si="25"/>
        <v>21</v>
      </c>
      <c r="M36" s="21">
        <f t="shared" si="26"/>
        <v>27</v>
      </c>
      <c r="N36" s="20">
        <f t="shared" si="27"/>
        <v>1.38248E-2</v>
      </c>
      <c r="O36" s="20">
        <f t="shared" si="28"/>
        <v>2.3828927999999996E-2</v>
      </c>
      <c r="P36" s="20">
        <f t="shared" si="29"/>
        <v>0.25950324708</v>
      </c>
      <c r="Q36" s="20">
        <f t="shared" si="30"/>
        <v>0.57508615690559983</v>
      </c>
      <c r="R36" s="21">
        <v>1</v>
      </c>
      <c r="S36" s="20">
        <f t="shared" si="31"/>
        <v>0.57508615690559983</v>
      </c>
      <c r="T36" s="20">
        <f t="shared" si="32"/>
        <v>0.25950324708</v>
      </c>
      <c r="U36" s="22">
        <f t="shared" si="18"/>
        <v>316.29738629807991</v>
      </c>
      <c r="V36" s="23">
        <f t="shared" si="19"/>
        <v>142.72678589399999</v>
      </c>
      <c r="W36" s="20">
        <f t="shared" si="33"/>
        <v>3.3996345926400018</v>
      </c>
      <c r="X36" s="22">
        <f t="shared" si="20"/>
        <v>679.92691852800033</v>
      </c>
      <c r="Y36" s="20">
        <f t="shared" si="34"/>
        <v>0.72146480039999994</v>
      </c>
      <c r="Z36" s="22">
        <f t="shared" si="21"/>
        <v>649.31832035999992</v>
      </c>
      <c r="AA36" s="29">
        <f t="shared" si="35"/>
        <v>1788.2694110800799</v>
      </c>
      <c r="AB36" s="9"/>
    </row>
    <row r="37" spans="1:28" ht="18.75" hidden="1" customHeight="1" x14ac:dyDescent="0.3">
      <c r="A37" s="14" t="s">
        <v>28</v>
      </c>
      <c r="B37" s="15" t="s">
        <v>42</v>
      </c>
      <c r="C37" s="14" t="s">
        <v>32</v>
      </c>
      <c r="D37" s="28"/>
      <c r="E37" s="17">
        <f t="shared" si="22"/>
        <v>9.5</v>
      </c>
      <c r="F37" s="18">
        <f t="shared" si="23"/>
        <v>13.5</v>
      </c>
      <c r="G37" s="41">
        <v>857.3</v>
      </c>
      <c r="H37" s="19">
        <v>876.3</v>
      </c>
      <c r="I37" s="14">
        <v>908</v>
      </c>
      <c r="J37" s="41">
        <v>935</v>
      </c>
      <c r="K37" s="20">
        <f t="shared" si="24"/>
        <v>0.89215</v>
      </c>
      <c r="L37" s="21">
        <f t="shared" si="25"/>
        <v>19</v>
      </c>
      <c r="M37" s="21">
        <f t="shared" si="26"/>
        <v>25</v>
      </c>
      <c r="N37" s="20">
        <f t="shared" si="27"/>
        <v>1.38248E-2</v>
      </c>
      <c r="O37" s="20">
        <f t="shared" si="28"/>
        <v>2.3828927999999996E-2</v>
      </c>
      <c r="P37" s="20">
        <f t="shared" si="29"/>
        <v>0.23434211108</v>
      </c>
      <c r="Q37" s="20">
        <f t="shared" si="30"/>
        <v>0.53147445287999995</v>
      </c>
      <c r="R37" s="21">
        <v>1</v>
      </c>
      <c r="S37" s="20">
        <f t="shared" si="31"/>
        <v>0.53147445287999995</v>
      </c>
      <c r="T37" s="20">
        <f t="shared" si="32"/>
        <v>0.23434211108</v>
      </c>
      <c r="U37" s="22">
        <f t="shared" si="18"/>
        <v>292.31094908399996</v>
      </c>
      <c r="V37" s="23">
        <f t="shared" si="19"/>
        <v>128.888161094</v>
      </c>
      <c r="W37" s="20">
        <f t="shared" si="33"/>
        <v>1.0939163399999998</v>
      </c>
      <c r="X37" s="24">
        <f t="shared" si="20"/>
        <v>218.78326799999996</v>
      </c>
      <c r="Y37" s="25">
        <f t="shared" si="34"/>
        <v>0.72146480039999994</v>
      </c>
      <c r="Z37" s="24">
        <f t="shared" si="21"/>
        <v>649.31832035999992</v>
      </c>
      <c r="AA37" s="26">
        <f t="shared" si="35"/>
        <v>1289.3006985379998</v>
      </c>
      <c r="AB37" s="27"/>
    </row>
    <row r="38" spans="1:28" ht="18.75" hidden="1" customHeight="1" x14ac:dyDescent="0.3">
      <c r="A38" s="14" t="s">
        <v>28</v>
      </c>
      <c r="B38" s="15" t="s">
        <v>42</v>
      </c>
      <c r="C38" s="14" t="s">
        <v>33</v>
      </c>
      <c r="D38" s="28"/>
      <c r="E38" s="17">
        <f t="shared" si="22"/>
        <v>22.200000000000045</v>
      </c>
      <c r="F38" s="18">
        <f t="shared" si="23"/>
        <v>52.450000000000045</v>
      </c>
      <c r="G38" s="41">
        <v>857.3</v>
      </c>
      <c r="H38" s="19">
        <v>901.7</v>
      </c>
      <c r="I38" s="19">
        <v>952.5</v>
      </c>
      <c r="J38" s="41">
        <v>1057.4000000000001</v>
      </c>
      <c r="K38" s="20">
        <f t="shared" si="24"/>
        <v>0.92710000000000004</v>
      </c>
      <c r="L38" s="21">
        <f t="shared" si="25"/>
        <v>30</v>
      </c>
      <c r="M38" s="21">
        <f t="shared" si="26"/>
        <v>36</v>
      </c>
      <c r="N38" s="20">
        <f t="shared" si="27"/>
        <v>1.38248E-2</v>
      </c>
      <c r="O38" s="20">
        <f t="shared" si="28"/>
        <v>2.3828927999999996E-2</v>
      </c>
      <c r="P38" s="20">
        <f t="shared" si="29"/>
        <v>0.38450916240000005</v>
      </c>
      <c r="Q38" s="20">
        <f t="shared" si="30"/>
        <v>0.79530476935679983</v>
      </c>
      <c r="R38" s="21">
        <v>1</v>
      </c>
      <c r="S38" s="20">
        <f t="shared" si="31"/>
        <v>0.79530476935679983</v>
      </c>
      <c r="T38" s="20">
        <f t="shared" si="32"/>
        <v>0.38450916240000005</v>
      </c>
      <c r="U38" s="22">
        <f t="shared" si="18"/>
        <v>437.41762314623992</v>
      </c>
      <c r="V38" s="23">
        <f t="shared" si="19"/>
        <v>211.48003932000003</v>
      </c>
      <c r="W38" s="20">
        <f t="shared" si="33"/>
        <v>4.8064400383200034</v>
      </c>
      <c r="X38" s="24">
        <f t="shared" si="20"/>
        <v>961.2880076640007</v>
      </c>
      <c r="Y38" s="25">
        <f t="shared" si="34"/>
        <v>1.7348174193600037</v>
      </c>
      <c r="Z38" s="24">
        <f t="shared" si="21"/>
        <v>1561.3356774240033</v>
      </c>
      <c r="AA38" s="26">
        <f t="shared" si="35"/>
        <v>3171.5213475542437</v>
      </c>
      <c r="AB38" s="27"/>
    </row>
    <row r="39" spans="1:28" ht="18.75" hidden="1" customHeight="1" x14ac:dyDescent="0.3">
      <c r="A39" s="14" t="s">
        <v>28</v>
      </c>
      <c r="B39" s="15" t="s">
        <v>42</v>
      </c>
      <c r="C39" s="14" t="s">
        <v>34</v>
      </c>
      <c r="D39" s="28"/>
      <c r="E39" s="17">
        <f t="shared" si="22"/>
        <v>9.3500000000000227</v>
      </c>
      <c r="F39" s="31">
        <f t="shared" si="23"/>
        <v>40</v>
      </c>
      <c r="G39" s="41">
        <v>857.3</v>
      </c>
      <c r="H39" s="14">
        <v>876</v>
      </c>
      <c r="I39" s="14">
        <v>914</v>
      </c>
      <c r="J39" s="41">
        <v>994</v>
      </c>
      <c r="K39" s="20">
        <f t="shared" si="24"/>
        <v>0.89500000000000002</v>
      </c>
      <c r="L39" s="21">
        <f t="shared" si="25"/>
        <v>23</v>
      </c>
      <c r="M39" s="21">
        <f t="shared" si="26"/>
        <v>29</v>
      </c>
      <c r="N39" s="20">
        <f t="shared" si="27"/>
        <v>1.38248E-2</v>
      </c>
      <c r="O39" s="20">
        <f t="shared" si="28"/>
        <v>2.3828927999999996E-2</v>
      </c>
      <c r="P39" s="20">
        <f t="shared" si="29"/>
        <v>0.28458350799999999</v>
      </c>
      <c r="Q39" s="20">
        <f t="shared" si="30"/>
        <v>0.61847982623999997</v>
      </c>
      <c r="R39" s="21">
        <v>1</v>
      </c>
      <c r="S39" s="20">
        <f t="shared" si="31"/>
        <v>0.61847982623999997</v>
      </c>
      <c r="T39" s="20">
        <f t="shared" si="32"/>
        <v>0.28458350799999999</v>
      </c>
      <c r="U39" s="22">
        <f t="shared" si="18"/>
        <v>340.16390443199998</v>
      </c>
      <c r="V39" s="23">
        <f t="shared" si="19"/>
        <v>156.5209294</v>
      </c>
      <c r="W39" s="20">
        <f t="shared" si="33"/>
        <v>3.44576064</v>
      </c>
      <c r="X39" s="24">
        <f t="shared" si="20"/>
        <v>689.15212800000006</v>
      </c>
      <c r="Y39" s="25">
        <f t="shared" si="34"/>
        <v>0.70983015840000174</v>
      </c>
      <c r="Z39" s="24">
        <f t="shared" si="21"/>
        <v>638.84714256000154</v>
      </c>
      <c r="AA39" s="26">
        <f t="shared" si="35"/>
        <v>1824.6841043920017</v>
      </c>
      <c r="AB39" s="27"/>
    </row>
    <row r="40" spans="1:28" ht="18.75" hidden="1" customHeight="1" x14ac:dyDescent="0.3">
      <c r="A40" s="14" t="s">
        <v>28</v>
      </c>
      <c r="B40" s="15" t="s">
        <v>42</v>
      </c>
      <c r="C40" s="14" t="s">
        <v>35</v>
      </c>
      <c r="D40" s="28"/>
      <c r="E40" s="17">
        <f t="shared" si="22"/>
        <v>19.050000000000011</v>
      </c>
      <c r="F40" s="18">
        <f t="shared" si="23"/>
        <v>50.799999999999955</v>
      </c>
      <c r="G40" s="41">
        <v>863.6</v>
      </c>
      <c r="H40" s="19">
        <v>901.7</v>
      </c>
      <c r="I40" s="19">
        <v>952.5</v>
      </c>
      <c r="J40" s="41">
        <v>1054.0999999999999</v>
      </c>
      <c r="K40" s="20">
        <f t="shared" si="24"/>
        <v>0.92710000000000004</v>
      </c>
      <c r="L40" s="21">
        <f t="shared" si="25"/>
        <v>30</v>
      </c>
      <c r="M40" s="21">
        <f t="shared" si="26"/>
        <v>36</v>
      </c>
      <c r="N40" s="20">
        <f t="shared" si="27"/>
        <v>1.38248E-2</v>
      </c>
      <c r="O40" s="20">
        <f t="shared" si="28"/>
        <v>2.3828927999999996E-2</v>
      </c>
      <c r="P40" s="20">
        <f t="shared" si="29"/>
        <v>0.38450916240000005</v>
      </c>
      <c r="Q40" s="20">
        <f t="shared" si="30"/>
        <v>0.79530476935679983</v>
      </c>
      <c r="R40" s="21">
        <v>1</v>
      </c>
      <c r="S40" s="20">
        <f t="shared" si="31"/>
        <v>0.79530476935679983</v>
      </c>
      <c r="T40" s="20">
        <f t="shared" si="32"/>
        <v>0.38450916240000005</v>
      </c>
      <c r="U40" s="22">
        <f t="shared" si="18"/>
        <v>437.41762314623992</v>
      </c>
      <c r="V40" s="23">
        <f t="shared" si="19"/>
        <v>211.48003932000003</v>
      </c>
      <c r="W40" s="20">
        <f t="shared" si="33"/>
        <v>4.6407081379199955</v>
      </c>
      <c r="X40" s="24">
        <f t="shared" si="20"/>
        <v>928.14162758399914</v>
      </c>
      <c r="Y40" s="25">
        <f t="shared" si="34"/>
        <v>1.488660893640001</v>
      </c>
      <c r="Z40" s="24">
        <f t="shared" si="21"/>
        <v>1339.7948042760008</v>
      </c>
      <c r="AA40" s="26">
        <f t="shared" si="35"/>
        <v>2916.8340943262397</v>
      </c>
      <c r="AB40" s="27"/>
    </row>
    <row r="41" spans="1:28" ht="18.75" hidden="1" customHeight="1" x14ac:dyDescent="0.3">
      <c r="A41" s="14" t="s">
        <v>28</v>
      </c>
      <c r="B41" s="15" t="s">
        <v>42</v>
      </c>
      <c r="C41" s="14" t="s">
        <v>36</v>
      </c>
      <c r="D41" s="28"/>
      <c r="E41" s="32">
        <f t="shared" si="22"/>
        <v>19</v>
      </c>
      <c r="F41" s="18">
        <f t="shared" si="23"/>
        <v>28.5</v>
      </c>
      <c r="G41" s="41">
        <v>851</v>
      </c>
      <c r="H41" s="14">
        <v>889</v>
      </c>
      <c r="I41" s="14">
        <v>940</v>
      </c>
      <c r="J41" s="41">
        <v>997</v>
      </c>
      <c r="K41" s="20">
        <f t="shared" si="24"/>
        <v>0.91449999999999998</v>
      </c>
      <c r="L41" s="21">
        <f t="shared" si="25"/>
        <v>31</v>
      </c>
      <c r="M41" s="21">
        <f t="shared" si="26"/>
        <v>37</v>
      </c>
      <c r="N41" s="20">
        <f t="shared" si="27"/>
        <v>1.38248E-2</v>
      </c>
      <c r="O41" s="20">
        <f t="shared" si="28"/>
        <v>2.3828927999999996E-2</v>
      </c>
      <c r="P41" s="20">
        <f t="shared" si="29"/>
        <v>0.39192616759999999</v>
      </c>
      <c r="Q41" s="20">
        <f t="shared" si="30"/>
        <v>0.80628752227199985</v>
      </c>
      <c r="R41" s="21">
        <v>1</v>
      </c>
      <c r="S41" s="20">
        <f t="shared" si="31"/>
        <v>0.80628752227199985</v>
      </c>
      <c r="T41" s="20">
        <f t="shared" si="32"/>
        <v>0.39192616759999999</v>
      </c>
      <c r="U41" s="22">
        <f t="shared" si="18"/>
        <v>443.45813724959993</v>
      </c>
      <c r="V41" s="23">
        <f t="shared" si="19"/>
        <v>215.55939218</v>
      </c>
      <c r="W41" s="20">
        <f t="shared" si="33"/>
        <v>2.4625142280000003</v>
      </c>
      <c r="X41" s="24">
        <f t="shared" si="20"/>
        <v>492.50284560000006</v>
      </c>
      <c r="Y41" s="25">
        <f t="shared" si="34"/>
        <v>1.4638416239999998</v>
      </c>
      <c r="Z41" s="24">
        <f t="shared" si="21"/>
        <v>1317.4574615999998</v>
      </c>
      <c r="AA41" s="26">
        <f t="shared" si="35"/>
        <v>2468.9778366295996</v>
      </c>
      <c r="AB41" s="27"/>
    </row>
    <row r="42" spans="1:28" ht="18.75" hidden="1" customHeight="1" x14ac:dyDescent="0.3">
      <c r="A42" s="14" t="s">
        <v>28</v>
      </c>
      <c r="B42" s="15" t="s">
        <v>42</v>
      </c>
      <c r="C42" s="14" t="s">
        <v>37</v>
      </c>
      <c r="D42" s="28"/>
      <c r="E42" s="32">
        <f t="shared" si="22"/>
        <v>19</v>
      </c>
      <c r="F42" s="31">
        <f t="shared" si="23"/>
        <v>92</v>
      </c>
      <c r="G42" s="41">
        <v>864</v>
      </c>
      <c r="H42" s="14">
        <v>902</v>
      </c>
      <c r="I42" s="14">
        <v>953</v>
      </c>
      <c r="J42" s="41">
        <v>1137</v>
      </c>
      <c r="K42" s="20">
        <f t="shared" si="24"/>
        <v>0.92749999999999999</v>
      </c>
      <c r="L42" s="21">
        <f t="shared" si="25"/>
        <v>31</v>
      </c>
      <c r="M42" s="21">
        <f t="shared" si="26"/>
        <v>37</v>
      </c>
      <c r="N42" s="20">
        <f t="shared" si="27"/>
        <v>1.38248E-2</v>
      </c>
      <c r="O42" s="20">
        <f t="shared" si="28"/>
        <v>2.3828927999999996E-2</v>
      </c>
      <c r="P42" s="20">
        <f t="shared" si="29"/>
        <v>0.39749756200000003</v>
      </c>
      <c r="Q42" s="20">
        <f t="shared" si="30"/>
        <v>0.81774923663999988</v>
      </c>
      <c r="R42" s="21">
        <v>1</v>
      </c>
      <c r="S42" s="20">
        <f t="shared" si="31"/>
        <v>0.81774923663999988</v>
      </c>
      <c r="T42" s="20">
        <f t="shared" si="32"/>
        <v>0.39749756200000003</v>
      </c>
      <c r="U42" s="22">
        <f t="shared" si="18"/>
        <v>449.76208015199995</v>
      </c>
      <c r="V42" s="23">
        <f t="shared" si="19"/>
        <v>218.62365910000003</v>
      </c>
      <c r="W42" s="20">
        <f t="shared" si="33"/>
        <v>9.0654010560000007</v>
      </c>
      <c r="X42" s="24">
        <f t="shared" si="20"/>
        <v>1813.0802112000001</v>
      </c>
      <c r="Y42" s="25">
        <f t="shared" si="34"/>
        <v>1.4852476320000001</v>
      </c>
      <c r="Z42" s="24">
        <f t="shared" si="21"/>
        <v>1336.7228688</v>
      </c>
      <c r="AA42" s="26">
        <f t="shared" si="35"/>
        <v>3818.188819252</v>
      </c>
      <c r="AB42" s="27"/>
    </row>
    <row r="43" spans="1:28" ht="18.75" hidden="1" customHeight="1" x14ac:dyDescent="0.3">
      <c r="A43" s="14" t="s">
        <v>28</v>
      </c>
      <c r="B43" s="15" t="s">
        <v>42</v>
      </c>
      <c r="C43" s="14" t="s">
        <v>38</v>
      </c>
      <c r="D43" s="28"/>
      <c r="E43" s="32">
        <f t="shared" si="22"/>
        <v>13</v>
      </c>
      <c r="F43" s="31">
        <f t="shared" si="23"/>
        <v>51</v>
      </c>
      <c r="G43" s="41">
        <v>895</v>
      </c>
      <c r="H43" s="14">
        <v>921</v>
      </c>
      <c r="I43" s="14">
        <v>971</v>
      </c>
      <c r="J43" s="41">
        <v>1073</v>
      </c>
      <c r="K43" s="20">
        <f t="shared" si="24"/>
        <v>0.94599999999999995</v>
      </c>
      <c r="L43" s="21">
        <f t="shared" si="25"/>
        <v>30</v>
      </c>
      <c r="M43" s="21">
        <f t="shared" si="26"/>
        <v>36</v>
      </c>
      <c r="N43" s="20">
        <f t="shared" si="27"/>
        <v>1.38248E-2</v>
      </c>
      <c r="O43" s="20">
        <f t="shared" si="28"/>
        <v>2.3828927999999996E-2</v>
      </c>
      <c r="P43" s="20">
        <f t="shared" si="29"/>
        <v>0.39234782400000001</v>
      </c>
      <c r="Q43" s="20">
        <f t="shared" si="30"/>
        <v>0.8115179719679998</v>
      </c>
      <c r="R43" s="21">
        <v>1</v>
      </c>
      <c r="S43" s="20">
        <f t="shared" si="31"/>
        <v>0.8115179719679998</v>
      </c>
      <c r="T43" s="20">
        <f t="shared" si="32"/>
        <v>0.39234782400000001</v>
      </c>
      <c r="U43" s="22">
        <f t="shared" si="18"/>
        <v>446.33488458239987</v>
      </c>
      <c r="V43" s="23">
        <f t="shared" si="19"/>
        <v>215.79130320000002</v>
      </c>
      <c r="W43" s="20">
        <f t="shared" si="33"/>
        <v>4.7425140719999996</v>
      </c>
      <c r="X43" s="24">
        <f t="shared" si="20"/>
        <v>948.50281439999992</v>
      </c>
      <c r="Y43" s="25">
        <f t="shared" si="34"/>
        <v>1.037628072</v>
      </c>
      <c r="Z43" s="24">
        <f t="shared" si="21"/>
        <v>933.86526479999998</v>
      </c>
      <c r="AA43" s="26">
        <f t="shared" si="35"/>
        <v>2544.4942669823999</v>
      </c>
      <c r="AB43" s="27"/>
    </row>
    <row r="44" spans="1:28" s="1" customFormat="1" ht="18.75" hidden="1" customHeight="1" x14ac:dyDescent="0.3">
      <c r="A44" s="14" t="s">
        <v>28</v>
      </c>
      <c r="B44" s="15" t="s">
        <v>43</v>
      </c>
      <c r="C44" s="14" t="s">
        <v>31</v>
      </c>
      <c r="D44" s="28"/>
      <c r="E44" s="17">
        <f t="shared" si="22"/>
        <v>9.5</v>
      </c>
      <c r="F44" s="18">
        <f t="shared" si="23"/>
        <v>39.649999999999977</v>
      </c>
      <c r="G44" s="19">
        <v>908.1</v>
      </c>
      <c r="H44" s="19">
        <v>927.1</v>
      </c>
      <c r="I44" s="19">
        <v>968.5</v>
      </c>
      <c r="J44" s="19">
        <v>1047.8</v>
      </c>
      <c r="K44" s="20">
        <f t="shared" si="24"/>
        <v>0.94779999999999998</v>
      </c>
      <c r="L44" s="21">
        <f t="shared" si="25"/>
        <v>25</v>
      </c>
      <c r="M44" s="21">
        <f t="shared" si="26"/>
        <v>31</v>
      </c>
      <c r="N44" s="20">
        <f t="shared" si="27"/>
        <v>1.38248E-2</v>
      </c>
      <c r="O44" s="20">
        <f t="shared" si="28"/>
        <v>2.3828927999999996E-2</v>
      </c>
      <c r="P44" s="20">
        <f t="shared" si="29"/>
        <v>0.32757863599999998</v>
      </c>
      <c r="Q44" s="20">
        <f t="shared" si="30"/>
        <v>0.70013679671039986</v>
      </c>
      <c r="R44" s="21">
        <v>1</v>
      </c>
      <c r="S44" s="20">
        <f t="shared" si="31"/>
        <v>0.70013679671039986</v>
      </c>
      <c r="T44" s="20">
        <f t="shared" si="32"/>
        <v>0.32757863599999998</v>
      </c>
      <c r="U44" s="22">
        <f t="shared" si="18"/>
        <v>385.07523819071992</v>
      </c>
      <c r="V44" s="23">
        <f t="shared" si="19"/>
        <v>180.16824979999998</v>
      </c>
      <c r="W44" s="20">
        <f t="shared" si="33"/>
        <v>3.6004792792799982</v>
      </c>
      <c r="X44" s="22">
        <f t="shared" si="20"/>
        <v>720.09585585599962</v>
      </c>
      <c r="Y44" s="20">
        <f t="shared" si="34"/>
        <v>0.76328884679999998</v>
      </c>
      <c r="Z44" s="22">
        <f t="shared" si="21"/>
        <v>686.95996212</v>
      </c>
      <c r="AA44" s="29">
        <f t="shared" si="35"/>
        <v>1972.2993059667197</v>
      </c>
      <c r="AB44" s="9"/>
    </row>
    <row r="45" spans="1:28" ht="18.75" hidden="1" customHeight="1" x14ac:dyDescent="0.3">
      <c r="A45" s="14" t="s">
        <v>28</v>
      </c>
      <c r="B45" s="15" t="s">
        <v>43</v>
      </c>
      <c r="C45" s="14" t="s">
        <v>32</v>
      </c>
      <c r="D45" s="28"/>
      <c r="E45" s="17">
        <f t="shared" si="22"/>
        <v>9.5</v>
      </c>
      <c r="F45" s="18">
        <f t="shared" si="23"/>
        <v>14.349999999999966</v>
      </c>
      <c r="G45" s="19">
        <v>908.1</v>
      </c>
      <c r="H45" s="19">
        <v>927.1</v>
      </c>
      <c r="I45" s="19">
        <v>958.85</v>
      </c>
      <c r="J45" s="19">
        <v>987.55</v>
      </c>
      <c r="K45" s="20">
        <f t="shared" si="24"/>
        <v>0.94297500000000001</v>
      </c>
      <c r="L45" s="21">
        <f t="shared" si="25"/>
        <v>19</v>
      </c>
      <c r="M45" s="21">
        <f t="shared" si="26"/>
        <v>25</v>
      </c>
      <c r="N45" s="20">
        <f t="shared" si="27"/>
        <v>1.38248E-2</v>
      </c>
      <c r="O45" s="20">
        <f t="shared" si="28"/>
        <v>2.3828927999999996E-2</v>
      </c>
      <c r="P45" s="20">
        <f t="shared" si="29"/>
        <v>0.24769237482000001</v>
      </c>
      <c r="Q45" s="20">
        <f t="shared" si="30"/>
        <v>0.56175208451999992</v>
      </c>
      <c r="R45" s="21">
        <v>1</v>
      </c>
      <c r="S45" s="20">
        <f t="shared" si="31"/>
        <v>0.56175208451999992</v>
      </c>
      <c r="T45" s="20">
        <f t="shared" si="32"/>
        <v>0.24769237482000001</v>
      </c>
      <c r="U45" s="22">
        <f t="shared" si="18"/>
        <v>308.96364648599996</v>
      </c>
      <c r="V45" s="23">
        <f t="shared" si="19"/>
        <v>136.230806151</v>
      </c>
      <c r="W45" s="20">
        <f t="shared" si="33"/>
        <v>1.2281452264199968</v>
      </c>
      <c r="X45" s="24">
        <f t="shared" si="20"/>
        <v>245.62904528399935</v>
      </c>
      <c r="Y45" s="25">
        <f t="shared" si="34"/>
        <v>0.76328884679999998</v>
      </c>
      <c r="Z45" s="24">
        <f t="shared" si="21"/>
        <v>686.95996212</v>
      </c>
      <c r="AA45" s="26">
        <f t="shared" si="35"/>
        <v>1377.7834600409994</v>
      </c>
      <c r="AB45" s="27"/>
    </row>
    <row r="46" spans="1:28" ht="18.75" hidden="1" customHeight="1" x14ac:dyDescent="0.3">
      <c r="A46" s="14" t="s">
        <v>28</v>
      </c>
      <c r="B46" s="15" t="s">
        <v>43</v>
      </c>
      <c r="C46" s="14" t="s">
        <v>33</v>
      </c>
      <c r="D46" s="28"/>
      <c r="E46" s="17">
        <f t="shared" si="22"/>
        <v>23.849999999999966</v>
      </c>
      <c r="F46" s="18">
        <f t="shared" si="23"/>
        <v>55.499999999999943</v>
      </c>
      <c r="G46" s="19">
        <v>908.1</v>
      </c>
      <c r="H46" s="19">
        <v>955.8</v>
      </c>
      <c r="I46" s="19">
        <v>1006.6</v>
      </c>
      <c r="J46" s="19">
        <v>1117.5999999999999</v>
      </c>
      <c r="K46" s="20">
        <f t="shared" si="24"/>
        <v>0.98120000000000007</v>
      </c>
      <c r="L46" s="21">
        <f t="shared" si="25"/>
        <v>30</v>
      </c>
      <c r="M46" s="21">
        <f t="shared" si="26"/>
        <v>36</v>
      </c>
      <c r="N46" s="20">
        <f t="shared" si="27"/>
        <v>1.38248E-2</v>
      </c>
      <c r="O46" s="20">
        <f t="shared" si="28"/>
        <v>2.3828927999999996E-2</v>
      </c>
      <c r="P46" s="20">
        <f t="shared" si="29"/>
        <v>0.40694681280000006</v>
      </c>
      <c r="Q46" s="20">
        <f t="shared" si="30"/>
        <v>0.84171398952959986</v>
      </c>
      <c r="R46" s="21">
        <v>1</v>
      </c>
      <c r="S46" s="20">
        <f t="shared" si="31"/>
        <v>0.84171398952959986</v>
      </c>
      <c r="T46" s="20">
        <f t="shared" si="32"/>
        <v>0.40694681280000006</v>
      </c>
      <c r="U46" s="22">
        <f t="shared" si="18"/>
        <v>462.94269424127992</v>
      </c>
      <c r="V46" s="23">
        <f t="shared" si="19"/>
        <v>223.82074704000004</v>
      </c>
      <c r="W46" s="20">
        <f t="shared" si="33"/>
        <v>5.3754905951999943</v>
      </c>
      <c r="X46" s="24">
        <f t="shared" si="20"/>
        <v>1075.0981190399989</v>
      </c>
      <c r="Y46" s="25">
        <f t="shared" si="34"/>
        <v>1.9755778111199971</v>
      </c>
      <c r="Z46" s="24">
        <f t="shared" si="21"/>
        <v>1778.0200300079973</v>
      </c>
      <c r="AA46" s="26">
        <f t="shared" si="35"/>
        <v>3539.8815903292762</v>
      </c>
      <c r="AB46" s="27"/>
    </row>
    <row r="47" spans="1:28" ht="18.75" hidden="1" customHeight="1" x14ac:dyDescent="0.3">
      <c r="A47" s="14" t="s">
        <v>28</v>
      </c>
      <c r="B47" s="15" t="s">
        <v>43</v>
      </c>
      <c r="C47" s="14" t="s">
        <v>34</v>
      </c>
      <c r="D47" s="28"/>
      <c r="E47" s="17">
        <f t="shared" si="22"/>
        <v>9.5</v>
      </c>
      <c r="F47" s="18">
        <f t="shared" si="23"/>
        <v>41.274999999999977</v>
      </c>
      <c r="G47" s="19">
        <v>908.1</v>
      </c>
      <c r="H47" s="19">
        <v>927.1</v>
      </c>
      <c r="I47" s="19">
        <v>965.2</v>
      </c>
      <c r="J47" s="19">
        <v>1047.75</v>
      </c>
      <c r="K47" s="20">
        <f t="shared" si="24"/>
        <v>0.94615000000000005</v>
      </c>
      <c r="L47" s="21">
        <f t="shared" si="25"/>
        <v>23</v>
      </c>
      <c r="M47" s="21">
        <f t="shared" si="26"/>
        <v>29</v>
      </c>
      <c r="N47" s="20">
        <f t="shared" si="27"/>
        <v>1.38248E-2</v>
      </c>
      <c r="O47" s="20">
        <f t="shared" si="28"/>
        <v>2.3828927999999996E-2</v>
      </c>
      <c r="P47" s="20">
        <f t="shared" si="29"/>
        <v>0.30084769396</v>
      </c>
      <c r="Q47" s="20">
        <f t="shared" si="30"/>
        <v>0.65382646658879984</v>
      </c>
      <c r="R47" s="21">
        <v>1</v>
      </c>
      <c r="S47" s="20">
        <f t="shared" si="31"/>
        <v>0.65382646658879984</v>
      </c>
      <c r="T47" s="20">
        <f t="shared" si="32"/>
        <v>0.30084769396</v>
      </c>
      <c r="U47" s="22">
        <f t="shared" si="18"/>
        <v>359.60455662383993</v>
      </c>
      <c r="V47" s="23">
        <f t="shared" si="19"/>
        <v>165.46623167799999</v>
      </c>
      <c r="W47" s="20">
        <f t="shared" si="33"/>
        <v>3.747861052649998</v>
      </c>
      <c r="X47" s="24">
        <f t="shared" si="20"/>
        <v>749.57221052999955</v>
      </c>
      <c r="Y47" s="25">
        <f t="shared" si="34"/>
        <v>0.76328884679999998</v>
      </c>
      <c r="Z47" s="24">
        <f t="shared" si="21"/>
        <v>686.95996212</v>
      </c>
      <c r="AA47" s="26">
        <f t="shared" si="35"/>
        <v>1961.6029609518396</v>
      </c>
      <c r="AB47" s="27"/>
    </row>
    <row r="48" spans="1:28" ht="45.6" customHeight="1" x14ac:dyDescent="0.3">
      <c r="A48" s="14" t="s">
        <v>28</v>
      </c>
      <c r="B48" s="15" t="s">
        <v>43</v>
      </c>
      <c r="C48" s="14" t="s">
        <v>35</v>
      </c>
      <c r="D48" s="28"/>
      <c r="E48" s="17">
        <f t="shared" si="22"/>
        <v>19.049999999999955</v>
      </c>
      <c r="F48" s="18">
        <f t="shared" si="23"/>
        <v>61.849999999999966</v>
      </c>
      <c r="G48" s="19">
        <v>917.7</v>
      </c>
      <c r="H48" s="19">
        <v>955.8</v>
      </c>
      <c r="I48" s="19">
        <v>1006.6</v>
      </c>
      <c r="J48" s="19">
        <v>1130.3</v>
      </c>
      <c r="K48" s="33">
        <f t="shared" si="24"/>
        <v>0.98120000000000007</v>
      </c>
      <c r="L48" s="34">
        <f t="shared" si="25"/>
        <v>30</v>
      </c>
      <c r="M48" s="34">
        <f t="shared" si="26"/>
        <v>36</v>
      </c>
      <c r="N48" s="33">
        <f t="shared" si="27"/>
        <v>1.38248E-2</v>
      </c>
      <c r="O48" s="33">
        <f t="shared" si="28"/>
        <v>2.3828927999999996E-2</v>
      </c>
      <c r="P48" s="33">
        <f t="shared" si="29"/>
        <v>0.40694681280000006</v>
      </c>
      <c r="Q48" s="33">
        <f t="shared" si="30"/>
        <v>0.84171398952959986</v>
      </c>
      <c r="R48" s="34">
        <v>1</v>
      </c>
      <c r="S48" s="33">
        <f t="shared" si="31"/>
        <v>0.84171398952959986</v>
      </c>
      <c r="T48" s="33">
        <f t="shared" si="32"/>
        <v>0.40694681280000006</v>
      </c>
      <c r="U48" s="35">
        <f>S48*R48*500</f>
        <v>420.85699476479994</v>
      </c>
      <c r="V48" s="36">
        <f>T48*R48*500</f>
        <v>203.47340640000002</v>
      </c>
      <c r="W48" s="33">
        <f t="shared" si="33"/>
        <v>6.0585983425199963</v>
      </c>
      <c r="X48" s="37">
        <f>W48*400*1.5</f>
        <v>3635.1590055119977</v>
      </c>
      <c r="Y48" s="38">
        <f t="shared" si="34"/>
        <v>1.5779772453599963</v>
      </c>
      <c r="Z48" s="37">
        <f>Y48*400*1.5</f>
        <v>946.78634721599781</v>
      </c>
      <c r="AA48" s="39">
        <f t="shared" si="35"/>
        <v>5206.2757538927963</v>
      </c>
      <c r="AB48" s="40">
        <f>S48+T48+W48+Y48</f>
        <v>8.8852363902095934</v>
      </c>
    </row>
    <row r="49" spans="1:28" ht="18.75" hidden="1" customHeight="1" x14ac:dyDescent="0.3">
      <c r="A49" s="14" t="s">
        <v>28</v>
      </c>
      <c r="B49" s="15" t="s">
        <v>43</v>
      </c>
      <c r="C49" s="14" t="s">
        <v>36</v>
      </c>
      <c r="D49" s="28"/>
      <c r="E49" s="17">
        <f t="shared" si="22"/>
        <v>19.049999999999955</v>
      </c>
      <c r="F49" s="18">
        <f t="shared" si="23"/>
        <v>28.574999999999989</v>
      </c>
      <c r="G49" s="19">
        <v>901.7</v>
      </c>
      <c r="H49" s="19">
        <v>939.8</v>
      </c>
      <c r="I49" s="19">
        <v>990.6</v>
      </c>
      <c r="J49" s="19">
        <v>1047.75</v>
      </c>
      <c r="K49" s="20">
        <f t="shared" si="24"/>
        <v>0.96520000000000006</v>
      </c>
      <c r="L49" s="21">
        <f t="shared" si="25"/>
        <v>30</v>
      </c>
      <c r="M49" s="21">
        <f t="shared" si="26"/>
        <v>36</v>
      </c>
      <c r="N49" s="20">
        <f t="shared" si="27"/>
        <v>1.38248E-2</v>
      </c>
      <c r="O49" s="20">
        <f t="shared" si="28"/>
        <v>2.3828927999999996E-2</v>
      </c>
      <c r="P49" s="20">
        <f t="shared" si="29"/>
        <v>0.40031090880000003</v>
      </c>
      <c r="Q49" s="20">
        <f t="shared" si="30"/>
        <v>0.82798852700159986</v>
      </c>
      <c r="R49" s="21">
        <v>1</v>
      </c>
      <c r="S49" s="20">
        <f t="shared" si="31"/>
        <v>0.82798852700159986</v>
      </c>
      <c r="T49" s="20">
        <f t="shared" si="32"/>
        <v>0.40031090880000003</v>
      </c>
      <c r="U49" s="22">
        <f t="shared" ref="U49:U95" si="36">S49*R49*550</f>
        <v>455.39368985087992</v>
      </c>
      <c r="V49" s="23">
        <f t="shared" ref="V49:V95" si="37">T49*R49*550</f>
        <v>220.17099984000001</v>
      </c>
      <c r="W49" s="20">
        <f t="shared" si="33"/>
        <v>2.5946730364499988</v>
      </c>
      <c r="X49" s="24">
        <f t="shared" ref="X49:X95" si="38">W49*2*100</f>
        <v>518.9346072899998</v>
      </c>
      <c r="Y49" s="25">
        <f t="shared" si="34"/>
        <v>1.5515620581599965</v>
      </c>
      <c r="Z49" s="24">
        <f t="shared" ref="Z49:Z95" si="39">Y49*2*450</f>
        <v>1396.4058523439969</v>
      </c>
      <c r="AA49" s="26">
        <f t="shared" si="35"/>
        <v>2590.9051493248767</v>
      </c>
      <c r="AB49" s="27"/>
    </row>
    <row r="50" spans="1:28" ht="18.75" hidden="1" customHeight="1" x14ac:dyDescent="0.3">
      <c r="A50" s="14" t="s">
        <v>28</v>
      </c>
      <c r="B50" s="15" t="s">
        <v>43</v>
      </c>
      <c r="C50" s="14" t="s">
        <v>37</v>
      </c>
      <c r="D50" s="28"/>
      <c r="E50" s="17">
        <f t="shared" si="22"/>
        <v>19.050000000000011</v>
      </c>
      <c r="F50" s="18">
        <f t="shared" si="23"/>
        <v>95.250000000000057</v>
      </c>
      <c r="G50" s="19">
        <v>920.75</v>
      </c>
      <c r="H50" s="19">
        <v>958.85</v>
      </c>
      <c r="I50" s="19">
        <v>1009.65</v>
      </c>
      <c r="J50" s="19">
        <v>1200.1500000000001</v>
      </c>
      <c r="K50" s="20">
        <f t="shared" si="24"/>
        <v>0.98424999999999996</v>
      </c>
      <c r="L50" s="21">
        <f t="shared" si="25"/>
        <v>30</v>
      </c>
      <c r="M50" s="21">
        <f t="shared" si="26"/>
        <v>36</v>
      </c>
      <c r="N50" s="20">
        <f t="shared" si="27"/>
        <v>1.38248E-2</v>
      </c>
      <c r="O50" s="20">
        <f t="shared" si="28"/>
        <v>2.3828927999999996E-2</v>
      </c>
      <c r="P50" s="20">
        <f t="shared" si="29"/>
        <v>0.40821178200000002</v>
      </c>
      <c r="Q50" s="20">
        <f t="shared" si="30"/>
        <v>0.84433040582399987</v>
      </c>
      <c r="R50" s="21">
        <v>1</v>
      </c>
      <c r="S50" s="20">
        <f t="shared" si="31"/>
        <v>0.84433040582399987</v>
      </c>
      <c r="T50" s="20">
        <f t="shared" si="32"/>
        <v>0.40821178200000002</v>
      </c>
      <c r="U50" s="22">
        <f t="shared" si="36"/>
        <v>464.38172320319995</v>
      </c>
      <c r="V50" s="23">
        <f t="shared" si="37"/>
        <v>224.51648010000002</v>
      </c>
      <c r="W50" s="20">
        <f t="shared" si="33"/>
        <v>9.9069334119000061</v>
      </c>
      <c r="X50" s="24">
        <f t="shared" si="38"/>
        <v>1981.3866823800013</v>
      </c>
      <c r="Y50" s="25">
        <f t="shared" si="34"/>
        <v>1.5830126404200009</v>
      </c>
      <c r="Z50" s="24">
        <f t="shared" si="39"/>
        <v>1424.7113763780008</v>
      </c>
      <c r="AA50" s="26">
        <f t="shared" si="35"/>
        <v>4094.9962620612023</v>
      </c>
      <c r="AB50" s="27"/>
    </row>
    <row r="51" spans="1:28" ht="18.75" hidden="1" customHeight="1" x14ac:dyDescent="0.3">
      <c r="A51" s="14" t="s">
        <v>28</v>
      </c>
      <c r="B51" s="15" t="s">
        <v>43</v>
      </c>
      <c r="C51" s="14" t="s">
        <v>38</v>
      </c>
      <c r="D51" s="28"/>
      <c r="E51" s="17">
        <f t="shared" si="22"/>
        <v>12.625</v>
      </c>
      <c r="F51" s="18">
        <f t="shared" si="23"/>
        <v>63.5</v>
      </c>
      <c r="G51" s="19">
        <v>920.75</v>
      </c>
      <c r="H51" s="14">
        <v>946</v>
      </c>
      <c r="I51" s="19">
        <v>996.95</v>
      </c>
      <c r="J51" s="19">
        <v>1123.95</v>
      </c>
      <c r="K51" s="20">
        <f t="shared" si="24"/>
        <v>0.97147499999999998</v>
      </c>
      <c r="L51" s="21">
        <f t="shared" si="25"/>
        <v>31</v>
      </c>
      <c r="M51" s="21">
        <f t="shared" si="26"/>
        <v>37</v>
      </c>
      <c r="N51" s="20">
        <f t="shared" si="27"/>
        <v>1.38248E-2</v>
      </c>
      <c r="O51" s="20">
        <f t="shared" si="28"/>
        <v>2.3828927999999996E-2</v>
      </c>
      <c r="P51" s="20">
        <f t="shared" si="29"/>
        <v>0.41634387497999997</v>
      </c>
      <c r="Q51" s="20">
        <f t="shared" si="30"/>
        <v>0.85652068966559991</v>
      </c>
      <c r="R51" s="21">
        <v>1</v>
      </c>
      <c r="S51" s="20">
        <f t="shared" si="31"/>
        <v>0.85652068966559991</v>
      </c>
      <c r="T51" s="20">
        <f t="shared" si="32"/>
        <v>0.41634387497999997</v>
      </c>
      <c r="U51" s="22">
        <f t="shared" si="36"/>
        <v>471.08637931607996</v>
      </c>
      <c r="V51" s="23">
        <f t="shared" si="37"/>
        <v>228.98913123899999</v>
      </c>
      <c r="W51" s="20">
        <f t="shared" si="33"/>
        <v>6.1852811778000012</v>
      </c>
      <c r="X51" s="24">
        <f t="shared" si="38"/>
        <v>1237.0562355600002</v>
      </c>
      <c r="Y51" s="25">
        <f t="shared" si="34"/>
        <v>1.0350498180000001</v>
      </c>
      <c r="Z51" s="24">
        <f t="shared" si="39"/>
        <v>931.54483620000008</v>
      </c>
      <c r="AA51" s="26">
        <f t="shared" si="35"/>
        <v>2868.6765823150799</v>
      </c>
      <c r="AB51" s="27"/>
    </row>
    <row r="52" spans="1:28" s="1" customFormat="1" ht="18.75" hidden="1" customHeight="1" x14ac:dyDescent="0.3">
      <c r="A52" s="14" t="s">
        <v>28</v>
      </c>
      <c r="B52" s="15" t="s">
        <v>44</v>
      </c>
      <c r="C52" s="14" t="s">
        <v>31</v>
      </c>
      <c r="D52" s="28"/>
      <c r="E52" s="17">
        <f t="shared" si="22"/>
        <v>9.5249999999999773</v>
      </c>
      <c r="F52" s="18">
        <f t="shared" si="23"/>
        <v>45.975000000000023</v>
      </c>
      <c r="G52" s="19">
        <v>958.85</v>
      </c>
      <c r="H52" s="19">
        <v>977.9</v>
      </c>
      <c r="I52" s="19">
        <v>1019.3</v>
      </c>
      <c r="J52" s="19">
        <v>1111.25</v>
      </c>
      <c r="K52" s="20">
        <f t="shared" si="24"/>
        <v>0.99859999999999993</v>
      </c>
      <c r="L52" s="21">
        <f t="shared" si="25"/>
        <v>25</v>
      </c>
      <c r="M52" s="21">
        <f t="shared" si="26"/>
        <v>31</v>
      </c>
      <c r="N52" s="20">
        <f t="shared" si="27"/>
        <v>1.38248E-2</v>
      </c>
      <c r="O52" s="20">
        <f t="shared" si="28"/>
        <v>2.3828927999999996E-2</v>
      </c>
      <c r="P52" s="20">
        <f t="shared" si="29"/>
        <v>0.34513613199999998</v>
      </c>
      <c r="Q52" s="20">
        <f t="shared" si="30"/>
        <v>0.73766259252479982</v>
      </c>
      <c r="R52" s="21">
        <v>1</v>
      </c>
      <c r="S52" s="20">
        <f t="shared" si="31"/>
        <v>0.73766259252479982</v>
      </c>
      <c r="T52" s="20">
        <f t="shared" si="32"/>
        <v>0.34513613199999998</v>
      </c>
      <c r="U52" s="22">
        <f t="shared" si="36"/>
        <v>405.71442588863988</v>
      </c>
      <c r="V52" s="23">
        <f t="shared" si="37"/>
        <v>189.82487259999999</v>
      </c>
      <c r="W52" s="20">
        <f t="shared" si="33"/>
        <v>4.4276393857500018</v>
      </c>
      <c r="X52" s="22">
        <f t="shared" si="38"/>
        <v>885.52787715000034</v>
      </c>
      <c r="Y52" s="20">
        <f t="shared" si="34"/>
        <v>0.80723161133999821</v>
      </c>
      <c r="Z52" s="22">
        <f t="shared" si="39"/>
        <v>726.50845020599843</v>
      </c>
      <c r="AA52" s="29">
        <f t="shared" si="35"/>
        <v>2207.5756258446386</v>
      </c>
      <c r="AB52" s="9"/>
    </row>
    <row r="53" spans="1:28" ht="18.75" hidden="1" customHeight="1" x14ac:dyDescent="0.3">
      <c r="A53" s="14" t="s">
        <v>28</v>
      </c>
      <c r="B53" s="15" t="s">
        <v>44</v>
      </c>
      <c r="C53" s="14" t="s">
        <v>32</v>
      </c>
      <c r="D53" s="28"/>
      <c r="E53" s="32">
        <f t="shared" si="22"/>
        <v>8</v>
      </c>
      <c r="F53" s="18">
        <f t="shared" si="23"/>
        <v>17.5</v>
      </c>
      <c r="G53" s="14">
        <v>959</v>
      </c>
      <c r="H53" s="14">
        <v>975</v>
      </c>
      <c r="I53" s="14">
        <v>1010</v>
      </c>
      <c r="J53" s="14">
        <v>1045</v>
      </c>
      <c r="K53" s="20">
        <f t="shared" si="24"/>
        <v>0.99250000000000005</v>
      </c>
      <c r="L53" s="21">
        <f t="shared" si="25"/>
        <v>21</v>
      </c>
      <c r="M53" s="21">
        <f t="shared" si="26"/>
        <v>27</v>
      </c>
      <c r="N53" s="20">
        <f t="shared" si="27"/>
        <v>1.38248E-2</v>
      </c>
      <c r="O53" s="20">
        <f t="shared" si="28"/>
        <v>2.3828927999999996E-2</v>
      </c>
      <c r="P53" s="20">
        <f t="shared" si="29"/>
        <v>0.288143394</v>
      </c>
      <c r="Q53" s="20">
        <f t="shared" si="30"/>
        <v>0.63855569808000001</v>
      </c>
      <c r="R53" s="21">
        <v>1</v>
      </c>
      <c r="S53" s="20">
        <f t="shared" si="31"/>
        <v>0.63855569808000001</v>
      </c>
      <c r="T53" s="20">
        <f t="shared" si="32"/>
        <v>0.288143394</v>
      </c>
      <c r="U53" s="22">
        <f t="shared" si="36"/>
        <v>351.205633944</v>
      </c>
      <c r="V53" s="23">
        <f t="shared" si="37"/>
        <v>158.4788667</v>
      </c>
      <c r="W53" s="20">
        <f t="shared" si="33"/>
        <v>1.5848678999999999</v>
      </c>
      <c r="X53" s="24">
        <f t="shared" si="38"/>
        <v>316.97357999999997</v>
      </c>
      <c r="Y53" s="25">
        <f t="shared" si="34"/>
        <v>0.6759792</v>
      </c>
      <c r="Z53" s="24">
        <f t="shared" si="39"/>
        <v>608.38127999999995</v>
      </c>
      <c r="AA53" s="26">
        <f t="shared" si="35"/>
        <v>1435.039360644</v>
      </c>
      <c r="AB53" s="27"/>
    </row>
    <row r="54" spans="1:28" ht="18.75" hidden="1" customHeight="1" x14ac:dyDescent="0.3">
      <c r="A54" s="14" t="s">
        <v>28</v>
      </c>
      <c r="B54" s="15" t="s">
        <v>44</v>
      </c>
      <c r="C54" s="14" t="s">
        <v>33</v>
      </c>
      <c r="D54" s="28"/>
      <c r="E54" s="17">
        <f t="shared" si="22"/>
        <v>12.5</v>
      </c>
      <c r="F54" s="31">
        <f t="shared" si="23"/>
        <v>19</v>
      </c>
      <c r="G54" s="14">
        <v>953</v>
      </c>
      <c r="H54" s="14">
        <v>978</v>
      </c>
      <c r="I54" s="14">
        <v>1016</v>
      </c>
      <c r="J54" s="14">
        <v>1054</v>
      </c>
      <c r="K54" s="20">
        <f t="shared" si="24"/>
        <v>0.997</v>
      </c>
      <c r="L54" s="21">
        <f t="shared" si="25"/>
        <v>23</v>
      </c>
      <c r="M54" s="21">
        <f t="shared" si="26"/>
        <v>29</v>
      </c>
      <c r="N54" s="20">
        <f t="shared" si="27"/>
        <v>1.38248E-2</v>
      </c>
      <c r="O54" s="20">
        <f t="shared" si="28"/>
        <v>2.3828927999999996E-2</v>
      </c>
      <c r="P54" s="20">
        <f t="shared" si="29"/>
        <v>0.3170164888</v>
      </c>
      <c r="Q54" s="20">
        <f t="shared" si="30"/>
        <v>0.68896579526399992</v>
      </c>
      <c r="R54" s="21">
        <v>1</v>
      </c>
      <c r="S54" s="20">
        <f t="shared" si="31"/>
        <v>0.68896579526399992</v>
      </c>
      <c r="T54" s="20">
        <f t="shared" si="32"/>
        <v>0.3170164888</v>
      </c>
      <c r="U54" s="22">
        <f t="shared" si="36"/>
        <v>378.93118739519997</v>
      </c>
      <c r="V54" s="23">
        <f t="shared" si="37"/>
        <v>174.35906883999999</v>
      </c>
      <c r="W54" s="20">
        <f t="shared" si="33"/>
        <v>1.7355332640000001</v>
      </c>
      <c r="X54" s="24">
        <f t="shared" si="38"/>
        <v>347.10665280000001</v>
      </c>
      <c r="Y54" s="25">
        <f t="shared" si="34"/>
        <v>1.0594673999999999</v>
      </c>
      <c r="Z54" s="24">
        <f t="shared" si="39"/>
        <v>953.52065999999991</v>
      </c>
      <c r="AA54" s="26">
        <f t="shared" si="35"/>
        <v>1853.9175690351997</v>
      </c>
      <c r="AB54" s="27"/>
    </row>
    <row r="55" spans="1:28" ht="18.75" hidden="1" customHeight="1" x14ac:dyDescent="0.3">
      <c r="A55" s="14" t="s">
        <v>28</v>
      </c>
      <c r="B55" s="15" t="s">
        <v>44</v>
      </c>
      <c r="C55" s="14" t="s">
        <v>34</v>
      </c>
      <c r="D55" s="28"/>
      <c r="E55" s="32">
        <f t="shared" si="22"/>
        <v>19</v>
      </c>
      <c r="F55" s="18">
        <f t="shared" si="23"/>
        <v>25.5</v>
      </c>
      <c r="G55" s="14">
        <v>972</v>
      </c>
      <c r="H55" s="14">
        <v>1010</v>
      </c>
      <c r="I55" s="14">
        <v>1048</v>
      </c>
      <c r="J55" s="14">
        <v>1099</v>
      </c>
      <c r="K55" s="20">
        <f t="shared" si="24"/>
        <v>1.0289999999999999</v>
      </c>
      <c r="L55" s="21">
        <f t="shared" si="25"/>
        <v>23</v>
      </c>
      <c r="M55" s="21">
        <f t="shared" si="26"/>
        <v>29</v>
      </c>
      <c r="N55" s="20">
        <f t="shared" si="27"/>
        <v>1.38248E-2</v>
      </c>
      <c r="O55" s="20">
        <f t="shared" si="28"/>
        <v>2.3828927999999996E-2</v>
      </c>
      <c r="P55" s="20">
        <f t="shared" si="29"/>
        <v>0.32719154159999997</v>
      </c>
      <c r="Q55" s="20">
        <f t="shared" si="30"/>
        <v>0.71107904044799985</v>
      </c>
      <c r="R55" s="21">
        <v>1</v>
      </c>
      <c r="S55" s="20">
        <f t="shared" si="31"/>
        <v>0.71107904044799985</v>
      </c>
      <c r="T55" s="20">
        <f t="shared" si="32"/>
        <v>0.32719154159999997</v>
      </c>
      <c r="U55" s="22">
        <f t="shared" si="36"/>
        <v>391.09347224639993</v>
      </c>
      <c r="V55" s="23">
        <f t="shared" si="37"/>
        <v>179.95534787999998</v>
      </c>
      <c r="W55" s="20">
        <f t="shared" si="33"/>
        <v>2.4287152679999999</v>
      </c>
      <c r="X55" s="24">
        <f t="shared" si="38"/>
        <v>485.7430536</v>
      </c>
      <c r="Y55" s="25">
        <f t="shared" si="34"/>
        <v>1.6630821600000001</v>
      </c>
      <c r="Z55" s="24">
        <f t="shared" si="39"/>
        <v>1496.773944</v>
      </c>
      <c r="AA55" s="26">
        <f t="shared" si="35"/>
        <v>2553.5658177263999</v>
      </c>
      <c r="AB55" s="27"/>
    </row>
    <row r="56" spans="1:28" ht="18.75" hidden="1" customHeight="1" x14ac:dyDescent="0.3">
      <c r="A56" s="14" t="s">
        <v>28</v>
      </c>
      <c r="B56" s="15" t="s">
        <v>44</v>
      </c>
      <c r="C56" s="14" t="s">
        <v>35</v>
      </c>
      <c r="D56" s="28"/>
      <c r="E56" s="32">
        <f t="shared" si="22"/>
        <v>19</v>
      </c>
      <c r="F56" s="31">
        <f t="shared" si="23"/>
        <v>32</v>
      </c>
      <c r="G56" s="14">
        <v>953</v>
      </c>
      <c r="H56" s="14">
        <v>991</v>
      </c>
      <c r="I56" s="14">
        <v>1041</v>
      </c>
      <c r="J56" s="14">
        <v>1105</v>
      </c>
      <c r="K56" s="20">
        <f t="shared" si="24"/>
        <v>1.016</v>
      </c>
      <c r="L56" s="21">
        <f t="shared" si="25"/>
        <v>30</v>
      </c>
      <c r="M56" s="21">
        <f t="shared" si="26"/>
        <v>36</v>
      </c>
      <c r="N56" s="20">
        <f t="shared" si="27"/>
        <v>1.38248E-2</v>
      </c>
      <c r="O56" s="20">
        <f t="shared" si="28"/>
        <v>2.3828927999999996E-2</v>
      </c>
      <c r="P56" s="20">
        <f t="shared" si="29"/>
        <v>0.42137990400000003</v>
      </c>
      <c r="Q56" s="20">
        <f t="shared" si="30"/>
        <v>0.87156687052799986</v>
      </c>
      <c r="R56" s="21">
        <v>1</v>
      </c>
      <c r="S56" s="20">
        <f t="shared" si="31"/>
        <v>0.87156687052799986</v>
      </c>
      <c r="T56" s="20">
        <f t="shared" si="32"/>
        <v>0.42137990400000003</v>
      </c>
      <c r="U56" s="22">
        <f t="shared" si="36"/>
        <v>479.36177879039991</v>
      </c>
      <c r="V56" s="23">
        <f t="shared" si="37"/>
        <v>231.75894720000002</v>
      </c>
      <c r="W56" s="20">
        <f t="shared" si="33"/>
        <v>3.0644390399999999</v>
      </c>
      <c r="X56" s="24">
        <f t="shared" si="38"/>
        <v>612.88780799999995</v>
      </c>
      <c r="Y56" s="25">
        <f t="shared" si="34"/>
        <v>1.6317964559999998</v>
      </c>
      <c r="Z56" s="24">
        <f t="shared" si="39"/>
        <v>1468.6168103999998</v>
      </c>
      <c r="AA56" s="26">
        <f t="shared" si="35"/>
        <v>2792.6253443903997</v>
      </c>
      <c r="AB56" s="27"/>
    </row>
    <row r="57" spans="1:28" ht="18.75" hidden="1" customHeight="1" x14ac:dyDescent="0.3">
      <c r="A57" s="14" t="s">
        <v>28</v>
      </c>
      <c r="B57" s="15" t="s">
        <v>44</v>
      </c>
      <c r="C57" s="14" t="s">
        <v>36</v>
      </c>
      <c r="D57" s="28"/>
      <c r="E57" s="32">
        <f t="shared" si="22"/>
        <v>19</v>
      </c>
      <c r="F57" s="31">
        <f t="shared" si="23"/>
        <v>32</v>
      </c>
      <c r="G57" s="14">
        <v>953</v>
      </c>
      <c r="H57" s="14">
        <v>991</v>
      </c>
      <c r="I57" s="14">
        <v>1041</v>
      </c>
      <c r="J57" s="14">
        <v>1105</v>
      </c>
      <c r="K57" s="20">
        <f t="shared" si="24"/>
        <v>1.016</v>
      </c>
      <c r="L57" s="21">
        <f t="shared" si="25"/>
        <v>30</v>
      </c>
      <c r="M57" s="21">
        <f t="shared" si="26"/>
        <v>36</v>
      </c>
      <c r="N57" s="20">
        <f t="shared" si="27"/>
        <v>1.38248E-2</v>
      </c>
      <c r="O57" s="20">
        <f t="shared" si="28"/>
        <v>2.3828927999999996E-2</v>
      </c>
      <c r="P57" s="20">
        <f t="shared" si="29"/>
        <v>0.42137990400000003</v>
      </c>
      <c r="Q57" s="20">
        <f t="shared" si="30"/>
        <v>0.87156687052799986</v>
      </c>
      <c r="R57" s="21">
        <v>1</v>
      </c>
      <c r="S57" s="20">
        <f t="shared" si="31"/>
        <v>0.87156687052799986</v>
      </c>
      <c r="T57" s="20">
        <f t="shared" si="32"/>
        <v>0.42137990400000003</v>
      </c>
      <c r="U57" s="22">
        <f t="shared" si="36"/>
        <v>479.36177879039991</v>
      </c>
      <c r="V57" s="23">
        <f t="shared" si="37"/>
        <v>231.75894720000002</v>
      </c>
      <c r="W57" s="20">
        <f t="shared" si="33"/>
        <v>3.0644390399999999</v>
      </c>
      <c r="X57" s="24">
        <f t="shared" si="38"/>
        <v>612.88780799999995</v>
      </c>
      <c r="Y57" s="25">
        <f t="shared" si="34"/>
        <v>1.6317964559999998</v>
      </c>
      <c r="Z57" s="24">
        <f t="shared" si="39"/>
        <v>1468.6168103999998</v>
      </c>
      <c r="AA57" s="26">
        <f t="shared" si="35"/>
        <v>2792.6253443903997</v>
      </c>
      <c r="AB57" s="27"/>
    </row>
    <row r="58" spans="1:28" ht="18.75" hidden="1" customHeight="1" x14ac:dyDescent="0.3">
      <c r="A58" s="14" t="s">
        <v>28</v>
      </c>
      <c r="B58" s="15" t="s">
        <v>44</v>
      </c>
      <c r="C58" s="14" t="s">
        <v>37</v>
      </c>
      <c r="D58" s="28"/>
      <c r="E58" s="17">
        <f t="shared" si="22"/>
        <v>12.5</v>
      </c>
      <c r="F58" s="31">
        <f t="shared" si="23"/>
        <v>57</v>
      </c>
      <c r="G58" s="14">
        <v>1010</v>
      </c>
      <c r="H58" s="14">
        <v>1035</v>
      </c>
      <c r="I58" s="14">
        <v>1086</v>
      </c>
      <c r="J58" s="14">
        <v>1200</v>
      </c>
      <c r="K58" s="20">
        <f t="shared" si="24"/>
        <v>1.0605</v>
      </c>
      <c r="L58" s="21">
        <f t="shared" si="25"/>
        <v>31</v>
      </c>
      <c r="M58" s="21">
        <f t="shared" si="26"/>
        <v>37</v>
      </c>
      <c r="N58" s="20">
        <f t="shared" si="27"/>
        <v>1.38248E-2</v>
      </c>
      <c r="O58" s="20">
        <f t="shared" si="28"/>
        <v>2.3828927999999996E-2</v>
      </c>
      <c r="P58" s="20">
        <f t="shared" si="29"/>
        <v>0.45449721240000002</v>
      </c>
      <c r="Q58" s="20">
        <f t="shared" si="30"/>
        <v>0.93501139132799993</v>
      </c>
      <c r="R58" s="21">
        <v>1</v>
      </c>
      <c r="S58" s="20">
        <f t="shared" si="31"/>
        <v>0.93501139132799993</v>
      </c>
      <c r="T58" s="20">
        <f t="shared" si="32"/>
        <v>0.45449721240000002</v>
      </c>
      <c r="U58" s="22">
        <f t="shared" si="36"/>
        <v>514.2562652304</v>
      </c>
      <c r="V58" s="23">
        <f t="shared" si="37"/>
        <v>249.97346682</v>
      </c>
      <c r="W58" s="20">
        <f t="shared" si="33"/>
        <v>5.9278176</v>
      </c>
      <c r="X58" s="24">
        <f t="shared" si="38"/>
        <v>1185.5635199999999</v>
      </c>
      <c r="Y58" s="25">
        <f t="shared" si="34"/>
        <v>1.1212154999999997</v>
      </c>
      <c r="Z58" s="24">
        <f t="shared" si="39"/>
        <v>1009.0939499999997</v>
      </c>
      <c r="AA58" s="26">
        <f t="shared" si="35"/>
        <v>2958.8872020503995</v>
      </c>
      <c r="AB58" s="27"/>
    </row>
    <row r="59" spans="1:28" ht="18.75" hidden="1" customHeight="1" x14ac:dyDescent="0.3">
      <c r="A59" s="14" t="s">
        <v>28</v>
      </c>
      <c r="B59" s="15" t="s">
        <v>44</v>
      </c>
      <c r="C59" s="14" t="s">
        <v>38</v>
      </c>
      <c r="D59" s="28"/>
      <c r="E59" s="17">
        <f t="shared" si="22"/>
        <v>12.5</v>
      </c>
      <c r="F59" s="31">
        <f t="shared" si="23"/>
        <v>57</v>
      </c>
      <c r="G59" s="14">
        <v>1010</v>
      </c>
      <c r="H59" s="14">
        <v>1035</v>
      </c>
      <c r="I59" s="14">
        <v>1086</v>
      </c>
      <c r="J59" s="14">
        <v>1200</v>
      </c>
      <c r="K59" s="20">
        <f t="shared" si="24"/>
        <v>1.0605</v>
      </c>
      <c r="L59" s="21">
        <f t="shared" si="25"/>
        <v>31</v>
      </c>
      <c r="M59" s="21">
        <f t="shared" si="26"/>
        <v>37</v>
      </c>
      <c r="N59" s="20">
        <f t="shared" si="27"/>
        <v>1.38248E-2</v>
      </c>
      <c r="O59" s="20">
        <f t="shared" si="28"/>
        <v>2.3828927999999996E-2</v>
      </c>
      <c r="P59" s="20">
        <f t="shared" si="29"/>
        <v>0.45449721240000002</v>
      </c>
      <c r="Q59" s="20">
        <f t="shared" si="30"/>
        <v>0.93501139132799993</v>
      </c>
      <c r="R59" s="21">
        <v>1</v>
      </c>
      <c r="S59" s="20">
        <f t="shared" si="31"/>
        <v>0.93501139132799993</v>
      </c>
      <c r="T59" s="20">
        <f t="shared" si="32"/>
        <v>0.45449721240000002</v>
      </c>
      <c r="U59" s="22">
        <f t="shared" si="36"/>
        <v>514.2562652304</v>
      </c>
      <c r="V59" s="23">
        <f t="shared" si="37"/>
        <v>249.97346682</v>
      </c>
      <c r="W59" s="20">
        <f t="shared" si="33"/>
        <v>5.9278176</v>
      </c>
      <c r="X59" s="24">
        <f t="shared" si="38"/>
        <v>1185.5635199999999</v>
      </c>
      <c r="Y59" s="25">
        <f t="shared" si="34"/>
        <v>1.1212154999999997</v>
      </c>
      <c r="Z59" s="24">
        <f t="shared" si="39"/>
        <v>1009.0939499999997</v>
      </c>
      <c r="AA59" s="26">
        <f t="shared" si="35"/>
        <v>2958.8872020503995</v>
      </c>
      <c r="AB59" s="27"/>
    </row>
    <row r="60" spans="1:28" s="1" customFormat="1" ht="18.75" hidden="1" customHeight="1" x14ac:dyDescent="0.3">
      <c r="A60" s="14" t="s">
        <v>28</v>
      </c>
      <c r="B60" s="15" t="s">
        <v>45</v>
      </c>
      <c r="C60" s="14" t="s">
        <v>31</v>
      </c>
      <c r="D60" s="28"/>
      <c r="E60" s="17">
        <f t="shared" si="22"/>
        <v>9.5</v>
      </c>
      <c r="F60" s="31">
        <f t="shared" si="23"/>
        <v>46</v>
      </c>
      <c r="G60" s="19">
        <v>1009.7</v>
      </c>
      <c r="H60" s="19">
        <v>1028.7</v>
      </c>
      <c r="I60" s="19">
        <v>1070.0999999999999</v>
      </c>
      <c r="J60" s="19">
        <v>1162.0999999999999</v>
      </c>
      <c r="K60" s="20">
        <f t="shared" si="24"/>
        <v>1.0494000000000001</v>
      </c>
      <c r="L60" s="21">
        <f t="shared" si="25"/>
        <v>25</v>
      </c>
      <c r="M60" s="21">
        <f t="shared" si="26"/>
        <v>31</v>
      </c>
      <c r="N60" s="20">
        <f t="shared" si="27"/>
        <v>1.38248E-2</v>
      </c>
      <c r="O60" s="20">
        <f t="shared" si="28"/>
        <v>2.3828927999999996E-2</v>
      </c>
      <c r="P60" s="20">
        <f t="shared" si="29"/>
        <v>0.36269362800000005</v>
      </c>
      <c r="Q60" s="20">
        <f t="shared" si="30"/>
        <v>0.77518838833920001</v>
      </c>
      <c r="R60" s="21">
        <v>1</v>
      </c>
      <c r="S60" s="20">
        <f t="shared" si="31"/>
        <v>0.77518838833920001</v>
      </c>
      <c r="T60" s="20">
        <f t="shared" si="32"/>
        <v>0.36269362800000005</v>
      </c>
      <c r="U60" s="22">
        <f t="shared" si="36"/>
        <v>426.35361358656002</v>
      </c>
      <c r="V60" s="23">
        <f t="shared" si="37"/>
        <v>199.48149540000003</v>
      </c>
      <c r="W60" s="20">
        <f t="shared" si="33"/>
        <v>4.6327627824000004</v>
      </c>
      <c r="X60" s="22">
        <f t="shared" si="38"/>
        <v>926.55255648000002</v>
      </c>
      <c r="Y60" s="20">
        <f t="shared" si="34"/>
        <v>0.84693693959999994</v>
      </c>
      <c r="Z60" s="22">
        <f t="shared" si="39"/>
        <v>762.24324563999994</v>
      </c>
      <c r="AA60" s="29">
        <f t="shared" si="35"/>
        <v>2314.6309111065602</v>
      </c>
      <c r="AB60" s="9"/>
    </row>
    <row r="61" spans="1:28" ht="18.75" hidden="1" customHeight="1" x14ac:dyDescent="0.3">
      <c r="A61" s="14" t="s">
        <v>28</v>
      </c>
      <c r="B61" s="15" t="s">
        <v>45</v>
      </c>
      <c r="C61" s="14" t="s">
        <v>32</v>
      </c>
      <c r="D61" s="28"/>
      <c r="E61" s="17">
        <f t="shared" si="22"/>
        <v>6.3249999999999886</v>
      </c>
      <c r="F61" s="18">
        <f t="shared" si="23"/>
        <v>15.875</v>
      </c>
      <c r="G61" s="19">
        <v>1009.7</v>
      </c>
      <c r="H61" s="19">
        <v>1022.35</v>
      </c>
      <c r="I61" s="19">
        <v>1063.75</v>
      </c>
      <c r="J61" s="19">
        <v>1095.5</v>
      </c>
      <c r="K61" s="20">
        <f t="shared" si="24"/>
        <v>1.04305</v>
      </c>
      <c r="L61" s="21">
        <f t="shared" si="25"/>
        <v>25</v>
      </c>
      <c r="M61" s="21">
        <f t="shared" si="26"/>
        <v>31</v>
      </c>
      <c r="N61" s="20">
        <f t="shared" si="27"/>
        <v>1.38248E-2</v>
      </c>
      <c r="O61" s="20">
        <f t="shared" si="28"/>
        <v>2.3828927999999996E-2</v>
      </c>
      <c r="P61" s="20">
        <f t="shared" si="29"/>
        <v>0.36049894100000002</v>
      </c>
      <c r="Q61" s="20">
        <f t="shared" si="30"/>
        <v>0.77049766386239982</v>
      </c>
      <c r="R61" s="21">
        <v>1</v>
      </c>
      <c r="S61" s="20">
        <f t="shared" si="31"/>
        <v>0.77049766386239982</v>
      </c>
      <c r="T61" s="20">
        <f t="shared" si="32"/>
        <v>0.36049894100000002</v>
      </c>
      <c r="U61" s="22">
        <f t="shared" si="36"/>
        <v>423.77371512431989</v>
      </c>
      <c r="V61" s="23">
        <f t="shared" si="37"/>
        <v>198.27441755000001</v>
      </c>
      <c r="W61" s="20">
        <f t="shared" si="33"/>
        <v>1.5071790404999998</v>
      </c>
      <c r="X61" s="24">
        <f t="shared" si="38"/>
        <v>301.43580809999997</v>
      </c>
      <c r="Y61" s="25">
        <f t="shared" si="34"/>
        <v>0.56040094802999907</v>
      </c>
      <c r="Z61" s="24">
        <f t="shared" si="39"/>
        <v>504.36085322699915</v>
      </c>
      <c r="AA61" s="26">
        <f t="shared" si="35"/>
        <v>1427.8447940013189</v>
      </c>
      <c r="AB61" s="27"/>
    </row>
    <row r="62" spans="1:28" ht="18.75" hidden="1" customHeight="1" x14ac:dyDescent="0.3">
      <c r="A62" s="14" t="s">
        <v>28</v>
      </c>
      <c r="B62" s="15" t="s">
        <v>45</v>
      </c>
      <c r="C62" s="14" t="s">
        <v>33</v>
      </c>
      <c r="D62" s="28"/>
      <c r="E62" s="17">
        <f t="shared" si="22"/>
        <v>9.5</v>
      </c>
      <c r="F62" s="18">
        <f t="shared" si="23"/>
        <v>22.5</v>
      </c>
      <c r="G62" s="14">
        <v>1003</v>
      </c>
      <c r="H62" s="14">
        <v>1022</v>
      </c>
      <c r="I62" s="14">
        <v>1070</v>
      </c>
      <c r="J62" s="14">
        <v>1115</v>
      </c>
      <c r="K62" s="20">
        <f t="shared" si="24"/>
        <v>1.046</v>
      </c>
      <c r="L62" s="21">
        <f t="shared" si="25"/>
        <v>29</v>
      </c>
      <c r="M62" s="21">
        <f t="shared" si="26"/>
        <v>35</v>
      </c>
      <c r="N62" s="20">
        <f t="shared" si="27"/>
        <v>1.38248E-2</v>
      </c>
      <c r="O62" s="20">
        <f t="shared" si="28"/>
        <v>2.3828927999999996E-2</v>
      </c>
      <c r="P62" s="20">
        <f t="shared" si="29"/>
        <v>0.4193614832</v>
      </c>
      <c r="Q62" s="20">
        <f t="shared" si="30"/>
        <v>0.87237705407999988</v>
      </c>
      <c r="R62" s="21">
        <v>1</v>
      </c>
      <c r="S62" s="20">
        <f t="shared" si="31"/>
        <v>0.87237705407999988</v>
      </c>
      <c r="T62" s="20">
        <f t="shared" si="32"/>
        <v>0.4193614832</v>
      </c>
      <c r="U62" s="22">
        <f t="shared" si="36"/>
        <v>479.80737974399995</v>
      </c>
      <c r="V62" s="23">
        <f t="shared" si="37"/>
        <v>230.64881575999999</v>
      </c>
      <c r="W62" s="20">
        <f t="shared" si="33"/>
        <v>2.1741830999999996</v>
      </c>
      <c r="X62" s="24">
        <f t="shared" si="38"/>
        <v>434.83661999999993</v>
      </c>
      <c r="Y62" s="25">
        <f t="shared" si="34"/>
        <v>0.84142077599999987</v>
      </c>
      <c r="Z62" s="24">
        <f t="shared" si="39"/>
        <v>757.27869839999994</v>
      </c>
      <c r="AA62" s="26">
        <f t="shared" si="35"/>
        <v>1902.5715139039999</v>
      </c>
      <c r="AB62" s="27"/>
    </row>
    <row r="63" spans="1:28" ht="18.75" hidden="1" customHeight="1" x14ac:dyDescent="0.3">
      <c r="A63" s="14" t="s">
        <v>28</v>
      </c>
      <c r="B63" s="15" t="s">
        <v>45</v>
      </c>
      <c r="C63" s="14" t="s">
        <v>34</v>
      </c>
      <c r="D63" s="28"/>
      <c r="E63" s="17">
        <f t="shared" si="22"/>
        <v>19.050000000000011</v>
      </c>
      <c r="F63" s="18">
        <f t="shared" si="23"/>
        <v>25.399999999999977</v>
      </c>
      <c r="G63" s="19">
        <v>1022.35</v>
      </c>
      <c r="H63" s="19">
        <v>1060.45</v>
      </c>
      <c r="I63" s="19">
        <v>1098.55</v>
      </c>
      <c r="J63" s="19">
        <v>1149.3499999999999</v>
      </c>
      <c r="K63" s="20">
        <f t="shared" si="24"/>
        <v>1.0794999999999999</v>
      </c>
      <c r="L63" s="21">
        <f t="shared" si="25"/>
        <v>23</v>
      </c>
      <c r="M63" s="21">
        <f t="shared" si="26"/>
        <v>29</v>
      </c>
      <c r="N63" s="20">
        <f t="shared" si="27"/>
        <v>1.38248E-2</v>
      </c>
      <c r="O63" s="20">
        <f t="shared" si="28"/>
        <v>2.3828927999999996E-2</v>
      </c>
      <c r="P63" s="20">
        <f t="shared" si="29"/>
        <v>0.34324904679999996</v>
      </c>
      <c r="Q63" s="20">
        <f t="shared" si="30"/>
        <v>0.74597650550399985</v>
      </c>
      <c r="R63" s="21">
        <v>1</v>
      </c>
      <c r="S63" s="20">
        <f t="shared" si="31"/>
        <v>0.74597650550399985</v>
      </c>
      <c r="T63" s="20">
        <f t="shared" si="32"/>
        <v>0.34324904679999996</v>
      </c>
      <c r="U63" s="22">
        <f t="shared" si="36"/>
        <v>410.28707802719993</v>
      </c>
      <c r="V63" s="23">
        <f t="shared" si="37"/>
        <v>188.78697573999997</v>
      </c>
      <c r="W63" s="20">
        <f t="shared" si="33"/>
        <v>2.5300246173599974</v>
      </c>
      <c r="X63" s="24">
        <f t="shared" si="38"/>
        <v>506.00492347199946</v>
      </c>
      <c r="Y63" s="25">
        <f t="shared" si="34"/>
        <v>1.7507490791400011</v>
      </c>
      <c r="Z63" s="24">
        <f t="shared" si="39"/>
        <v>1575.6741712260009</v>
      </c>
      <c r="AA63" s="26">
        <f t="shared" si="35"/>
        <v>2680.7531484652004</v>
      </c>
      <c r="AB63" s="27"/>
    </row>
    <row r="64" spans="1:28" ht="18.75" hidden="1" customHeight="1" x14ac:dyDescent="0.3">
      <c r="A64" s="14" t="s">
        <v>28</v>
      </c>
      <c r="B64" s="15" t="s">
        <v>45</v>
      </c>
      <c r="C64" s="14" t="s">
        <v>35</v>
      </c>
      <c r="D64" s="28"/>
      <c r="E64" s="32">
        <f t="shared" si="22"/>
        <v>19</v>
      </c>
      <c r="F64" s="18">
        <f t="shared" si="23"/>
        <v>28.5</v>
      </c>
      <c r="G64" s="14">
        <v>1010</v>
      </c>
      <c r="H64" s="14">
        <v>1048</v>
      </c>
      <c r="I64" s="14">
        <v>1099</v>
      </c>
      <c r="J64" s="14">
        <v>1156</v>
      </c>
      <c r="K64" s="20">
        <f t="shared" si="24"/>
        <v>1.0734999999999999</v>
      </c>
      <c r="L64" s="21">
        <f t="shared" si="25"/>
        <v>31</v>
      </c>
      <c r="M64" s="21">
        <f t="shared" si="26"/>
        <v>37</v>
      </c>
      <c r="N64" s="20">
        <f t="shared" si="27"/>
        <v>1.38248E-2</v>
      </c>
      <c r="O64" s="20">
        <f t="shared" si="28"/>
        <v>2.3828927999999996E-2</v>
      </c>
      <c r="P64" s="20">
        <f t="shared" si="29"/>
        <v>0.46006860679999989</v>
      </c>
      <c r="Q64" s="20">
        <f t="shared" si="30"/>
        <v>0.94647310569599974</v>
      </c>
      <c r="R64" s="21">
        <v>1</v>
      </c>
      <c r="S64" s="20">
        <f t="shared" si="31"/>
        <v>0.94647310569599974</v>
      </c>
      <c r="T64" s="20">
        <f t="shared" si="32"/>
        <v>0.46006860679999989</v>
      </c>
      <c r="U64" s="22">
        <f t="shared" si="36"/>
        <v>520.56020813279986</v>
      </c>
      <c r="V64" s="23">
        <f t="shared" si="37"/>
        <v>253.03773373999994</v>
      </c>
      <c r="W64" s="20">
        <f t="shared" si="33"/>
        <v>2.8552321439999995</v>
      </c>
      <c r="X64" s="24">
        <f t="shared" si="38"/>
        <v>571.04642879999994</v>
      </c>
      <c r="Y64" s="25">
        <f t="shared" si="34"/>
        <v>1.7256535679999998</v>
      </c>
      <c r="Z64" s="24">
        <f t="shared" si="39"/>
        <v>1553.0882111999999</v>
      </c>
      <c r="AA64" s="26">
        <f t="shared" si="35"/>
        <v>2897.7325818727995</v>
      </c>
      <c r="AB64" s="27"/>
    </row>
    <row r="65" spans="1:28" ht="18.75" hidden="1" customHeight="1" x14ac:dyDescent="0.3">
      <c r="A65" s="14" t="s">
        <v>28</v>
      </c>
      <c r="B65" s="15" t="s">
        <v>45</v>
      </c>
      <c r="C65" s="14" t="s">
        <v>36</v>
      </c>
      <c r="D65" s="28"/>
      <c r="E65" s="17">
        <f t="shared" si="22"/>
        <v>19.050000000000011</v>
      </c>
      <c r="F65" s="18">
        <f t="shared" si="23"/>
        <v>28.575000000000045</v>
      </c>
      <c r="G65" s="19">
        <v>1009.65</v>
      </c>
      <c r="H65" s="19">
        <v>1047.75</v>
      </c>
      <c r="I65" s="19">
        <v>1098.55</v>
      </c>
      <c r="J65" s="19">
        <v>1155.7</v>
      </c>
      <c r="K65" s="20">
        <f t="shared" si="24"/>
        <v>1.07315</v>
      </c>
      <c r="L65" s="21">
        <f t="shared" si="25"/>
        <v>30</v>
      </c>
      <c r="M65" s="21">
        <f t="shared" si="26"/>
        <v>36</v>
      </c>
      <c r="N65" s="20">
        <f t="shared" si="27"/>
        <v>1.38248E-2</v>
      </c>
      <c r="O65" s="20">
        <f t="shared" si="28"/>
        <v>2.3828927999999996E-2</v>
      </c>
      <c r="P65" s="20">
        <f t="shared" si="29"/>
        <v>0.44508252360000006</v>
      </c>
      <c r="Q65" s="20">
        <f t="shared" si="30"/>
        <v>0.9205925069951999</v>
      </c>
      <c r="R65" s="21">
        <v>1</v>
      </c>
      <c r="S65" s="20">
        <f t="shared" si="31"/>
        <v>0.9205925069951999</v>
      </c>
      <c r="T65" s="20">
        <f t="shared" si="32"/>
        <v>0.44508252360000006</v>
      </c>
      <c r="U65" s="22">
        <f t="shared" si="36"/>
        <v>506.32587884735995</v>
      </c>
      <c r="V65" s="23">
        <f t="shared" si="37"/>
        <v>244.79538798000004</v>
      </c>
      <c r="W65" s="20">
        <f t="shared" si="33"/>
        <v>2.8620029856600042</v>
      </c>
      <c r="X65" s="24">
        <f t="shared" si="38"/>
        <v>572.40059713200083</v>
      </c>
      <c r="Y65" s="25">
        <f t="shared" si="34"/>
        <v>1.7297820243000011</v>
      </c>
      <c r="Z65" s="24">
        <f t="shared" si="39"/>
        <v>1556.803821870001</v>
      </c>
      <c r="AA65" s="26">
        <f t="shared" si="35"/>
        <v>2880.3256858293621</v>
      </c>
      <c r="AB65" s="27"/>
    </row>
    <row r="66" spans="1:28" ht="18.75" hidden="1" customHeight="1" x14ac:dyDescent="0.3">
      <c r="A66" s="14" t="s">
        <v>28</v>
      </c>
      <c r="B66" s="15" t="s">
        <v>45</v>
      </c>
      <c r="C66" s="14" t="s">
        <v>37</v>
      </c>
      <c r="D66" s="28"/>
      <c r="E66" s="17">
        <f t="shared" si="22"/>
        <v>19.049999999999955</v>
      </c>
      <c r="F66" s="18">
        <f t="shared" si="23"/>
        <v>50.800000000000068</v>
      </c>
      <c r="G66" s="19">
        <v>1060.45</v>
      </c>
      <c r="H66" s="19">
        <v>1098.55</v>
      </c>
      <c r="I66" s="19">
        <v>1149.3499999999999</v>
      </c>
      <c r="J66" s="19">
        <v>1250.95</v>
      </c>
      <c r="K66" s="20">
        <f t="shared" si="24"/>
        <v>1.1239499999999998</v>
      </c>
      <c r="L66" s="21">
        <f t="shared" si="25"/>
        <v>30</v>
      </c>
      <c r="M66" s="21">
        <f t="shared" si="26"/>
        <v>36</v>
      </c>
      <c r="N66" s="20">
        <f t="shared" si="27"/>
        <v>1.38248E-2</v>
      </c>
      <c r="O66" s="20">
        <f t="shared" si="28"/>
        <v>2.3828927999999996E-2</v>
      </c>
      <c r="P66" s="20">
        <f t="shared" si="29"/>
        <v>0.46615151879999989</v>
      </c>
      <c r="Q66" s="20">
        <f t="shared" si="30"/>
        <v>0.96417085052159968</v>
      </c>
      <c r="R66" s="21">
        <v>1</v>
      </c>
      <c r="S66" s="20">
        <f t="shared" si="31"/>
        <v>0.96417085052159968</v>
      </c>
      <c r="T66" s="20">
        <f t="shared" si="32"/>
        <v>0.46615151879999989</v>
      </c>
      <c r="U66" s="22">
        <f t="shared" si="36"/>
        <v>530.29396778687988</v>
      </c>
      <c r="V66" s="23">
        <f t="shared" si="37"/>
        <v>256.38333533999992</v>
      </c>
      <c r="W66" s="20">
        <f t="shared" si="33"/>
        <v>5.5073464046400069</v>
      </c>
      <c r="X66" s="24">
        <f t="shared" si="38"/>
        <v>1101.4692809280014</v>
      </c>
      <c r="Y66" s="25">
        <f t="shared" si="34"/>
        <v>1.8136502436599955</v>
      </c>
      <c r="Z66" s="24">
        <f t="shared" si="39"/>
        <v>1632.2852192939959</v>
      </c>
      <c r="AA66" s="26">
        <f t="shared" si="35"/>
        <v>3520.4318033488771</v>
      </c>
      <c r="AB66" s="27"/>
    </row>
    <row r="67" spans="1:28" ht="18.75" hidden="1" customHeight="1" x14ac:dyDescent="0.3">
      <c r="A67" s="14" t="s">
        <v>28</v>
      </c>
      <c r="B67" s="15" t="s">
        <v>45</v>
      </c>
      <c r="C67" s="14" t="s">
        <v>38</v>
      </c>
      <c r="D67" s="28"/>
      <c r="E67" s="17">
        <f t="shared" ref="E67:E98" si="40">(H67-G67)/2</f>
        <v>19.049999999999955</v>
      </c>
      <c r="F67" s="18">
        <f t="shared" ref="F67:F98" si="41">(J67-I67)/2</f>
        <v>50.800000000000068</v>
      </c>
      <c r="G67" s="19">
        <v>1060.45</v>
      </c>
      <c r="H67" s="19">
        <v>1098.55</v>
      </c>
      <c r="I67" s="19">
        <v>1149.3499999999999</v>
      </c>
      <c r="J67" s="19">
        <v>1250.95</v>
      </c>
      <c r="K67" s="20">
        <f t="shared" ref="K67:K98" si="42">(I67+H67)/2/1000</f>
        <v>1.1239499999999998</v>
      </c>
      <c r="L67" s="21">
        <f t="shared" ref="L67:L98" si="43">ROUND((I67-H67)/2*1.2,)</f>
        <v>30</v>
      </c>
      <c r="M67" s="21">
        <f t="shared" ref="M67:M98" si="44">L67+6</f>
        <v>36</v>
      </c>
      <c r="N67" s="20">
        <f t="shared" ref="N67:N98" si="45">3.142*(0.0008*0.0055)*1000</f>
        <v>1.38248E-2</v>
      </c>
      <c r="O67" s="20">
        <f t="shared" ref="O67:O98" si="46">3.142*(0.0002*0.0048)*7900</f>
        <v>2.3828927999999996E-2</v>
      </c>
      <c r="P67" s="20">
        <f t="shared" ref="P67:P98" si="47">(K67*L67)*N67</f>
        <v>0.46615151879999989</v>
      </c>
      <c r="Q67" s="20">
        <f t="shared" ref="Q67:Q98" si="48">K67*M67*O67</f>
        <v>0.96417085052159968</v>
      </c>
      <c r="R67" s="21">
        <v>1</v>
      </c>
      <c r="S67" s="20">
        <f t="shared" ref="S67:S98" si="49">(Q67*R67)</f>
        <v>0.96417085052159968</v>
      </c>
      <c r="T67" s="20">
        <f t="shared" ref="T67:T98" si="50">(P67*R67)</f>
        <v>0.46615151879999989</v>
      </c>
      <c r="U67" s="22">
        <f t="shared" si="36"/>
        <v>530.29396778687988</v>
      </c>
      <c r="V67" s="23">
        <f t="shared" si="37"/>
        <v>256.38333533999992</v>
      </c>
      <c r="W67" s="20">
        <f t="shared" ref="W67:W98" si="51">((J67/1000)*3.14)*1.15*0.003*((J67-I67)/2/1000)*8000*R67</f>
        <v>5.5073464046400069</v>
      </c>
      <c r="X67" s="24">
        <f t="shared" si="38"/>
        <v>1101.4692809280014</v>
      </c>
      <c r="Y67" s="25">
        <f t="shared" ref="Y67:Y98" si="52">((H67/1000)*3.14)*1.15*0.003*((H67-G67)/2/1000)*8000*R67</f>
        <v>1.8136502436599955</v>
      </c>
      <c r="Z67" s="24">
        <f t="shared" si="39"/>
        <v>1632.2852192939959</v>
      </c>
      <c r="AA67" s="26">
        <f t="shared" ref="AA67:AA98" si="53">Z67+X67+V67+U67</f>
        <v>3520.4318033488771</v>
      </c>
      <c r="AB67" s="27"/>
    </row>
    <row r="68" spans="1:28" s="1" customFormat="1" ht="18.75" hidden="1" customHeight="1" x14ac:dyDescent="0.3">
      <c r="A68" s="14" t="s">
        <v>28</v>
      </c>
      <c r="B68" s="15" t="s">
        <v>46</v>
      </c>
      <c r="C68" s="14" t="s">
        <v>31</v>
      </c>
      <c r="D68" s="28"/>
      <c r="E68" s="17">
        <f t="shared" si="40"/>
        <v>9.5</v>
      </c>
      <c r="F68" s="18">
        <f t="shared" si="41"/>
        <v>47.625</v>
      </c>
      <c r="G68" s="19">
        <v>1060.5</v>
      </c>
      <c r="H68" s="19">
        <v>1079.5</v>
      </c>
      <c r="I68" s="19">
        <v>1123.95</v>
      </c>
      <c r="J68" s="19">
        <v>1219.2</v>
      </c>
      <c r="K68" s="20">
        <f t="shared" si="42"/>
        <v>1.1017249999999998</v>
      </c>
      <c r="L68" s="21">
        <f t="shared" si="43"/>
        <v>27</v>
      </c>
      <c r="M68" s="21">
        <f t="shared" si="44"/>
        <v>33</v>
      </c>
      <c r="N68" s="20">
        <f t="shared" si="45"/>
        <v>1.38248E-2</v>
      </c>
      <c r="O68" s="20">
        <f t="shared" si="46"/>
        <v>2.3828927999999996E-2</v>
      </c>
      <c r="P68" s="20">
        <f t="shared" si="47"/>
        <v>0.41124045005999993</v>
      </c>
      <c r="Q68" s="20">
        <f t="shared" si="48"/>
        <v>0.86634654812639977</v>
      </c>
      <c r="R68" s="21">
        <v>1</v>
      </c>
      <c r="S68" s="20">
        <f t="shared" si="49"/>
        <v>0.86634654812639977</v>
      </c>
      <c r="T68" s="20">
        <f t="shared" si="50"/>
        <v>0.41124045005999993</v>
      </c>
      <c r="U68" s="22">
        <f t="shared" si="36"/>
        <v>476.4906014695199</v>
      </c>
      <c r="V68" s="23">
        <f t="shared" si="37"/>
        <v>226.18224753299995</v>
      </c>
      <c r="W68" s="20">
        <f t="shared" si="51"/>
        <v>5.0320931615999998</v>
      </c>
      <c r="X68" s="22">
        <f t="shared" si="38"/>
        <v>1006.4186323199999</v>
      </c>
      <c r="Y68" s="20">
        <f t="shared" si="52"/>
        <v>0.88876098599999975</v>
      </c>
      <c r="Z68" s="22">
        <f t="shared" si="39"/>
        <v>799.8848873999998</v>
      </c>
      <c r="AA68" s="29">
        <f t="shared" si="53"/>
        <v>2508.9763687225195</v>
      </c>
      <c r="AB68" s="9"/>
    </row>
    <row r="69" spans="1:28" ht="18.75" hidden="1" customHeight="1" x14ac:dyDescent="0.3">
      <c r="A69" s="14" t="s">
        <v>28</v>
      </c>
      <c r="B69" s="15" t="s">
        <v>46</v>
      </c>
      <c r="C69" s="14" t="s">
        <v>32</v>
      </c>
      <c r="D69" s="28"/>
      <c r="E69" s="17">
        <f t="shared" si="40"/>
        <v>9.5</v>
      </c>
      <c r="F69" s="18">
        <f t="shared" si="41"/>
        <v>15.5</v>
      </c>
      <c r="G69" s="19">
        <v>1060.5</v>
      </c>
      <c r="H69" s="19">
        <v>1079.5</v>
      </c>
      <c r="I69" s="14">
        <v>1115</v>
      </c>
      <c r="J69" s="14">
        <v>1146</v>
      </c>
      <c r="K69" s="20">
        <f t="shared" si="42"/>
        <v>1.0972500000000001</v>
      </c>
      <c r="L69" s="21">
        <f t="shared" si="43"/>
        <v>21</v>
      </c>
      <c r="M69" s="21">
        <f t="shared" si="44"/>
        <v>27</v>
      </c>
      <c r="N69" s="20">
        <f t="shared" si="45"/>
        <v>1.38248E-2</v>
      </c>
      <c r="O69" s="20">
        <f t="shared" si="46"/>
        <v>2.3828927999999996E-2</v>
      </c>
      <c r="P69" s="20">
        <f t="shared" si="47"/>
        <v>0.31855449780000006</v>
      </c>
      <c r="Q69" s="20">
        <f t="shared" si="48"/>
        <v>0.70594986369599988</v>
      </c>
      <c r="R69" s="21">
        <v>1</v>
      </c>
      <c r="S69" s="20">
        <f t="shared" si="49"/>
        <v>0.70594986369599988</v>
      </c>
      <c r="T69" s="20">
        <f t="shared" si="50"/>
        <v>0.31855449780000006</v>
      </c>
      <c r="U69" s="22">
        <f t="shared" si="36"/>
        <v>388.27242503279996</v>
      </c>
      <c r="V69" s="23">
        <f t="shared" si="37"/>
        <v>175.20497379000003</v>
      </c>
      <c r="W69" s="20">
        <f t="shared" si="51"/>
        <v>1.5394126319999999</v>
      </c>
      <c r="X69" s="24">
        <f t="shared" si="38"/>
        <v>307.88252639999996</v>
      </c>
      <c r="Y69" s="25">
        <f t="shared" si="52"/>
        <v>0.88876098599999975</v>
      </c>
      <c r="Z69" s="24">
        <f t="shared" si="39"/>
        <v>799.8848873999998</v>
      </c>
      <c r="AA69" s="26">
        <f t="shared" si="53"/>
        <v>1671.2448126227996</v>
      </c>
      <c r="AB69" s="27"/>
    </row>
    <row r="70" spans="1:28" ht="18.75" hidden="1" customHeight="1" x14ac:dyDescent="0.3">
      <c r="A70" s="14" t="s">
        <v>28</v>
      </c>
      <c r="B70" s="15" t="s">
        <v>46</v>
      </c>
      <c r="C70" s="14" t="s">
        <v>33</v>
      </c>
      <c r="D70" s="28"/>
      <c r="E70" s="17">
        <f t="shared" si="40"/>
        <v>9.5</v>
      </c>
      <c r="F70" s="31">
        <f t="shared" si="41"/>
        <v>22</v>
      </c>
      <c r="G70" s="14">
        <v>1054</v>
      </c>
      <c r="H70" s="14">
        <v>1073</v>
      </c>
      <c r="I70" s="14">
        <v>1121</v>
      </c>
      <c r="J70" s="14">
        <v>1165</v>
      </c>
      <c r="K70" s="20">
        <f t="shared" si="42"/>
        <v>1.097</v>
      </c>
      <c r="L70" s="21">
        <f t="shared" si="43"/>
        <v>29</v>
      </c>
      <c r="M70" s="21">
        <f t="shared" si="44"/>
        <v>35</v>
      </c>
      <c r="N70" s="20">
        <f t="shared" si="45"/>
        <v>1.38248E-2</v>
      </c>
      <c r="O70" s="20">
        <f t="shared" si="46"/>
        <v>2.3828927999999996E-2</v>
      </c>
      <c r="P70" s="20">
        <f t="shared" si="47"/>
        <v>0.43980836239999999</v>
      </c>
      <c r="Q70" s="20">
        <f t="shared" si="48"/>
        <v>0.91491169055999977</v>
      </c>
      <c r="R70" s="21">
        <v>1</v>
      </c>
      <c r="S70" s="20">
        <f t="shared" si="49"/>
        <v>0.91491169055999977</v>
      </c>
      <c r="T70" s="20">
        <f t="shared" si="50"/>
        <v>0.43980836239999999</v>
      </c>
      <c r="U70" s="22">
        <f t="shared" si="36"/>
        <v>503.20142980799989</v>
      </c>
      <c r="V70" s="23">
        <f t="shared" si="37"/>
        <v>241.89459932</v>
      </c>
      <c r="W70" s="20">
        <f t="shared" si="51"/>
        <v>2.2211983199999996</v>
      </c>
      <c r="X70" s="24">
        <f t="shared" si="38"/>
        <v>444.23966399999995</v>
      </c>
      <c r="Y70" s="25">
        <f t="shared" si="52"/>
        <v>0.88340948399999986</v>
      </c>
      <c r="Z70" s="24">
        <f t="shared" si="39"/>
        <v>795.0685355999999</v>
      </c>
      <c r="AA70" s="26">
        <f t="shared" si="53"/>
        <v>1984.4042287279997</v>
      </c>
      <c r="AB70" s="27"/>
    </row>
    <row r="71" spans="1:28" ht="18.75" hidden="1" customHeight="1" x14ac:dyDescent="0.3">
      <c r="A71" s="14" t="s">
        <v>28</v>
      </c>
      <c r="B71" s="15" t="s">
        <v>46</v>
      </c>
      <c r="C71" s="14" t="s">
        <v>34</v>
      </c>
      <c r="D71" s="28"/>
      <c r="E71" s="17">
        <f t="shared" si="40"/>
        <v>12.5</v>
      </c>
      <c r="F71" s="18">
        <f t="shared" si="41"/>
        <v>25.5</v>
      </c>
      <c r="G71" s="14">
        <v>1086</v>
      </c>
      <c r="H71" s="14">
        <v>1111</v>
      </c>
      <c r="I71" s="14">
        <v>1149</v>
      </c>
      <c r="J71" s="14">
        <v>1200</v>
      </c>
      <c r="K71" s="20">
        <f t="shared" si="42"/>
        <v>1.1299999999999999</v>
      </c>
      <c r="L71" s="21">
        <f t="shared" si="43"/>
        <v>23</v>
      </c>
      <c r="M71" s="21">
        <f t="shared" si="44"/>
        <v>29</v>
      </c>
      <c r="N71" s="20">
        <f t="shared" si="45"/>
        <v>1.38248E-2</v>
      </c>
      <c r="O71" s="20">
        <f t="shared" si="46"/>
        <v>2.3828927999999996E-2</v>
      </c>
      <c r="P71" s="20">
        <f t="shared" si="47"/>
        <v>0.359306552</v>
      </c>
      <c r="Q71" s="20">
        <f t="shared" si="48"/>
        <v>0.78087397055999974</v>
      </c>
      <c r="R71" s="21">
        <v>1</v>
      </c>
      <c r="S71" s="20">
        <f t="shared" si="49"/>
        <v>0.78087397055999974</v>
      </c>
      <c r="T71" s="20">
        <f t="shared" si="50"/>
        <v>0.359306552</v>
      </c>
      <c r="U71" s="22">
        <f t="shared" si="36"/>
        <v>429.48068380799987</v>
      </c>
      <c r="V71" s="23">
        <f t="shared" si="37"/>
        <v>197.6186036</v>
      </c>
      <c r="W71" s="20">
        <f t="shared" si="51"/>
        <v>2.6519183999999996</v>
      </c>
      <c r="X71" s="24">
        <f t="shared" si="38"/>
        <v>530.38367999999991</v>
      </c>
      <c r="Y71" s="25">
        <f t="shared" si="52"/>
        <v>1.2035463</v>
      </c>
      <c r="Z71" s="24">
        <f t="shared" si="39"/>
        <v>1083.1916699999999</v>
      </c>
      <c r="AA71" s="26">
        <f t="shared" si="53"/>
        <v>2240.6746374079994</v>
      </c>
      <c r="AB71" s="27"/>
    </row>
    <row r="72" spans="1:28" ht="18.75" hidden="1" customHeight="1" x14ac:dyDescent="0.3">
      <c r="A72" s="14" t="s">
        <v>28</v>
      </c>
      <c r="B72" s="15" t="s">
        <v>46</v>
      </c>
      <c r="C72" s="14" t="s">
        <v>35</v>
      </c>
      <c r="D72" s="28"/>
      <c r="E72" s="32">
        <f t="shared" si="40"/>
        <v>19</v>
      </c>
      <c r="F72" s="18">
        <f t="shared" si="41"/>
        <v>31.5</v>
      </c>
      <c r="G72" s="14">
        <v>1067</v>
      </c>
      <c r="H72" s="14">
        <v>1105</v>
      </c>
      <c r="I72" s="14">
        <v>1156</v>
      </c>
      <c r="J72" s="14">
        <v>1219</v>
      </c>
      <c r="K72" s="20">
        <f t="shared" si="42"/>
        <v>1.1305000000000001</v>
      </c>
      <c r="L72" s="21">
        <f t="shared" si="43"/>
        <v>31</v>
      </c>
      <c r="M72" s="21">
        <f t="shared" si="44"/>
        <v>37</v>
      </c>
      <c r="N72" s="20">
        <f t="shared" si="45"/>
        <v>1.38248E-2</v>
      </c>
      <c r="O72" s="20">
        <f t="shared" si="46"/>
        <v>2.3828927999999996E-2</v>
      </c>
      <c r="P72" s="20">
        <f t="shared" si="47"/>
        <v>0.48449702840000003</v>
      </c>
      <c r="Q72" s="20">
        <f t="shared" si="48"/>
        <v>0.99672831484799995</v>
      </c>
      <c r="R72" s="21">
        <v>1</v>
      </c>
      <c r="S72" s="20">
        <f t="shared" si="49"/>
        <v>0.99672831484799995</v>
      </c>
      <c r="T72" s="20">
        <f t="shared" si="50"/>
        <v>0.48449702840000003</v>
      </c>
      <c r="U72" s="22">
        <f t="shared" si="36"/>
        <v>548.20057316639998</v>
      </c>
      <c r="V72" s="23">
        <f t="shared" si="37"/>
        <v>266.47336562000004</v>
      </c>
      <c r="W72" s="20">
        <f t="shared" si="51"/>
        <v>3.3277676040000004</v>
      </c>
      <c r="X72" s="24">
        <f t="shared" si="38"/>
        <v>665.55352080000011</v>
      </c>
      <c r="Y72" s="25">
        <f t="shared" si="52"/>
        <v>1.81951068</v>
      </c>
      <c r="Z72" s="24">
        <f t="shared" si="39"/>
        <v>1637.559612</v>
      </c>
      <c r="AA72" s="26">
        <f t="shared" si="53"/>
        <v>3117.7870715864001</v>
      </c>
      <c r="AB72" s="27"/>
    </row>
    <row r="73" spans="1:28" ht="18.75" hidden="1" customHeight="1" x14ac:dyDescent="0.3">
      <c r="A73" s="14" t="s">
        <v>28</v>
      </c>
      <c r="B73" s="15" t="s">
        <v>46</v>
      </c>
      <c r="C73" s="14" t="s">
        <v>36</v>
      </c>
      <c r="D73" s="28"/>
      <c r="E73" s="32">
        <f t="shared" si="40"/>
        <v>19</v>
      </c>
      <c r="F73" s="18">
        <f t="shared" si="41"/>
        <v>31.75</v>
      </c>
      <c r="G73" s="14">
        <v>1067</v>
      </c>
      <c r="H73" s="14">
        <v>1105</v>
      </c>
      <c r="I73" s="19">
        <v>1155.7</v>
      </c>
      <c r="J73" s="19">
        <v>1219.2</v>
      </c>
      <c r="K73" s="20">
        <f t="shared" si="42"/>
        <v>1.13035</v>
      </c>
      <c r="L73" s="21">
        <f t="shared" si="43"/>
        <v>30</v>
      </c>
      <c r="M73" s="21">
        <f t="shared" si="44"/>
        <v>36</v>
      </c>
      <c r="N73" s="20">
        <f t="shared" si="45"/>
        <v>1.38248E-2</v>
      </c>
      <c r="O73" s="20">
        <f t="shared" si="46"/>
        <v>2.3828927999999996E-2</v>
      </c>
      <c r="P73" s="20">
        <f t="shared" si="47"/>
        <v>0.46880588039999999</v>
      </c>
      <c r="Q73" s="20">
        <f t="shared" si="48"/>
        <v>0.96966103553279981</v>
      </c>
      <c r="R73" s="21">
        <v>1</v>
      </c>
      <c r="S73" s="20">
        <f t="shared" si="49"/>
        <v>0.96966103553279981</v>
      </c>
      <c r="T73" s="20">
        <f t="shared" si="50"/>
        <v>0.46880588039999999</v>
      </c>
      <c r="U73" s="22">
        <f t="shared" si="36"/>
        <v>533.31356954303988</v>
      </c>
      <c r="V73" s="23">
        <f t="shared" si="37"/>
        <v>257.84323422</v>
      </c>
      <c r="W73" s="20">
        <f t="shared" si="51"/>
        <v>3.3547287743999994</v>
      </c>
      <c r="X73" s="24">
        <f t="shared" si="38"/>
        <v>670.94575487999987</v>
      </c>
      <c r="Y73" s="25">
        <f t="shared" si="52"/>
        <v>1.81951068</v>
      </c>
      <c r="Z73" s="24">
        <f t="shared" si="39"/>
        <v>1637.559612</v>
      </c>
      <c r="AA73" s="26">
        <f t="shared" si="53"/>
        <v>3099.6621706430396</v>
      </c>
      <c r="AB73" s="27"/>
    </row>
    <row r="74" spans="1:28" ht="18.75" hidden="1" customHeight="1" x14ac:dyDescent="0.3">
      <c r="A74" s="14" t="s">
        <v>28</v>
      </c>
      <c r="B74" s="15" t="s">
        <v>46</v>
      </c>
      <c r="C74" s="14" t="s">
        <v>37</v>
      </c>
      <c r="D74" s="28"/>
      <c r="E74" s="32">
        <f t="shared" si="40"/>
        <v>19</v>
      </c>
      <c r="F74" s="31">
        <f t="shared" si="41"/>
        <v>51</v>
      </c>
      <c r="G74" s="14">
        <v>1111</v>
      </c>
      <c r="H74" s="14">
        <v>1149</v>
      </c>
      <c r="I74" s="14">
        <v>1200</v>
      </c>
      <c r="J74" s="14">
        <v>1302</v>
      </c>
      <c r="K74" s="20">
        <f t="shared" si="42"/>
        <v>1.1745000000000001</v>
      </c>
      <c r="L74" s="21">
        <f t="shared" si="43"/>
        <v>31</v>
      </c>
      <c r="M74" s="21">
        <f t="shared" si="44"/>
        <v>37</v>
      </c>
      <c r="N74" s="20">
        <f t="shared" si="45"/>
        <v>1.38248E-2</v>
      </c>
      <c r="O74" s="20">
        <f t="shared" si="46"/>
        <v>2.3828927999999996E-2</v>
      </c>
      <c r="P74" s="20">
        <f t="shared" si="47"/>
        <v>0.50335405560000002</v>
      </c>
      <c r="Q74" s="20">
        <f t="shared" si="48"/>
        <v>1.035521809632</v>
      </c>
      <c r="R74" s="21">
        <v>1</v>
      </c>
      <c r="S74" s="20">
        <f t="shared" si="49"/>
        <v>1.035521809632</v>
      </c>
      <c r="T74" s="20">
        <f t="shared" si="50"/>
        <v>0.50335405560000002</v>
      </c>
      <c r="U74" s="22">
        <f t="shared" si="36"/>
        <v>569.53699529760001</v>
      </c>
      <c r="V74" s="23">
        <f t="shared" si="37"/>
        <v>276.84473058000003</v>
      </c>
      <c r="W74" s="20">
        <f t="shared" si="51"/>
        <v>5.7546629279999992</v>
      </c>
      <c r="X74" s="24">
        <f t="shared" si="38"/>
        <v>1150.9325855999998</v>
      </c>
      <c r="Y74" s="25">
        <f t="shared" si="52"/>
        <v>1.891961784</v>
      </c>
      <c r="Z74" s="24">
        <f t="shared" si="39"/>
        <v>1702.7656056000001</v>
      </c>
      <c r="AA74" s="26">
        <f t="shared" si="53"/>
        <v>3700.0799170775999</v>
      </c>
      <c r="AB74" s="27"/>
    </row>
    <row r="75" spans="1:28" ht="18.75" hidden="1" customHeight="1" x14ac:dyDescent="0.3">
      <c r="A75" s="14" t="s">
        <v>28</v>
      </c>
      <c r="B75" s="15" t="s">
        <v>46</v>
      </c>
      <c r="C75" s="14" t="s">
        <v>38</v>
      </c>
      <c r="D75" s="28"/>
      <c r="E75" s="17">
        <f t="shared" si="40"/>
        <v>19.049999999999955</v>
      </c>
      <c r="F75" s="18">
        <f t="shared" si="41"/>
        <v>50.924999999999955</v>
      </c>
      <c r="G75" s="19">
        <v>1111.25</v>
      </c>
      <c r="H75" s="19">
        <v>1149.3499999999999</v>
      </c>
      <c r="I75" s="19">
        <v>1200.1500000000001</v>
      </c>
      <c r="J75" s="14">
        <v>1302</v>
      </c>
      <c r="K75" s="20">
        <f t="shared" si="42"/>
        <v>1.17475</v>
      </c>
      <c r="L75" s="21">
        <f t="shared" si="43"/>
        <v>30</v>
      </c>
      <c r="M75" s="21">
        <f t="shared" si="44"/>
        <v>36</v>
      </c>
      <c r="N75" s="20">
        <f t="shared" si="45"/>
        <v>1.38248E-2</v>
      </c>
      <c r="O75" s="20">
        <f t="shared" si="46"/>
        <v>2.3828927999999996E-2</v>
      </c>
      <c r="P75" s="20">
        <f t="shared" si="47"/>
        <v>0.48722051399999999</v>
      </c>
      <c r="Q75" s="20">
        <f t="shared" si="48"/>
        <v>1.0077491940479997</v>
      </c>
      <c r="R75" s="21">
        <v>1</v>
      </c>
      <c r="S75" s="20">
        <f t="shared" si="49"/>
        <v>1.0077491940479997</v>
      </c>
      <c r="T75" s="20">
        <f t="shared" si="50"/>
        <v>0.48722051399999999</v>
      </c>
      <c r="U75" s="22">
        <f t="shared" si="36"/>
        <v>554.26205672639981</v>
      </c>
      <c r="V75" s="23">
        <f t="shared" si="37"/>
        <v>267.97128270000002</v>
      </c>
      <c r="W75" s="20">
        <f t="shared" si="51"/>
        <v>5.7462001883999942</v>
      </c>
      <c r="X75" s="24">
        <f t="shared" si="38"/>
        <v>1149.2400376799987</v>
      </c>
      <c r="Y75" s="25">
        <f t="shared" si="52"/>
        <v>1.897518463019995</v>
      </c>
      <c r="Z75" s="24">
        <f t="shared" si="39"/>
        <v>1707.7666167179955</v>
      </c>
      <c r="AA75" s="26">
        <f t="shared" si="53"/>
        <v>3679.2399938243939</v>
      </c>
      <c r="AB75" s="27"/>
    </row>
    <row r="76" spans="1:28" s="1" customFormat="1" ht="18.75" hidden="1" customHeight="1" x14ac:dyDescent="0.3">
      <c r="A76" s="14" t="s">
        <v>28</v>
      </c>
      <c r="B76" s="15" t="s">
        <v>47</v>
      </c>
      <c r="C76" s="14" t="s">
        <v>31</v>
      </c>
      <c r="D76" s="28"/>
      <c r="E76" s="17">
        <f t="shared" si="40"/>
        <v>9.5249999999999773</v>
      </c>
      <c r="F76" s="18">
        <f t="shared" si="41"/>
        <v>49.174999999999955</v>
      </c>
      <c r="G76" s="19">
        <v>1111.25</v>
      </c>
      <c r="H76" s="19">
        <v>1130.3</v>
      </c>
      <c r="I76" s="14">
        <v>1178</v>
      </c>
      <c r="J76" s="19">
        <v>1276.3499999999999</v>
      </c>
      <c r="K76" s="20">
        <f t="shared" si="42"/>
        <v>1.15415</v>
      </c>
      <c r="L76" s="21">
        <f t="shared" si="43"/>
        <v>29</v>
      </c>
      <c r="M76" s="21">
        <f t="shared" si="44"/>
        <v>35</v>
      </c>
      <c r="N76" s="20">
        <f t="shared" si="45"/>
        <v>1.38248E-2</v>
      </c>
      <c r="O76" s="20">
        <f t="shared" si="46"/>
        <v>2.3828927999999996E-2</v>
      </c>
      <c r="P76" s="20">
        <f t="shared" si="47"/>
        <v>0.46272089468000005</v>
      </c>
      <c r="Q76" s="20">
        <f t="shared" si="48"/>
        <v>0.96257550379199974</v>
      </c>
      <c r="R76" s="21">
        <v>1</v>
      </c>
      <c r="S76" s="20">
        <f t="shared" si="49"/>
        <v>0.96257550379199974</v>
      </c>
      <c r="T76" s="20">
        <f t="shared" si="50"/>
        <v>0.46272089468000005</v>
      </c>
      <c r="U76" s="22">
        <f t="shared" si="36"/>
        <v>529.41652708559991</v>
      </c>
      <c r="V76" s="23">
        <f t="shared" si="37"/>
        <v>254.49649207400003</v>
      </c>
      <c r="W76" s="20">
        <f t="shared" si="51"/>
        <v>5.4394236029699936</v>
      </c>
      <c r="X76" s="22">
        <f t="shared" si="38"/>
        <v>1087.8847205939987</v>
      </c>
      <c r="Y76" s="20">
        <f t="shared" si="52"/>
        <v>0.93303394037999776</v>
      </c>
      <c r="Z76" s="22">
        <f t="shared" si="39"/>
        <v>839.73054634199798</v>
      </c>
      <c r="AA76" s="29">
        <f t="shared" si="53"/>
        <v>2711.5282860955967</v>
      </c>
      <c r="AB76" s="9"/>
    </row>
    <row r="77" spans="1:28" ht="18.75" hidden="1" customHeight="1" x14ac:dyDescent="0.3">
      <c r="A77" s="14" t="s">
        <v>28</v>
      </c>
      <c r="B77" s="15" t="s">
        <v>47</v>
      </c>
      <c r="C77" s="14" t="s">
        <v>32</v>
      </c>
      <c r="D77" s="28"/>
      <c r="E77" s="17">
        <f t="shared" si="40"/>
        <v>6.3500000000000227</v>
      </c>
      <c r="F77" s="18">
        <f t="shared" si="41"/>
        <v>15.875</v>
      </c>
      <c r="G77" s="19">
        <v>1111.25</v>
      </c>
      <c r="H77" s="19">
        <v>1123.95</v>
      </c>
      <c r="I77" s="19">
        <v>1165.3499999999999</v>
      </c>
      <c r="J77" s="19">
        <v>1197.0999999999999</v>
      </c>
      <c r="K77" s="20">
        <f t="shared" si="42"/>
        <v>1.1446500000000002</v>
      </c>
      <c r="L77" s="21">
        <f t="shared" si="43"/>
        <v>25</v>
      </c>
      <c r="M77" s="21">
        <f t="shared" si="44"/>
        <v>31</v>
      </c>
      <c r="N77" s="20">
        <f t="shared" si="45"/>
        <v>1.38248E-2</v>
      </c>
      <c r="O77" s="20">
        <f t="shared" si="46"/>
        <v>2.3828927999999996E-2</v>
      </c>
      <c r="P77" s="20">
        <f t="shared" si="47"/>
        <v>0.39561393300000008</v>
      </c>
      <c r="Q77" s="20">
        <f t="shared" si="48"/>
        <v>0.84554925549119997</v>
      </c>
      <c r="R77" s="21">
        <v>1</v>
      </c>
      <c r="S77" s="20">
        <f t="shared" si="49"/>
        <v>0.84554925549119997</v>
      </c>
      <c r="T77" s="20">
        <f t="shared" si="50"/>
        <v>0.39561393300000008</v>
      </c>
      <c r="U77" s="22">
        <f t="shared" si="36"/>
        <v>465.05209052015999</v>
      </c>
      <c r="V77" s="23">
        <f t="shared" si="37"/>
        <v>217.58766315000005</v>
      </c>
      <c r="W77" s="20">
        <f t="shared" si="51"/>
        <v>1.6469594060999997</v>
      </c>
      <c r="X77" s="24">
        <f t="shared" si="38"/>
        <v>329.39188121999996</v>
      </c>
      <c r="Y77" s="25">
        <f t="shared" si="52"/>
        <v>0.61852811778000238</v>
      </c>
      <c r="Z77" s="24">
        <f t="shared" si="39"/>
        <v>556.67530600200212</v>
      </c>
      <c r="AA77" s="26">
        <f t="shared" si="53"/>
        <v>1568.706940892162</v>
      </c>
      <c r="AB77" s="27"/>
    </row>
    <row r="78" spans="1:28" ht="18.75" hidden="1" customHeight="1" x14ac:dyDescent="0.3">
      <c r="A78" s="14" t="s">
        <v>28</v>
      </c>
      <c r="B78" s="15" t="s">
        <v>47</v>
      </c>
      <c r="C78" s="14" t="s">
        <v>33</v>
      </c>
      <c r="D78" s="28"/>
      <c r="E78" s="17">
        <f t="shared" si="40"/>
        <v>12.5</v>
      </c>
      <c r="F78" s="31">
        <f t="shared" si="41"/>
        <v>19</v>
      </c>
      <c r="G78" s="14">
        <v>1105</v>
      </c>
      <c r="H78" s="14">
        <v>1130</v>
      </c>
      <c r="I78" s="14">
        <v>1181</v>
      </c>
      <c r="J78" s="14">
        <v>1219</v>
      </c>
      <c r="K78" s="20">
        <f t="shared" si="42"/>
        <v>1.1555</v>
      </c>
      <c r="L78" s="21">
        <f t="shared" si="43"/>
        <v>31</v>
      </c>
      <c r="M78" s="21">
        <f t="shared" si="44"/>
        <v>37</v>
      </c>
      <c r="N78" s="20">
        <f t="shared" si="45"/>
        <v>1.38248E-2</v>
      </c>
      <c r="O78" s="20">
        <f t="shared" si="46"/>
        <v>2.3828927999999996E-2</v>
      </c>
      <c r="P78" s="20">
        <f t="shared" si="47"/>
        <v>0.49521124839999991</v>
      </c>
      <c r="Q78" s="20">
        <f t="shared" si="48"/>
        <v>1.0187700732479998</v>
      </c>
      <c r="R78" s="21">
        <v>1</v>
      </c>
      <c r="S78" s="20">
        <f t="shared" si="49"/>
        <v>1.0187700732479998</v>
      </c>
      <c r="T78" s="20">
        <f t="shared" si="50"/>
        <v>0.49521124839999991</v>
      </c>
      <c r="U78" s="22">
        <f t="shared" si="36"/>
        <v>560.32354028639986</v>
      </c>
      <c r="V78" s="23">
        <f t="shared" si="37"/>
        <v>272.36618661999995</v>
      </c>
      <c r="W78" s="20">
        <f t="shared" si="51"/>
        <v>2.0072249040000001</v>
      </c>
      <c r="X78" s="24">
        <f t="shared" si="38"/>
        <v>401.4449808</v>
      </c>
      <c r="Y78" s="25">
        <f t="shared" si="52"/>
        <v>1.224129</v>
      </c>
      <c r="Z78" s="24">
        <f t="shared" si="39"/>
        <v>1101.7161000000001</v>
      </c>
      <c r="AA78" s="26">
        <f t="shared" si="53"/>
        <v>2335.8508077063998</v>
      </c>
      <c r="AB78" s="27"/>
    </row>
    <row r="79" spans="1:28" ht="18.75" hidden="1" customHeight="1" x14ac:dyDescent="0.3">
      <c r="A79" s="14" t="s">
        <v>28</v>
      </c>
      <c r="B79" s="15" t="s">
        <v>47</v>
      </c>
      <c r="C79" s="14" t="s">
        <v>34</v>
      </c>
      <c r="D79" s="28"/>
      <c r="E79" s="32">
        <f t="shared" si="40"/>
        <v>19</v>
      </c>
      <c r="F79" s="18">
        <f t="shared" si="41"/>
        <v>25.5</v>
      </c>
      <c r="G79" s="14">
        <v>1124</v>
      </c>
      <c r="H79" s="14">
        <v>1162</v>
      </c>
      <c r="I79" s="14">
        <v>1200</v>
      </c>
      <c r="J79" s="14">
        <v>1251</v>
      </c>
      <c r="K79" s="20">
        <f t="shared" si="42"/>
        <v>1.181</v>
      </c>
      <c r="L79" s="21">
        <f t="shared" si="43"/>
        <v>23</v>
      </c>
      <c r="M79" s="21">
        <f t="shared" si="44"/>
        <v>29</v>
      </c>
      <c r="N79" s="20">
        <f t="shared" si="45"/>
        <v>1.38248E-2</v>
      </c>
      <c r="O79" s="20">
        <f t="shared" si="46"/>
        <v>2.3828927999999996E-2</v>
      </c>
      <c r="P79" s="20">
        <f t="shared" si="47"/>
        <v>0.37552304240000001</v>
      </c>
      <c r="Q79" s="20">
        <f t="shared" si="48"/>
        <v>0.81611695507199988</v>
      </c>
      <c r="R79" s="21">
        <v>1</v>
      </c>
      <c r="S79" s="20">
        <f t="shared" si="49"/>
        <v>0.81611695507199988</v>
      </c>
      <c r="T79" s="20">
        <f t="shared" si="50"/>
        <v>0.37552304240000001</v>
      </c>
      <c r="U79" s="22">
        <f t="shared" si="36"/>
        <v>448.86432528959995</v>
      </c>
      <c r="V79" s="23">
        <f t="shared" si="37"/>
        <v>206.53767332000001</v>
      </c>
      <c r="W79" s="20">
        <f t="shared" si="51"/>
        <v>2.7646249319999994</v>
      </c>
      <c r="X79" s="24">
        <f t="shared" si="38"/>
        <v>552.92498639999985</v>
      </c>
      <c r="Y79" s="25">
        <f t="shared" si="52"/>
        <v>1.9133677919999994</v>
      </c>
      <c r="Z79" s="24">
        <f t="shared" si="39"/>
        <v>1722.0310127999994</v>
      </c>
      <c r="AA79" s="26">
        <f t="shared" si="53"/>
        <v>2930.3579978095995</v>
      </c>
      <c r="AB79" s="27"/>
    </row>
    <row r="80" spans="1:28" ht="18.75" hidden="1" customHeight="1" x14ac:dyDescent="0.3">
      <c r="A80" s="14" t="s">
        <v>28</v>
      </c>
      <c r="B80" s="15" t="s">
        <v>47</v>
      </c>
      <c r="C80" s="14" t="s">
        <v>35</v>
      </c>
      <c r="D80" s="28"/>
      <c r="E80" s="17">
        <f t="shared" si="40"/>
        <v>25.5</v>
      </c>
      <c r="F80" s="18">
        <f t="shared" si="41"/>
        <v>28.5</v>
      </c>
      <c r="G80" s="14">
        <v>1111</v>
      </c>
      <c r="H80" s="14">
        <v>1162</v>
      </c>
      <c r="I80" s="14">
        <v>1213</v>
      </c>
      <c r="J80" s="14">
        <v>1270</v>
      </c>
      <c r="K80" s="20">
        <f t="shared" si="42"/>
        <v>1.1875</v>
      </c>
      <c r="L80" s="21">
        <f t="shared" si="43"/>
        <v>31</v>
      </c>
      <c r="M80" s="21">
        <f t="shared" si="44"/>
        <v>37</v>
      </c>
      <c r="N80" s="20">
        <f t="shared" si="45"/>
        <v>1.38248E-2</v>
      </c>
      <c r="O80" s="20">
        <f t="shared" si="46"/>
        <v>2.3828927999999996E-2</v>
      </c>
      <c r="P80" s="20">
        <f t="shared" si="47"/>
        <v>0.50892545</v>
      </c>
      <c r="Q80" s="20">
        <f t="shared" si="48"/>
        <v>1.0469835239999998</v>
      </c>
      <c r="R80" s="21">
        <v>1</v>
      </c>
      <c r="S80" s="20">
        <f t="shared" si="49"/>
        <v>1.0469835239999998</v>
      </c>
      <c r="T80" s="20">
        <f t="shared" si="50"/>
        <v>0.50892545</v>
      </c>
      <c r="U80" s="22">
        <f t="shared" si="36"/>
        <v>575.84093819999987</v>
      </c>
      <c r="V80" s="23">
        <f t="shared" si="37"/>
        <v>279.9089975</v>
      </c>
      <c r="W80" s="20">
        <f t="shared" si="51"/>
        <v>3.1368034799999998</v>
      </c>
      <c r="X80" s="24">
        <f t="shared" si="38"/>
        <v>627.36069599999996</v>
      </c>
      <c r="Y80" s="25">
        <f t="shared" si="52"/>
        <v>2.5679409839999994</v>
      </c>
      <c r="Z80" s="24">
        <f t="shared" si="39"/>
        <v>2311.1468855999992</v>
      </c>
      <c r="AA80" s="26">
        <f t="shared" si="53"/>
        <v>3794.2575172999991</v>
      </c>
      <c r="AB80" s="27"/>
    </row>
    <row r="81" spans="1:28" ht="18.75" hidden="1" customHeight="1" x14ac:dyDescent="0.3">
      <c r="A81" s="14" t="s">
        <v>28</v>
      </c>
      <c r="B81" s="15" t="s">
        <v>47</v>
      </c>
      <c r="C81" s="14" t="s">
        <v>36</v>
      </c>
      <c r="D81" s="28"/>
      <c r="E81" s="17">
        <f t="shared" si="40"/>
        <v>25.5</v>
      </c>
      <c r="F81" s="18">
        <f t="shared" si="41"/>
        <v>28.5</v>
      </c>
      <c r="G81" s="14">
        <v>1111</v>
      </c>
      <c r="H81" s="14">
        <v>1162</v>
      </c>
      <c r="I81" s="14">
        <v>1213</v>
      </c>
      <c r="J81" s="14">
        <v>1270</v>
      </c>
      <c r="K81" s="20">
        <f t="shared" si="42"/>
        <v>1.1875</v>
      </c>
      <c r="L81" s="21">
        <f t="shared" si="43"/>
        <v>31</v>
      </c>
      <c r="M81" s="21">
        <f t="shared" si="44"/>
        <v>37</v>
      </c>
      <c r="N81" s="20">
        <f t="shared" si="45"/>
        <v>1.38248E-2</v>
      </c>
      <c r="O81" s="20">
        <f t="shared" si="46"/>
        <v>2.3828927999999996E-2</v>
      </c>
      <c r="P81" s="20">
        <f t="shared" si="47"/>
        <v>0.50892545</v>
      </c>
      <c r="Q81" s="20">
        <f t="shared" si="48"/>
        <v>1.0469835239999998</v>
      </c>
      <c r="R81" s="21">
        <v>1</v>
      </c>
      <c r="S81" s="20">
        <f t="shared" si="49"/>
        <v>1.0469835239999998</v>
      </c>
      <c r="T81" s="20">
        <f t="shared" si="50"/>
        <v>0.50892545</v>
      </c>
      <c r="U81" s="22">
        <f t="shared" si="36"/>
        <v>575.84093819999987</v>
      </c>
      <c r="V81" s="23">
        <f t="shared" si="37"/>
        <v>279.9089975</v>
      </c>
      <c r="W81" s="20">
        <f t="shared" si="51"/>
        <v>3.1368034799999998</v>
      </c>
      <c r="X81" s="24">
        <f t="shared" si="38"/>
        <v>627.36069599999996</v>
      </c>
      <c r="Y81" s="25">
        <f t="shared" si="52"/>
        <v>2.5679409839999994</v>
      </c>
      <c r="Z81" s="24">
        <f t="shared" si="39"/>
        <v>2311.1468855999992</v>
      </c>
      <c r="AA81" s="26">
        <f t="shared" si="53"/>
        <v>3794.2575172999991</v>
      </c>
      <c r="AB81" s="27"/>
    </row>
    <row r="82" spans="1:28" ht="18.75" hidden="1" customHeight="1" x14ac:dyDescent="0.3">
      <c r="A82" s="14" t="s">
        <v>28</v>
      </c>
      <c r="B82" s="15" t="s">
        <v>47</v>
      </c>
      <c r="C82" s="14" t="s">
        <v>37</v>
      </c>
      <c r="D82" s="28"/>
      <c r="E82" s="17">
        <f t="shared" si="40"/>
        <v>25.5</v>
      </c>
      <c r="F82" s="31">
        <f t="shared" si="41"/>
        <v>56</v>
      </c>
      <c r="G82" s="14">
        <v>1156</v>
      </c>
      <c r="H82" s="14">
        <v>1207</v>
      </c>
      <c r="I82" s="14">
        <v>1257</v>
      </c>
      <c r="J82" s="14">
        <v>1369</v>
      </c>
      <c r="K82" s="20">
        <f t="shared" si="42"/>
        <v>1.232</v>
      </c>
      <c r="L82" s="21">
        <f t="shared" si="43"/>
        <v>30</v>
      </c>
      <c r="M82" s="21">
        <f t="shared" si="44"/>
        <v>36</v>
      </c>
      <c r="N82" s="20">
        <f t="shared" si="45"/>
        <v>1.38248E-2</v>
      </c>
      <c r="O82" s="20">
        <f t="shared" si="46"/>
        <v>2.3828927999999996E-2</v>
      </c>
      <c r="P82" s="20">
        <f t="shared" si="47"/>
        <v>0.51096460799999999</v>
      </c>
      <c r="Q82" s="20">
        <f t="shared" si="48"/>
        <v>1.0568606146559998</v>
      </c>
      <c r="R82" s="21">
        <v>1</v>
      </c>
      <c r="S82" s="20">
        <f t="shared" si="49"/>
        <v>1.0568606146559998</v>
      </c>
      <c r="T82" s="20">
        <f t="shared" si="50"/>
        <v>0.51096460799999999</v>
      </c>
      <c r="U82" s="22">
        <f t="shared" si="36"/>
        <v>581.27333806079992</v>
      </c>
      <c r="V82" s="23">
        <f t="shared" si="37"/>
        <v>281.03053439999996</v>
      </c>
      <c r="W82" s="20">
        <f t="shared" si="51"/>
        <v>6.6440088960000008</v>
      </c>
      <c r="X82" s="24">
        <f t="shared" si="38"/>
        <v>1328.8017792000001</v>
      </c>
      <c r="Y82" s="25">
        <f t="shared" si="52"/>
        <v>2.6673879239999998</v>
      </c>
      <c r="Z82" s="24">
        <f t="shared" si="39"/>
        <v>2400.6491315999997</v>
      </c>
      <c r="AA82" s="26">
        <f t="shared" si="53"/>
        <v>4591.7547832607997</v>
      </c>
      <c r="AB82" s="27"/>
    </row>
    <row r="83" spans="1:28" ht="18.75" hidden="1" customHeight="1" x14ac:dyDescent="0.3">
      <c r="A83" s="14" t="s">
        <v>28</v>
      </c>
      <c r="B83" s="15" t="s">
        <v>47</v>
      </c>
      <c r="C83" s="14" t="s">
        <v>38</v>
      </c>
      <c r="D83" s="28"/>
      <c r="E83" s="17">
        <f t="shared" si="40"/>
        <v>25.5</v>
      </c>
      <c r="F83" s="31">
        <f t="shared" si="41"/>
        <v>56</v>
      </c>
      <c r="G83" s="14">
        <v>1156</v>
      </c>
      <c r="H83" s="14">
        <v>1207</v>
      </c>
      <c r="I83" s="14">
        <v>1257</v>
      </c>
      <c r="J83" s="14">
        <v>1369</v>
      </c>
      <c r="K83" s="20">
        <f t="shared" si="42"/>
        <v>1.232</v>
      </c>
      <c r="L83" s="21">
        <f t="shared" si="43"/>
        <v>30</v>
      </c>
      <c r="M83" s="21">
        <f t="shared" si="44"/>
        <v>36</v>
      </c>
      <c r="N83" s="20">
        <f t="shared" si="45"/>
        <v>1.38248E-2</v>
      </c>
      <c r="O83" s="20">
        <f t="shared" si="46"/>
        <v>2.3828927999999996E-2</v>
      </c>
      <c r="P83" s="20">
        <f t="shared" si="47"/>
        <v>0.51096460799999999</v>
      </c>
      <c r="Q83" s="20">
        <f t="shared" si="48"/>
        <v>1.0568606146559998</v>
      </c>
      <c r="R83" s="21">
        <v>1</v>
      </c>
      <c r="S83" s="20">
        <f t="shared" si="49"/>
        <v>1.0568606146559998</v>
      </c>
      <c r="T83" s="20">
        <f t="shared" si="50"/>
        <v>0.51096460799999999</v>
      </c>
      <c r="U83" s="22">
        <f t="shared" si="36"/>
        <v>581.27333806079992</v>
      </c>
      <c r="V83" s="23">
        <f t="shared" si="37"/>
        <v>281.03053439999996</v>
      </c>
      <c r="W83" s="20">
        <f t="shared" si="51"/>
        <v>6.6440088960000008</v>
      </c>
      <c r="X83" s="24">
        <f t="shared" si="38"/>
        <v>1328.8017792000001</v>
      </c>
      <c r="Y83" s="25">
        <f t="shared" si="52"/>
        <v>2.6673879239999998</v>
      </c>
      <c r="Z83" s="24">
        <f t="shared" si="39"/>
        <v>2400.6491315999997</v>
      </c>
      <c r="AA83" s="26">
        <f t="shared" si="53"/>
        <v>4591.7547832607997</v>
      </c>
      <c r="AB83" s="27"/>
    </row>
    <row r="84" spans="1:28" s="1" customFormat="1" ht="18.75" hidden="1" customHeight="1" x14ac:dyDescent="0.3">
      <c r="A84" s="14" t="s">
        <v>28</v>
      </c>
      <c r="B84" s="15" t="s">
        <v>48</v>
      </c>
      <c r="C84" s="14" t="s">
        <v>31</v>
      </c>
      <c r="D84" s="28"/>
      <c r="E84" s="17">
        <f t="shared" si="40"/>
        <v>9.5</v>
      </c>
      <c r="F84" s="31">
        <f t="shared" si="41"/>
        <v>49</v>
      </c>
      <c r="G84" s="14">
        <v>1162</v>
      </c>
      <c r="H84" s="14">
        <v>1181</v>
      </c>
      <c r="I84" s="14">
        <v>1229</v>
      </c>
      <c r="J84" s="14">
        <v>1327</v>
      </c>
      <c r="K84" s="20">
        <f t="shared" si="42"/>
        <v>1.2050000000000001</v>
      </c>
      <c r="L84" s="21">
        <f t="shared" si="43"/>
        <v>29</v>
      </c>
      <c r="M84" s="21">
        <f t="shared" si="44"/>
        <v>35</v>
      </c>
      <c r="N84" s="20">
        <f t="shared" si="45"/>
        <v>1.38248E-2</v>
      </c>
      <c r="O84" s="20">
        <f t="shared" si="46"/>
        <v>2.3828927999999996E-2</v>
      </c>
      <c r="P84" s="20">
        <f t="shared" si="47"/>
        <v>0.48310763600000001</v>
      </c>
      <c r="Q84" s="20">
        <f t="shared" si="48"/>
        <v>1.0049850383999999</v>
      </c>
      <c r="R84" s="21">
        <v>1</v>
      </c>
      <c r="S84" s="20">
        <f t="shared" si="49"/>
        <v>1.0049850383999999</v>
      </c>
      <c r="T84" s="20">
        <f t="shared" si="50"/>
        <v>0.48310763600000001</v>
      </c>
      <c r="U84" s="22">
        <f t="shared" si="36"/>
        <v>552.74177111999995</v>
      </c>
      <c r="V84" s="23">
        <f t="shared" si="37"/>
        <v>265.70919980000002</v>
      </c>
      <c r="W84" s="20">
        <f t="shared" si="51"/>
        <v>5.6351532720000002</v>
      </c>
      <c r="X84" s="22">
        <f t="shared" si="38"/>
        <v>1127.0306544</v>
      </c>
      <c r="Y84" s="20">
        <f t="shared" si="52"/>
        <v>0.97232674800000007</v>
      </c>
      <c r="Z84" s="22">
        <f t="shared" si="39"/>
        <v>875.09407320000003</v>
      </c>
      <c r="AA84" s="29">
        <f t="shared" si="53"/>
        <v>2820.5756985200001</v>
      </c>
      <c r="AB84" s="9"/>
    </row>
    <row r="85" spans="1:28" ht="18.75" hidden="1" customHeight="1" x14ac:dyDescent="0.3">
      <c r="A85" s="14" t="s">
        <v>28</v>
      </c>
      <c r="B85" s="15" t="s">
        <v>48</v>
      </c>
      <c r="C85" s="14" t="s">
        <v>32</v>
      </c>
      <c r="D85" s="28"/>
      <c r="E85" s="17">
        <f t="shared" si="40"/>
        <v>9.5</v>
      </c>
      <c r="F85" s="31">
        <f t="shared" si="41"/>
        <v>16</v>
      </c>
      <c r="G85" s="14">
        <v>1162</v>
      </c>
      <c r="H85" s="14">
        <v>1181</v>
      </c>
      <c r="I85" s="14">
        <v>1224</v>
      </c>
      <c r="J85" s="14">
        <v>1256</v>
      </c>
      <c r="K85" s="20">
        <f t="shared" si="42"/>
        <v>1.2024999999999999</v>
      </c>
      <c r="L85" s="21">
        <f t="shared" si="43"/>
        <v>26</v>
      </c>
      <c r="M85" s="21">
        <f t="shared" si="44"/>
        <v>32</v>
      </c>
      <c r="N85" s="20">
        <f t="shared" si="45"/>
        <v>1.38248E-2</v>
      </c>
      <c r="O85" s="20">
        <f t="shared" si="46"/>
        <v>2.3828927999999996E-2</v>
      </c>
      <c r="P85" s="20">
        <f t="shared" si="47"/>
        <v>0.43223237199999998</v>
      </c>
      <c r="Q85" s="20">
        <f t="shared" si="48"/>
        <v>0.91693714943999971</v>
      </c>
      <c r="R85" s="21">
        <v>1</v>
      </c>
      <c r="S85" s="20">
        <f t="shared" si="49"/>
        <v>0.91693714943999971</v>
      </c>
      <c r="T85" s="20">
        <f t="shared" si="50"/>
        <v>0.43223237199999998</v>
      </c>
      <c r="U85" s="22">
        <f t="shared" si="36"/>
        <v>504.31543219199983</v>
      </c>
      <c r="V85" s="23">
        <f t="shared" si="37"/>
        <v>237.72780459999998</v>
      </c>
      <c r="W85" s="20">
        <f t="shared" si="51"/>
        <v>1.7415997439999999</v>
      </c>
      <c r="X85" s="24">
        <f t="shared" si="38"/>
        <v>348.31994879999996</v>
      </c>
      <c r="Y85" s="25">
        <f t="shared" si="52"/>
        <v>0.97232674800000007</v>
      </c>
      <c r="Z85" s="24">
        <f t="shared" si="39"/>
        <v>875.09407320000003</v>
      </c>
      <c r="AA85" s="26">
        <f t="shared" si="53"/>
        <v>1965.4572587919997</v>
      </c>
      <c r="AB85" s="27"/>
    </row>
    <row r="86" spans="1:28" ht="18.75" hidden="1" customHeight="1" x14ac:dyDescent="0.3">
      <c r="A86" s="14" t="s">
        <v>28</v>
      </c>
      <c r="B86" s="15" t="s">
        <v>48</v>
      </c>
      <c r="C86" s="14" t="s">
        <v>33</v>
      </c>
      <c r="D86" s="28"/>
      <c r="E86" s="17">
        <f t="shared" si="40"/>
        <v>12.5</v>
      </c>
      <c r="F86" s="31">
        <f t="shared" si="41"/>
        <v>22</v>
      </c>
      <c r="G86" s="14">
        <v>1153</v>
      </c>
      <c r="H86" s="14">
        <v>1178</v>
      </c>
      <c r="I86" s="14">
        <v>1229</v>
      </c>
      <c r="J86" s="14">
        <v>1273</v>
      </c>
      <c r="K86" s="20">
        <f t="shared" si="42"/>
        <v>1.2035</v>
      </c>
      <c r="L86" s="21">
        <f t="shared" si="43"/>
        <v>31</v>
      </c>
      <c r="M86" s="21">
        <f t="shared" si="44"/>
        <v>37</v>
      </c>
      <c r="N86" s="20">
        <f t="shared" si="45"/>
        <v>1.38248E-2</v>
      </c>
      <c r="O86" s="20">
        <f t="shared" si="46"/>
        <v>2.3828927999999996E-2</v>
      </c>
      <c r="P86" s="20">
        <f t="shared" si="47"/>
        <v>0.51578255080000002</v>
      </c>
      <c r="Q86" s="20">
        <f t="shared" si="48"/>
        <v>1.0610902493759997</v>
      </c>
      <c r="R86" s="21">
        <v>1</v>
      </c>
      <c r="S86" s="20">
        <f t="shared" si="49"/>
        <v>1.0610902493759997</v>
      </c>
      <c r="T86" s="20">
        <f t="shared" si="50"/>
        <v>0.51578255080000002</v>
      </c>
      <c r="U86" s="22">
        <f t="shared" si="36"/>
        <v>583.59963715679987</v>
      </c>
      <c r="V86" s="23">
        <f t="shared" si="37"/>
        <v>283.68040294000002</v>
      </c>
      <c r="W86" s="20">
        <f t="shared" si="51"/>
        <v>2.4271119839999997</v>
      </c>
      <c r="X86" s="24">
        <f t="shared" si="38"/>
        <v>485.42239679999994</v>
      </c>
      <c r="Y86" s="25">
        <f t="shared" si="52"/>
        <v>1.2761274</v>
      </c>
      <c r="Z86" s="24">
        <f t="shared" si="39"/>
        <v>1148.51466</v>
      </c>
      <c r="AA86" s="26">
        <f t="shared" si="53"/>
        <v>2501.2170968967998</v>
      </c>
      <c r="AB86" s="27"/>
    </row>
    <row r="87" spans="1:28" ht="18.75" hidden="1" customHeight="1" x14ac:dyDescent="0.3">
      <c r="A87" s="14" t="s">
        <v>28</v>
      </c>
      <c r="B87" s="15" t="s">
        <v>48</v>
      </c>
      <c r="C87" s="14" t="s">
        <v>34</v>
      </c>
      <c r="D87" s="28"/>
      <c r="E87" s="32">
        <f t="shared" si="40"/>
        <v>19</v>
      </c>
      <c r="F87" s="31">
        <f t="shared" si="41"/>
        <v>32</v>
      </c>
      <c r="G87" s="14">
        <v>1178</v>
      </c>
      <c r="H87" s="14">
        <v>1216</v>
      </c>
      <c r="I87" s="14">
        <v>1254</v>
      </c>
      <c r="J87" s="14">
        <v>1318</v>
      </c>
      <c r="K87" s="20">
        <f t="shared" si="42"/>
        <v>1.2350000000000001</v>
      </c>
      <c r="L87" s="21">
        <f t="shared" si="43"/>
        <v>23</v>
      </c>
      <c r="M87" s="21">
        <f t="shared" si="44"/>
        <v>29</v>
      </c>
      <c r="N87" s="20">
        <f t="shared" si="45"/>
        <v>1.38248E-2</v>
      </c>
      <c r="O87" s="20">
        <f t="shared" si="46"/>
        <v>2.3828927999999996E-2</v>
      </c>
      <c r="P87" s="20">
        <f t="shared" si="47"/>
        <v>0.392693444</v>
      </c>
      <c r="Q87" s="20">
        <f t="shared" si="48"/>
        <v>0.85343305631999999</v>
      </c>
      <c r="R87" s="21">
        <v>1</v>
      </c>
      <c r="S87" s="20">
        <f t="shared" si="49"/>
        <v>0.85343305631999999</v>
      </c>
      <c r="T87" s="20">
        <f t="shared" si="50"/>
        <v>0.392693444</v>
      </c>
      <c r="U87" s="22">
        <f t="shared" si="36"/>
        <v>469.388180976</v>
      </c>
      <c r="V87" s="23">
        <f t="shared" si="37"/>
        <v>215.98139420000001</v>
      </c>
      <c r="W87" s="20">
        <f t="shared" si="51"/>
        <v>3.6551408640000003</v>
      </c>
      <c r="X87" s="24">
        <f t="shared" si="38"/>
        <v>731.02817280000011</v>
      </c>
      <c r="Y87" s="25">
        <f t="shared" si="52"/>
        <v>2.0022850559999998</v>
      </c>
      <c r="Z87" s="24">
        <f t="shared" si="39"/>
        <v>1802.0565503999999</v>
      </c>
      <c r="AA87" s="26">
        <f t="shared" si="53"/>
        <v>3218.4542983760002</v>
      </c>
      <c r="AB87" s="27"/>
    </row>
    <row r="88" spans="1:28" ht="18.75" hidden="1" customHeight="1" x14ac:dyDescent="0.3">
      <c r="A88" s="14" t="s">
        <v>28</v>
      </c>
      <c r="B88" s="15" t="s">
        <v>48</v>
      </c>
      <c r="C88" s="14" t="s">
        <v>35</v>
      </c>
      <c r="D88" s="28"/>
      <c r="E88" s="17">
        <f t="shared" si="40"/>
        <v>25.5</v>
      </c>
      <c r="F88" s="18">
        <f t="shared" si="41"/>
        <v>31.5</v>
      </c>
      <c r="G88" s="14">
        <v>1162</v>
      </c>
      <c r="H88" s="14">
        <v>1213</v>
      </c>
      <c r="I88" s="14">
        <v>1264</v>
      </c>
      <c r="J88" s="14">
        <v>1327</v>
      </c>
      <c r="K88" s="20">
        <f t="shared" si="42"/>
        <v>1.2384999999999999</v>
      </c>
      <c r="L88" s="21">
        <f t="shared" si="43"/>
        <v>31</v>
      </c>
      <c r="M88" s="21">
        <f t="shared" si="44"/>
        <v>37</v>
      </c>
      <c r="N88" s="20">
        <f t="shared" si="45"/>
        <v>1.38248E-2</v>
      </c>
      <c r="O88" s="20">
        <f t="shared" si="46"/>
        <v>2.3828927999999996E-2</v>
      </c>
      <c r="P88" s="20">
        <f t="shared" si="47"/>
        <v>0.53078245879999997</v>
      </c>
      <c r="Q88" s="20">
        <f t="shared" si="48"/>
        <v>1.0919487111359998</v>
      </c>
      <c r="R88" s="21">
        <v>1</v>
      </c>
      <c r="S88" s="20">
        <f t="shared" si="49"/>
        <v>1.0919487111359998</v>
      </c>
      <c r="T88" s="20">
        <f t="shared" si="50"/>
        <v>0.53078245879999997</v>
      </c>
      <c r="U88" s="22">
        <f t="shared" si="36"/>
        <v>600.57179112479992</v>
      </c>
      <c r="V88" s="23">
        <f t="shared" si="37"/>
        <v>291.93035233999996</v>
      </c>
      <c r="W88" s="20">
        <f t="shared" si="51"/>
        <v>3.622598532</v>
      </c>
      <c r="X88" s="24">
        <f t="shared" si="38"/>
        <v>724.51970640000002</v>
      </c>
      <c r="Y88" s="25">
        <f t="shared" si="52"/>
        <v>2.6806475160000001</v>
      </c>
      <c r="Z88" s="24">
        <f t="shared" si="39"/>
        <v>2412.5827644000001</v>
      </c>
      <c r="AA88" s="26">
        <f t="shared" si="53"/>
        <v>4029.6046142647997</v>
      </c>
      <c r="AB88" s="27"/>
    </row>
    <row r="89" spans="1:28" ht="18.75" hidden="1" customHeight="1" x14ac:dyDescent="0.3">
      <c r="A89" s="14" t="s">
        <v>28</v>
      </c>
      <c r="B89" s="15" t="s">
        <v>48</v>
      </c>
      <c r="C89" s="14" t="s">
        <v>36</v>
      </c>
      <c r="D89" s="28"/>
      <c r="E89" s="17">
        <f t="shared" si="40"/>
        <v>25.5</v>
      </c>
      <c r="F89" s="18">
        <f t="shared" si="41"/>
        <v>31.5</v>
      </c>
      <c r="G89" s="14">
        <v>1162</v>
      </c>
      <c r="H89" s="14">
        <v>1213</v>
      </c>
      <c r="I89" s="14">
        <v>1264</v>
      </c>
      <c r="J89" s="14">
        <v>1327</v>
      </c>
      <c r="K89" s="20">
        <f t="shared" si="42"/>
        <v>1.2384999999999999</v>
      </c>
      <c r="L89" s="21">
        <f t="shared" si="43"/>
        <v>31</v>
      </c>
      <c r="M89" s="21">
        <f t="shared" si="44"/>
        <v>37</v>
      </c>
      <c r="N89" s="20">
        <f t="shared" si="45"/>
        <v>1.38248E-2</v>
      </c>
      <c r="O89" s="20">
        <f t="shared" si="46"/>
        <v>2.3828927999999996E-2</v>
      </c>
      <c r="P89" s="20">
        <f t="shared" si="47"/>
        <v>0.53078245879999997</v>
      </c>
      <c r="Q89" s="20">
        <f t="shared" si="48"/>
        <v>1.0919487111359998</v>
      </c>
      <c r="R89" s="21">
        <v>1</v>
      </c>
      <c r="S89" s="20">
        <f t="shared" si="49"/>
        <v>1.0919487111359998</v>
      </c>
      <c r="T89" s="20">
        <f t="shared" si="50"/>
        <v>0.53078245879999997</v>
      </c>
      <c r="U89" s="22">
        <f t="shared" si="36"/>
        <v>600.57179112479992</v>
      </c>
      <c r="V89" s="23">
        <f t="shared" si="37"/>
        <v>291.93035233999996</v>
      </c>
      <c r="W89" s="20">
        <f t="shared" si="51"/>
        <v>3.622598532</v>
      </c>
      <c r="X89" s="24">
        <f t="shared" si="38"/>
        <v>724.51970640000002</v>
      </c>
      <c r="Y89" s="25">
        <f t="shared" si="52"/>
        <v>2.6806475160000001</v>
      </c>
      <c r="Z89" s="24">
        <f t="shared" si="39"/>
        <v>2412.5827644000001</v>
      </c>
      <c r="AA89" s="26">
        <f t="shared" si="53"/>
        <v>4029.6046142647997</v>
      </c>
      <c r="AB89" s="27"/>
    </row>
    <row r="90" spans="1:28" ht="18.75" hidden="1" customHeight="1" x14ac:dyDescent="0.3">
      <c r="A90" s="14" t="s">
        <v>28</v>
      </c>
      <c r="B90" s="15" t="s">
        <v>48</v>
      </c>
      <c r="C90" s="14" t="s">
        <v>37</v>
      </c>
      <c r="D90" s="28"/>
      <c r="E90" s="17">
        <f t="shared" si="40"/>
        <v>25.5</v>
      </c>
      <c r="F90" s="31">
        <f t="shared" si="41"/>
        <v>57</v>
      </c>
      <c r="G90" s="14">
        <v>1219</v>
      </c>
      <c r="H90" s="14">
        <v>1270</v>
      </c>
      <c r="I90" s="14">
        <v>1321</v>
      </c>
      <c r="J90" s="14">
        <v>1435</v>
      </c>
      <c r="K90" s="20">
        <f t="shared" si="42"/>
        <v>1.2955000000000001</v>
      </c>
      <c r="L90" s="21">
        <f t="shared" si="43"/>
        <v>31</v>
      </c>
      <c r="M90" s="21">
        <f t="shared" si="44"/>
        <v>37</v>
      </c>
      <c r="N90" s="20">
        <f t="shared" si="45"/>
        <v>1.38248E-2</v>
      </c>
      <c r="O90" s="20">
        <f t="shared" si="46"/>
        <v>2.3828927999999996E-2</v>
      </c>
      <c r="P90" s="20">
        <f t="shared" si="47"/>
        <v>0.55521088040000011</v>
      </c>
      <c r="Q90" s="20">
        <f t="shared" si="48"/>
        <v>1.1422039202879999</v>
      </c>
      <c r="R90" s="21">
        <v>1</v>
      </c>
      <c r="S90" s="20">
        <f t="shared" si="49"/>
        <v>1.1422039202879999</v>
      </c>
      <c r="T90" s="20">
        <f t="shared" si="50"/>
        <v>0.55521088040000011</v>
      </c>
      <c r="U90" s="22">
        <f t="shared" si="36"/>
        <v>628.21215615839992</v>
      </c>
      <c r="V90" s="23">
        <f t="shared" si="37"/>
        <v>305.36598422000009</v>
      </c>
      <c r="W90" s="20">
        <f t="shared" si="51"/>
        <v>7.0886818800000011</v>
      </c>
      <c r="X90" s="24">
        <f t="shared" si="38"/>
        <v>1417.7363760000003</v>
      </c>
      <c r="Y90" s="25">
        <f t="shared" si="52"/>
        <v>2.8066136400000001</v>
      </c>
      <c r="Z90" s="24">
        <f t="shared" si="39"/>
        <v>2525.952276</v>
      </c>
      <c r="AA90" s="26">
        <f t="shared" si="53"/>
        <v>4877.2667923784002</v>
      </c>
      <c r="AB90" s="27"/>
    </row>
    <row r="91" spans="1:28" ht="18.75" hidden="1" customHeight="1" x14ac:dyDescent="0.3">
      <c r="A91" s="14" t="s">
        <v>28</v>
      </c>
      <c r="B91" s="15" t="s">
        <v>48</v>
      </c>
      <c r="C91" s="14" t="s">
        <v>38</v>
      </c>
      <c r="D91" s="28"/>
      <c r="E91" s="17">
        <f t="shared" si="40"/>
        <v>25.5</v>
      </c>
      <c r="F91" s="31">
        <f t="shared" si="41"/>
        <v>57</v>
      </c>
      <c r="G91" s="14">
        <v>1219</v>
      </c>
      <c r="H91" s="14">
        <v>1270</v>
      </c>
      <c r="I91" s="14">
        <v>1321</v>
      </c>
      <c r="J91" s="14">
        <v>1435</v>
      </c>
      <c r="K91" s="20">
        <f t="shared" si="42"/>
        <v>1.2955000000000001</v>
      </c>
      <c r="L91" s="21">
        <f t="shared" si="43"/>
        <v>31</v>
      </c>
      <c r="M91" s="21">
        <f t="shared" si="44"/>
        <v>37</v>
      </c>
      <c r="N91" s="20">
        <f t="shared" si="45"/>
        <v>1.38248E-2</v>
      </c>
      <c r="O91" s="20">
        <f t="shared" si="46"/>
        <v>2.3828927999999996E-2</v>
      </c>
      <c r="P91" s="20">
        <f t="shared" si="47"/>
        <v>0.55521088040000011</v>
      </c>
      <c r="Q91" s="20">
        <f t="shared" si="48"/>
        <v>1.1422039202879999</v>
      </c>
      <c r="R91" s="21">
        <v>1</v>
      </c>
      <c r="S91" s="20">
        <f t="shared" si="49"/>
        <v>1.1422039202879999</v>
      </c>
      <c r="T91" s="20">
        <f t="shared" si="50"/>
        <v>0.55521088040000011</v>
      </c>
      <c r="U91" s="22">
        <f t="shared" si="36"/>
        <v>628.21215615839992</v>
      </c>
      <c r="V91" s="23">
        <f t="shared" si="37"/>
        <v>305.36598422000009</v>
      </c>
      <c r="W91" s="20">
        <f t="shared" si="51"/>
        <v>7.0886818800000011</v>
      </c>
      <c r="X91" s="24">
        <f t="shared" si="38"/>
        <v>1417.7363760000003</v>
      </c>
      <c r="Y91" s="25">
        <f t="shared" si="52"/>
        <v>2.8066136400000001</v>
      </c>
      <c r="Z91" s="24">
        <f t="shared" si="39"/>
        <v>2525.952276</v>
      </c>
      <c r="AA91" s="26">
        <f t="shared" si="53"/>
        <v>4877.2667923784002</v>
      </c>
      <c r="AB91" s="27"/>
    </row>
    <row r="92" spans="1:28" s="1" customFormat="1" ht="18.75" hidden="1" customHeight="1" x14ac:dyDescent="0.3">
      <c r="A92" s="14" t="s">
        <v>28</v>
      </c>
      <c r="B92" s="15" t="s">
        <v>49</v>
      </c>
      <c r="C92" s="14" t="s">
        <v>31</v>
      </c>
      <c r="D92" s="28"/>
      <c r="E92" s="17">
        <f t="shared" si="40"/>
        <v>9.5</v>
      </c>
      <c r="F92" s="18">
        <f t="shared" si="41"/>
        <v>52.299999999999955</v>
      </c>
      <c r="G92" s="42">
        <v>1212.9000000000001</v>
      </c>
      <c r="H92" s="19">
        <v>1231.9000000000001</v>
      </c>
      <c r="I92" s="19">
        <v>1279.7</v>
      </c>
      <c r="J92" s="19">
        <v>1384.3</v>
      </c>
      <c r="K92" s="20">
        <f t="shared" si="42"/>
        <v>1.2558000000000002</v>
      </c>
      <c r="L92" s="21">
        <f t="shared" si="43"/>
        <v>29</v>
      </c>
      <c r="M92" s="21">
        <f t="shared" si="44"/>
        <v>35</v>
      </c>
      <c r="N92" s="20">
        <f t="shared" si="45"/>
        <v>1.38248E-2</v>
      </c>
      <c r="O92" s="20">
        <f t="shared" si="46"/>
        <v>2.3828927999999996E-2</v>
      </c>
      <c r="P92" s="20">
        <f t="shared" si="47"/>
        <v>0.50347433136000008</v>
      </c>
      <c r="Q92" s="20">
        <f t="shared" si="48"/>
        <v>1.047352872384</v>
      </c>
      <c r="R92" s="21">
        <v>1</v>
      </c>
      <c r="S92" s="20">
        <f t="shared" si="49"/>
        <v>1.047352872384</v>
      </c>
      <c r="T92" s="20">
        <f t="shared" si="50"/>
        <v>0.50347433136000008</v>
      </c>
      <c r="U92" s="22">
        <f t="shared" si="36"/>
        <v>576.04407981120005</v>
      </c>
      <c r="V92" s="23">
        <f t="shared" si="37"/>
        <v>276.91088224800006</v>
      </c>
      <c r="W92" s="20">
        <f t="shared" si="51"/>
        <v>6.2743774029599946</v>
      </c>
      <c r="X92" s="22">
        <f t="shared" si="38"/>
        <v>1254.8754805919989</v>
      </c>
      <c r="Y92" s="20">
        <f t="shared" si="52"/>
        <v>1.0142331251999999</v>
      </c>
      <c r="Z92" s="22">
        <f t="shared" si="39"/>
        <v>912.80981267999982</v>
      </c>
      <c r="AA92" s="29">
        <f t="shared" si="53"/>
        <v>3020.6402553311987</v>
      </c>
      <c r="AB92" s="9"/>
    </row>
    <row r="93" spans="1:28" ht="18.75" hidden="1" customHeight="1" x14ac:dyDescent="0.3">
      <c r="A93" s="14" t="s">
        <v>28</v>
      </c>
      <c r="B93" s="15" t="s">
        <v>49</v>
      </c>
      <c r="C93" s="14" t="s">
        <v>32</v>
      </c>
      <c r="D93" s="28"/>
      <c r="E93" s="17">
        <f t="shared" si="40"/>
        <v>9.5</v>
      </c>
      <c r="F93" s="18">
        <f t="shared" si="41"/>
        <v>18.284999999999968</v>
      </c>
      <c r="G93" s="42">
        <v>1212.9000000000001</v>
      </c>
      <c r="H93" s="19">
        <v>1231.9000000000001</v>
      </c>
      <c r="I93" s="14">
        <v>1270</v>
      </c>
      <c r="J93" s="19">
        <v>1306.57</v>
      </c>
      <c r="K93" s="20">
        <f t="shared" si="42"/>
        <v>1.25095</v>
      </c>
      <c r="L93" s="21">
        <f t="shared" si="43"/>
        <v>23</v>
      </c>
      <c r="M93" s="21">
        <f t="shared" si="44"/>
        <v>29</v>
      </c>
      <c r="N93" s="20">
        <f t="shared" si="45"/>
        <v>1.38248E-2</v>
      </c>
      <c r="O93" s="20">
        <f t="shared" si="46"/>
        <v>2.3828927999999996E-2</v>
      </c>
      <c r="P93" s="20">
        <f t="shared" si="47"/>
        <v>0.39776507187999999</v>
      </c>
      <c r="Q93" s="20">
        <f t="shared" si="48"/>
        <v>0.86445512696639981</v>
      </c>
      <c r="R93" s="21">
        <v>1</v>
      </c>
      <c r="S93" s="20">
        <f t="shared" si="49"/>
        <v>0.86445512696639981</v>
      </c>
      <c r="T93" s="20">
        <f t="shared" si="50"/>
        <v>0.39776507187999999</v>
      </c>
      <c r="U93" s="22">
        <f t="shared" si="36"/>
        <v>475.45031983151989</v>
      </c>
      <c r="V93" s="23">
        <f t="shared" si="37"/>
        <v>218.77078953399999</v>
      </c>
      <c r="W93" s="20">
        <f t="shared" si="51"/>
        <v>2.0704577706467964</v>
      </c>
      <c r="X93" s="24">
        <f t="shared" si="38"/>
        <v>414.09155412935928</v>
      </c>
      <c r="Y93" s="25">
        <f t="shared" si="52"/>
        <v>1.0142331251999999</v>
      </c>
      <c r="Z93" s="24">
        <f t="shared" si="39"/>
        <v>912.80981267999982</v>
      </c>
      <c r="AA93" s="26">
        <f t="shared" si="53"/>
        <v>2021.122476174879</v>
      </c>
      <c r="AB93" s="27"/>
    </row>
    <row r="94" spans="1:28" ht="18.75" hidden="1" customHeight="1" x14ac:dyDescent="0.3">
      <c r="A94" s="14" t="s">
        <v>28</v>
      </c>
      <c r="B94" s="15" t="s">
        <v>49</v>
      </c>
      <c r="C94" s="14" t="s">
        <v>33</v>
      </c>
      <c r="D94" s="28"/>
      <c r="E94" s="17">
        <f t="shared" si="40"/>
        <v>12.5</v>
      </c>
      <c r="F94" s="31">
        <f t="shared" si="41"/>
        <v>19</v>
      </c>
      <c r="G94" s="43">
        <v>1210</v>
      </c>
      <c r="H94" s="14">
        <v>1235</v>
      </c>
      <c r="I94" s="14">
        <v>1286</v>
      </c>
      <c r="J94" s="14">
        <v>1324</v>
      </c>
      <c r="K94" s="20">
        <f t="shared" si="42"/>
        <v>1.2605</v>
      </c>
      <c r="L94" s="21">
        <f t="shared" si="43"/>
        <v>31</v>
      </c>
      <c r="M94" s="21">
        <f t="shared" si="44"/>
        <v>37</v>
      </c>
      <c r="N94" s="20">
        <f t="shared" si="45"/>
        <v>1.38248E-2</v>
      </c>
      <c r="O94" s="20">
        <f t="shared" si="46"/>
        <v>2.3828927999999996E-2</v>
      </c>
      <c r="P94" s="20">
        <f t="shared" si="47"/>
        <v>0.54021097239999993</v>
      </c>
      <c r="Q94" s="20">
        <f t="shared" si="48"/>
        <v>1.1113454585279998</v>
      </c>
      <c r="R94" s="21">
        <v>1</v>
      </c>
      <c r="S94" s="20">
        <f t="shared" si="49"/>
        <v>1.1113454585279998</v>
      </c>
      <c r="T94" s="20">
        <f t="shared" si="50"/>
        <v>0.54021097239999993</v>
      </c>
      <c r="U94" s="22">
        <f t="shared" si="36"/>
        <v>611.24000219039988</v>
      </c>
      <c r="V94" s="23">
        <f t="shared" si="37"/>
        <v>297.11603481999998</v>
      </c>
      <c r="W94" s="20">
        <f t="shared" si="51"/>
        <v>2.1801195839999998</v>
      </c>
      <c r="X94" s="24">
        <f t="shared" si="38"/>
        <v>436.02391679999994</v>
      </c>
      <c r="Y94" s="25">
        <f t="shared" si="52"/>
        <v>1.3378755</v>
      </c>
      <c r="Z94" s="24">
        <f t="shared" si="39"/>
        <v>1204.0879500000001</v>
      </c>
      <c r="AA94" s="26">
        <f t="shared" si="53"/>
        <v>2548.4679038104</v>
      </c>
      <c r="AB94" s="27"/>
    </row>
    <row r="95" spans="1:28" ht="18.75" hidden="1" customHeight="1" x14ac:dyDescent="0.3">
      <c r="A95" s="14" t="s">
        <v>28</v>
      </c>
      <c r="B95" s="15" t="s">
        <v>49</v>
      </c>
      <c r="C95" s="14" t="s">
        <v>34</v>
      </c>
      <c r="D95" s="28"/>
      <c r="E95" s="32">
        <f t="shared" si="40"/>
        <v>16</v>
      </c>
      <c r="F95" s="31">
        <f t="shared" si="41"/>
        <v>29</v>
      </c>
      <c r="G95" s="43">
        <v>1232</v>
      </c>
      <c r="H95" s="14">
        <v>1264</v>
      </c>
      <c r="I95" s="14">
        <v>1311</v>
      </c>
      <c r="J95" s="14">
        <v>1369</v>
      </c>
      <c r="K95" s="20">
        <f t="shared" si="42"/>
        <v>1.2875000000000001</v>
      </c>
      <c r="L95" s="21">
        <f t="shared" si="43"/>
        <v>28</v>
      </c>
      <c r="M95" s="21">
        <f t="shared" si="44"/>
        <v>34</v>
      </c>
      <c r="N95" s="20">
        <f t="shared" si="45"/>
        <v>1.38248E-2</v>
      </c>
      <c r="O95" s="20">
        <f t="shared" si="46"/>
        <v>2.3828927999999996E-2</v>
      </c>
      <c r="P95" s="20">
        <f t="shared" si="47"/>
        <v>0.49838404000000008</v>
      </c>
      <c r="Q95" s="20">
        <f t="shared" si="48"/>
        <v>1.0431113232</v>
      </c>
      <c r="R95" s="21">
        <v>1</v>
      </c>
      <c r="S95" s="20">
        <f t="shared" si="49"/>
        <v>1.0431113232</v>
      </c>
      <c r="T95" s="20">
        <f t="shared" si="50"/>
        <v>0.49838404000000008</v>
      </c>
      <c r="U95" s="22">
        <f t="shared" si="36"/>
        <v>573.71122776000004</v>
      </c>
      <c r="V95" s="23">
        <f t="shared" si="37"/>
        <v>274.11122200000005</v>
      </c>
      <c r="W95" s="20">
        <f t="shared" si="51"/>
        <v>3.440647464</v>
      </c>
      <c r="X95" s="24">
        <f t="shared" si="38"/>
        <v>688.12949279999998</v>
      </c>
      <c r="Y95" s="25">
        <f t="shared" si="52"/>
        <v>1.752692736</v>
      </c>
      <c r="Z95" s="24">
        <f t="shared" si="39"/>
        <v>1577.4234624000001</v>
      </c>
      <c r="AA95" s="26">
        <f t="shared" si="53"/>
        <v>3113.3754049599997</v>
      </c>
      <c r="AB95" s="27"/>
    </row>
    <row r="96" spans="1:28" ht="45.6" customHeight="1" x14ac:dyDescent="0.3">
      <c r="A96" s="14" t="s">
        <v>28</v>
      </c>
      <c r="B96" s="15" t="s">
        <v>49</v>
      </c>
      <c r="C96" s="14" t="s">
        <v>35</v>
      </c>
      <c r="D96" s="28"/>
      <c r="E96" s="17">
        <f t="shared" si="40"/>
        <v>25.399999999999977</v>
      </c>
      <c r="F96" s="18">
        <f t="shared" si="41"/>
        <v>34.925000000000068</v>
      </c>
      <c r="G96" s="42">
        <v>1219.2</v>
      </c>
      <c r="H96" s="14">
        <v>1270</v>
      </c>
      <c r="I96" s="19">
        <v>1320.8</v>
      </c>
      <c r="J96" s="19">
        <v>1390.65</v>
      </c>
      <c r="K96" s="33">
        <f t="shared" si="42"/>
        <v>1.2954000000000001</v>
      </c>
      <c r="L96" s="34">
        <f t="shared" si="43"/>
        <v>30</v>
      </c>
      <c r="M96" s="34">
        <f t="shared" si="44"/>
        <v>36</v>
      </c>
      <c r="N96" s="33">
        <f t="shared" si="45"/>
        <v>1.38248E-2</v>
      </c>
      <c r="O96" s="33">
        <f t="shared" si="46"/>
        <v>2.3828927999999996E-2</v>
      </c>
      <c r="P96" s="33">
        <f t="shared" si="47"/>
        <v>0.53725937759999998</v>
      </c>
      <c r="Q96" s="33">
        <f t="shared" si="48"/>
        <v>1.1112477599232</v>
      </c>
      <c r="R96" s="34">
        <v>1</v>
      </c>
      <c r="S96" s="33">
        <f t="shared" si="49"/>
        <v>1.1112477599232</v>
      </c>
      <c r="T96" s="33">
        <f t="shared" si="50"/>
        <v>0.53725937759999998</v>
      </c>
      <c r="U96" s="35">
        <f>S96*R96*500</f>
        <v>555.62387996159998</v>
      </c>
      <c r="V96" s="36">
        <f>T96*R96*500</f>
        <v>268.6296888</v>
      </c>
      <c r="W96" s="33">
        <f t="shared" si="51"/>
        <v>4.209136259130009</v>
      </c>
      <c r="X96" s="37">
        <f>W96*400*1.5</f>
        <v>2525.4817554780052</v>
      </c>
      <c r="Y96" s="38">
        <f t="shared" si="52"/>
        <v>2.7956073119999978</v>
      </c>
      <c r="Z96" s="37">
        <f>Y96*400*1.5</f>
        <v>1677.3643871999989</v>
      </c>
      <c r="AA96" s="39">
        <f t="shared" si="53"/>
        <v>5027.0997114396041</v>
      </c>
      <c r="AB96" s="40">
        <f>S96+T96+W96+Y96</f>
        <v>8.6532507086532071</v>
      </c>
    </row>
    <row r="97" spans="1:28" ht="18.75" hidden="1" customHeight="1" x14ac:dyDescent="0.3">
      <c r="A97" s="14" t="s">
        <v>28</v>
      </c>
      <c r="B97" s="15" t="s">
        <v>49</v>
      </c>
      <c r="C97" s="14" t="s">
        <v>36</v>
      </c>
      <c r="D97" s="28"/>
      <c r="E97" s="17">
        <f t="shared" si="40"/>
        <v>25.5</v>
      </c>
      <c r="F97" s="31">
        <f t="shared" si="41"/>
        <v>35</v>
      </c>
      <c r="G97" s="43">
        <v>1219</v>
      </c>
      <c r="H97" s="14">
        <v>1270</v>
      </c>
      <c r="I97" s="14">
        <v>1321</v>
      </c>
      <c r="J97" s="14">
        <v>1391</v>
      </c>
      <c r="K97" s="20">
        <f t="shared" si="42"/>
        <v>1.2955000000000001</v>
      </c>
      <c r="L97" s="21">
        <f t="shared" si="43"/>
        <v>31</v>
      </c>
      <c r="M97" s="21">
        <f t="shared" si="44"/>
        <v>37</v>
      </c>
      <c r="N97" s="20">
        <f t="shared" si="45"/>
        <v>1.38248E-2</v>
      </c>
      <c r="O97" s="20">
        <f t="shared" si="46"/>
        <v>2.3828927999999996E-2</v>
      </c>
      <c r="P97" s="20">
        <f t="shared" si="47"/>
        <v>0.55521088040000011</v>
      </c>
      <c r="Q97" s="20">
        <f t="shared" si="48"/>
        <v>1.1422039202879999</v>
      </c>
      <c r="R97" s="21">
        <v>1</v>
      </c>
      <c r="S97" s="20">
        <f t="shared" si="49"/>
        <v>1.1422039202879999</v>
      </c>
      <c r="T97" s="20">
        <f t="shared" si="50"/>
        <v>0.55521088040000011</v>
      </c>
      <c r="U97" s="22">
        <f t="shared" ref="U97:U135" si="54">S97*R97*550</f>
        <v>628.21215615839992</v>
      </c>
      <c r="V97" s="23">
        <f t="shared" ref="V97:V135" si="55">T97*R97*550</f>
        <v>305.36598422000009</v>
      </c>
      <c r="W97" s="20">
        <f t="shared" si="51"/>
        <v>4.2192368400000007</v>
      </c>
      <c r="X97" s="24">
        <f t="shared" ref="X97:X135" si="56">W97*2*100</f>
        <v>843.84736800000019</v>
      </c>
      <c r="Y97" s="25">
        <f t="shared" si="52"/>
        <v>2.8066136400000001</v>
      </c>
      <c r="Z97" s="24">
        <f t="shared" ref="Z97:Z135" si="57">Y97*2*450</f>
        <v>2525.952276</v>
      </c>
      <c r="AA97" s="26">
        <f t="shared" si="53"/>
        <v>4303.3777843784001</v>
      </c>
      <c r="AB97" s="27"/>
    </row>
    <row r="98" spans="1:28" ht="18.75" hidden="1" customHeight="1" x14ac:dyDescent="0.3">
      <c r="A98" s="14" t="s">
        <v>28</v>
      </c>
      <c r="B98" s="15" t="s">
        <v>49</v>
      </c>
      <c r="C98" s="14" t="s">
        <v>37</v>
      </c>
      <c r="D98" s="28"/>
      <c r="E98" s="17">
        <f t="shared" si="40"/>
        <v>25.5</v>
      </c>
      <c r="F98" s="31">
        <f t="shared" si="41"/>
        <v>57</v>
      </c>
      <c r="G98" s="43">
        <v>1270</v>
      </c>
      <c r="H98" s="14">
        <v>1321</v>
      </c>
      <c r="I98" s="14">
        <v>1372</v>
      </c>
      <c r="J98" s="14">
        <v>1486</v>
      </c>
      <c r="K98" s="20">
        <f t="shared" si="42"/>
        <v>1.3465</v>
      </c>
      <c r="L98" s="21">
        <f t="shared" si="43"/>
        <v>31</v>
      </c>
      <c r="M98" s="21">
        <f t="shared" si="44"/>
        <v>37</v>
      </c>
      <c r="N98" s="20">
        <f t="shared" si="45"/>
        <v>1.38248E-2</v>
      </c>
      <c r="O98" s="20">
        <f t="shared" si="46"/>
        <v>2.3828927999999996E-2</v>
      </c>
      <c r="P98" s="20">
        <f t="shared" si="47"/>
        <v>0.57706788920000007</v>
      </c>
      <c r="Q98" s="20">
        <f t="shared" si="48"/>
        <v>1.1871691074239998</v>
      </c>
      <c r="R98" s="21">
        <v>1</v>
      </c>
      <c r="S98" s="20">
        <f t="shared" si="49"/>
        <v>1.1871691074239998</v>
      </c>
      <c r="T98" s="20">
        <f t="shared" si="50"/>
        <v>0.57706788920000007</v>
      </c>
      <c r="U98" s="22">
        <f t="shared" si="54"/>
        <v>652.94300908319985</v>
      </c>
      <c r="V98" s="23">
        <f t="shared" si="55"/>
        <v>317.38733906000004</v>
      </c>
      <c r="W98" s="20">
        <f t="shared" si="51"/>
        <v>7.3406141279999986</v>
      </c>
      <c r="X98" s="24">
        <f t="shared" si="56"/>
        <v>1468.1228255999997</v>
      </c>
      <c r="Y98" s="25">
        <f t="shared" si="52"/>
        <v>2.9193201720000004</v>
      </c>
      <c r="Z98" s="24">
        <f t="shared" si="57"/>
        <v>2627.3881548000004</v>
      </c>
      <c r="AA98" s="26">
        <f t="shared" si="53"/>
        <v>5065.8413285432007</v>
      </c>
      <c r="AB98" s="27"/>
    </row>
    <row r="99" spans="1:28" ht="18.75" hidden="1" customHeight="1" x14ac:dyDescent="0.3">
      <c r="A99" s="14" t="s">
        <v>28</v>
      </c>
      <c r="B99" s="15" t="s">
        <v>49</v>
      </c>
      <c r="C99" s="14" t="s">
        <v>38</v>
      </c>
      <c r="D99" s="28"/>
      <c r="E99" s="17">
        <f t="shared" ref="E99:E135" si="58">(H99-G99)/2</f>
        <v>25.5</v>
      </c>
      <c r="F99" s="31">
        <f t="shared" ref="F99:F135" si="59">(J99-I99)/2</f>
        <v>57</v>
      </c>
      <c r="G99" s="43">
        <v>1270</v>
      </c>
      <c r="H99" s="14">
        <v>1321</v>
      </c>
      <c r="I99" s="14">
        <v>1372</v>
      </c>
      <c r="J99" s="14">
        <v>1486</v>
      </c>
      <c r="K99" s="20">
        <f t="shared" ref="K99:K135" si="60">(I99+H99)/2/1000</f>
        <v>1.3465</v>
      </c>
      <c r="L99" s="21">
        <f t="shared" ref="L99:L135" si="61">ROUND((I99-H99)/2*1.2,)</f>
        <v>31</v>
      </c>
      <c r="M99" s="21">
        <f t="shared" ref="M99:M130" si="62">L99+6</f>
        <v>37</v>
      </c>
      <c r="N99" s="20">
        <f t="shared" ref="N99:N135" si="63">3.142*(0.0008*0.0055)*1000</f>
        <v>1.38248E-2</v>
      </c>
      <c r="O99" s="20">
        <f t="shared" ref="O99:O135" si="64">3.142*(0.0002*0.0048)*7900</f>
        <v>2.3828927999999996E-2</v>
      </c>
      <c r="P99" s="20">
        <f t="shared" ref="P99:P135" si="65">(K99*L99)*N99</f>
        <v>0.57706788920000007</v>
      </c>
      <c r="Q99" s="20">
        <f t="shared" ref="Q99:Q135" si="66">K99*M99*O99</f>
        <v>1.1871691074239998</v>
      </c>
      <c r="R99" s="21">
        <v>1</v>
      </c>
      <c r="S99" s="20">
        <f t="shared" ref="S99:S130" si="67">(Q99*R99)</f>
        <v>1.1871691074239998</v>
      </c>
      <c r="T99" s="20">
        <f t="shared" ref="T99:T135" si="68">(P99*R99)</f>
        <v>0.57706788920000007</v>
      </c>
      <c r="U99" s="22">
        <f t="shared" si="54"/>
        <v>652.94300908319985</v>
      </c>
      <c r="V99" s="23">
        <f t="shared" si="55"/>
        <v>317.38733906000004</v>
      </c>
      <c r="W99" s="20">
        <f t="shared" ref="W99:W135" si="69">((J99/1000)*3.14)*1.15*0.003*((J99-I99)/2/1000)*8000*R99</f>
        <v>7.3406141279999986</v>
      </c>
      <c r="X99" s="24">
        <f t="shared" si="56"/>
        <v>1468.1228255999997</v>
      </c>
      <c r="Y99" s="25">
        <f t="shared" ref="Y99:Y135" si="70">((H99/1000)*3.14)*1.15*0.003*((H99-G99)/2/1000)*8000*R99</f>
        <v>2.9193201720000004</v>
      </c>
      <c r="Z99" s="24">
        <f t="shared" si="57"/>
        <v>2627.3881548000004</v>
      </c>
      <c r="AA99" s="26">
        <f t="shared" ref="AA99:AA130" si="71">Z99+X99+V99+U99</f>
        <v>5065.8413285432007</v>
      </c>
      <c r="AB99" s="27"/>
    </row>
    <row r="100" spans="1:28" s="1" customFormat="1" ht="18.75" hidden="1" customHeight="1" x14ac:dyDescent="0.3">
      <c r="A100" s="14" t="s">
        <v>28</v>
      </c>
      <c r="B100" s="15" t="s">
        <v>50</v>
      </c>
      <c r="C100" s="14" t="s">
        <v>31</v>
      </c>
      <c r="D100" s="28"/>
      <c r="E100" s="17">
        <f t="shared" si="58"/>
        <v>9.5</v>
      </c>
      <c r="F100" s="18">
        <f t="shared" si="59"/>
        <v>50.5</v>
      </c>
      <c r="G100" s="14">
        <v>1264</v>
      </c>
      <c r="H100" s="14">
        <v>1283</v>
      </c>
      <c r="I100" s="14">
        <v>1334</v>
      </c>
      <c r="J100" s="14">
        <v>1435</v>
      </c>
      <c r="K100" s="20">
        <f t="shared" si="60"/>
        <v>1.3085</v>
      </c>
      <c r="L100" s="21">
        <f t="shared" si="61"/>
        <v>31</v>
      </c>
      <c r="M100" s="21">
        <f t="shared" si="62"/>
        <v>37</v>
      </c>
      <c r="N100" s="20">
        <f t="shared" si="63"/>
        <v>1.38248E-2</v>
      </c>
      <c r="O100" s="20">
        <f t="shared" si="64"/>
        <v>2.3828927999999996E-2</v>
      </c>
      <c r="P100" s="20">
        <f t="shared" si="65"/>
        <v>0.56078227479999998</v>
      </c>
      <c r="Q100" s="20">
        <f t="shared" si="66"/>
        <v>1.1536656346559997</v>
      </c>
      <c r="R100" s="21">
        <v>1</v>
      </c>
      <c r="S100" s="20">
        <f t="shared" si="67"/>
        <v>1.1536656346559997</v>
      </c>
      <c r="T100" s="20">
        <f t="shared" si="68"/>
        <v>0.56078227479999998</v>
      </c>
      <c r="U100" s="22">
        <f t="shared" si="54"/>
        <v>634.51609906079989</v>
      </c>
      <c r="V100" s="23">
        <f t="shared" si="55"/>
        <v>308.43025114</v>
      </c>
      <c r="W100" s="20">
        <f t="shared" si="69"/>
        <v>6.2803234200000011</v>
      </c>
      <c r="X100" s="22">
        <f t="shared" si="56"/>
        <v>1256.0646840000002</v>
      </c>
      <c r="Y100" s="20">
        <f t="shared" si="70"/>
        <v>1.0563041639999999</v>
      </c>
      <c r="Z100" s="22">
        <f t="shared" si="57"/>
        <v>950.67374759999996</v>
      </c>
      <c r="AA100" s="29">
        <f t="shared" si="71"/>
        <v>3149.6847818008</v>
      </c>
      <c r="AB100" s="9"/>
    </row>
    <row r="101" spans="1:28" ht="18.75" hidden="1" customHeight="1" x14ac:dyDescent="0.3">
      <c r="A101" s="14" t="s">
        <v>28</v>
      </c>
      <c r="B101" s="15" t="s">
        <v>50</v>
      </c>
      <c r="C101" s="14" t="s">
        <v>32</v>
      </c>
      <c r="D101" s="28"/>
      <c r="E101" s="17">
        <f t="shared" si="58"/>
        <v>9.5</v>
      </c>
      <c r="F101" s="18">
        <f t="shared" si="59"/>
        <v>15.5</v>
      </c>
      <c r="G101" s="14">
        <v>1264</v>
      </c>
      <c r="H101" s="14">
        <v>1283</v>
      </c>
      <c r="I101" s="14">
        <v>1326</v>
      </c>
      <c r="J101" s="14">
        <v>1357</v>
      </c>
      <c r="K101" s="20">
        <f t="shared" si="60"/>
        <v>1.3045</v>
      </c>
      <c r="L101" s="21">
        <f t="shared" si="61"/>
        <v>26</v>
      </c>
      <c r="M101" s="21">
        <f t="shared" si="62"/>
        <v>32</v>
      </c>
      <c r="N101" s="20">
        <f t="shared" si="63"/>
        <v>1.38248E-2</v>
      </c>
      <c r="O101" s="20">
        <f t="shared" si="64"/>
        <v>2.3828927999999996E-2</v>
      </c>
      <c r="P101" s="20">
        <f t="shared" si="65"/>
        <v>0.46889574160000003</v>
      </c>
      <c r="Q101" s="20">
        <f t="shared" si="66"/>
        <v>0.99471477043199985</v>
      </c>
      <c r="R101" s="21">
        <v>1</v>
      </c>
      <c r="S101" s="20">
        <f t="shared" si="67"/>
        <v>0.99471477043199985</v>
      </c>
      <c r="T101" s="20">
        <f t="shared" si="68"/>
        <v>0.46889574160000003</v>
      </c>
      <c r="U101" s="22">
        <f t="shared" si="54"/>
        <v>547.09312373759997</v>
      </c>
      <c r="V101" s="23">
        <f t="shared" si="55"/>
        <v>257.89265788</v>
      </c>
      <c r="W101" s="20">
        <f t="shared" si="69"/>
        <v>1.8228472439999996</v>
      </c>
      <c r="X101" s="24">
        <f t="shared" si="56"/>
        <v>364.56944879999992</v>
      </c>
      <c r="Y101" s="25">
        <f t="shared" si="70"/>
        <v>1.0563041639999999</v>
      </c>
      <c r="Z101" s="24">
        <f t="shared" si="57"/>
        <v>950.67374759999996</v>
      </c>
      <c r="AA101" s="26">
        <f t="shared" si="71"/>
        <v>2120.2289780175997</v>
      </c>
      <c r="AB101" s="27"/>
    </row>
    <row r="102" spans="1:28" ht="18.75" hidden="1" customHeight="1" x14ac:dyDescent="0.3">
      <c r="A102" s="14" t="s">
        <v>28</v>
      </c>
      <c r="B102" s="15" t="s">
        <v>50</v>
      </c>
      <c r="C102" s="14" t="s">
        <v>33</v>
      </c>
      <c r="D102" s="28"/>
      <c r="E102" s="32">
        <f t="shared" si="58"/>
        <v>25</v>
      </c>
      <c r="F102" s="31">
        <f t="shared" si="59"/>
        <v>16</v>
      </c>
      <c r="G102" s="14">
        <v>1245</v>
      </c>
      <c r="H102" s="14">
        <v>1295</v>
      </c>
      <c r="I102" s="14">
        <v>1346</v>
      </c>
      <c r="J102" s="14">
        <v>1378</v>
      </c>
      <c r="K102" s="20">
        <f t="shared" si="60"/>
        <v>1.3205</v>
      </c>
      <c r="L102" s="21">
        <f t="shared" si="61"/>
        <v>31</v>
      </c>
      <c r="M102" s="21">
        <f t="shared" si="62"/>
        <v>37</v>
      </c>
      <c r="N102" s="20">
        <f t="shared" si="63"/>
        <v>1.38248E-2</v>
      </c>
      <c r="O102" s="20">
        <f t="shared" si="64"/>
        <v>2.3828927999999996E-2</v>
      </c>
      <c r="P102" s="20">
        <f t="shared" si="65"/>
        <v>0.56592510039999999</v>
      </c>
      <c r="Q102" s="20">
        <f t="shared" si="66"/>
        <v>1.1642456786879998</v>
      </c>
      <c r="R102" s="21">
        <v>1</v>
      </c>
      <c r="S102" s="20">
        <f t="shared" si="67"/>
        <v>1.1642456786879998</v>
      </c>
      <c r="T102" s="20">
        <f t="shared" si="68"/>
        <v>0.56592510039999999</v>
      </c>
      <c r="U102" s="22">
        <f t="shared" si="54"/>
        <v>640.33512327839992</v>
      </c>
      <c r="V102" s="23">
        <f t="shared" si="55"/>
        <v>311.25880522</v>
      </c>
      <c r="W102" s="20">
        <f t="shared" si="69"/>
        <v>1.9107678719999994</v>
      </c>
      <c r="X102" s="24">
        <f t="shared" si="56"/>
        <v>382.15357439999991</v>
      </c>
      <c r="Y102" s="25">
        <f t="shared" si="70"/>
        <v>2.8057469999999998</v>
      </c>
      <c r="Z102" s="24">
        <f t="shared" si="57"/>
        <v>2525.1722999999997</v>
      </c>
      <c r="AA102" s="26">
        <f t="shared" si="71"/>
        <v>3858.9198028983992</v>
      </c>
      <c r="AB102" s="27"/>
    </row>
    <row r="103" spans="1:28" ht="18.75" hidden="1" customHeight="1" x14ac:dyDescent="0.3">
      <c r="A103" s="14" t="s">
        <v>28</v>
      </c>
      <c r="B103" s="15" t="s">
        <v>50</v>
      </c>
      <c r="C103" s="14" t="s">
        <v>34</v>
      </c>
      <c r="D103" s="28"/>
      <c r="E103" s="17">
        <f t="shared" si="58"/>
        <v>25.5</v>
      </c>
      <c r="F103" s="18">
        <f t="shared" si="59"/>
        <v>31.5</v>
      </c>
      <c r="G103" s="14">
        <v>1267</v>
      </c>
      <c r="H103" s="14">
        <v>1318</v>
      </c>
      <c r="I103" s="14">
        <v>1356</v>
      </c>
      <c r="J103" s="14">
        <v>1419</v>
      </c>
      <c r="K103" s="20">
        <f t="shared" si="60"/>
        <v>1.337</v>
      </c>
      <c r="L103" s="21">
        <f t="shared" si="61"/>
        <v>23</v>
      </c>
      <c r="M103" s="21">
        <f t="shared" si="62"/>
        <v>29</v>
      </c>
      <c r="N103" s="20">
        <f t="shared" si="63"/>
        <v>1.38248E-2</v>
      </c>
      <c r="O103" s="20">
        <f t="shared" si="64"/>
        <v>2.3828927999999996E-2</v>
      </c>
      <c r="P103" s="20">
        <f t="shared" si="65"/>
        <v>0.42512642479999996</v>
      </c>
      <c r="Q103" s="20">
        <f t="shared" si="66"/>
        <v>0.92391902534399972</v>
      </c>
      <c r="R103" s="21">
        <v>1</v>
      </c>
      <c r="S103" s="20">
        <f t="shared" si="67"/>
        <v>0.92391902534399972</v>
      </c>
      <c r="T103" s="20">
        <f t="shared" si="68"/>
        <v>0.42512642479999996</v>
      </c>
      <c r="U103" s="22">
        <f t="shared" si="54"/>
        <v>508.15546393919982</v>
      </c>
      <c r="V103" s="23">
        <f t="shared" si="55"/>
        <v>233.81953363999997</v>
      </c>
      <c r="W103" s="20">
        <f t="shared" si="69"/>
        <v>3.8737508039999993</v>
      </c>
      <c r="X103" s="24">
        <f t="shared" si="56"/>
        <v>774.75016079999989</v>
      </c>
      <c r="Y103" s="25">
        <f t="shared" si="70"/>
        <v>2.912690376</v>
      </c>
      <c r="Z103" s="24">
        <f t="shared" si="57"/>
        <v>2621.4213384</v>
      </c>
      <c r="AA103" s="26">
        <f t="shared" si="71"/>
        <v>4138.1464967791999</v>
      </c>
      <c r="AB103" s="27"/>
    </row>
    <row r="104" spans="1:28" ht="18.75" hidden="1" customHeight="1" x14ac:dyDescent="0.3">
      <c r="A104" s="14" t="s">
        <v>28</v>
      </c>
      <c r="B104" s="15" t="s">
        <v>50</v>
      </c>
      <c r="C104" s="14" t="s">
        <v>35</v>
      </c>
      <c r="D104" s="28"/>
      <c r="E104" s="17">
        <f t="shared" si="58"/>
        <v>25.5</v>
      </c>
      <c r="F104" s="31">
        <f t="shared" si="59"/>
        <v>38</v>
      </c>
      <c r="G104" s="14">
        <v>1270</v>
      </c>
      <c r="H104" s="14">
        <v>1321</v>
      </c>
      <c r="I104" s="14">
        <v>1372</v>
      </c>
      <c r="J104" s="14">
        <v>1448</v>
      </c>
      <c r="K104" s="20">
        <f t="shared" si="60"/>
        <v>1.3465</v>
      </c>
      <c r="L104" s="21">
        <f t="shared" si="61"/>
        <v>31</v>
      </c>
      <c r="M104" s="21">
        <f t="shared" si="62"/>
        <v>37</v>
      </c>
      <c r="N104" s="20">
        <f t="shared" si="63"/>
        <v>1.38248E-2</v>
      </c>
      <c r="O104" s="20">
        <f t="shared" si="64"/>
        <v>2.3828927999999996E-2</v>
      </c>
      <c r="P104" s="20">
        <f t="shared" si="65"/>
        <v>0.57706788920000007</v>
      </c>
      <c r="Q104" s="20">
        <f t="shared" si="66"/>
        <v>1.1871691074239998</v>
      </c>
      <c r="R104" s="21">
        <v>1</v>
      </c>
      <c r="S104" s="20">
        <f t="shared" si="67"/>
        <v>1.1871691074239998</v>
      </c>
      <c r="T104" s="20">
        <f t="shared" si="68"/>
        <v>0.57706788920000007</v>
      </c>
      <c r="U104" s="22">
        <f t="shared" si="54"/>
        <v>652.94300908319985</v>
      </c>
      <c r="V104" s="23">
        <f t="shared" si="55"/>
        <v>317.38733906000004</v>
      </c>
      <c r="W104" s="20">
        <f t="shared" si="69"/>
        <v>4.7685999360000002</v>
      </c>
      <c r="X104" s="24">
        <f t="shared" si="56"/>
        <v>953.71998719999999</v>
      </c>
      <c r="Y104" s="25">
        <f t="shared" si="70"/>
        <v>2.9193201720000004</v>
      </c>
      <c r="Z104" s="24">
        <f t="shared" si="57"/>
        <v>2627.3881548000004</v>
      </c>
      <c r="AA104" s="26">
        <f t="shared" si="71"/>
        <v>4551.4384901432004</v>
      </c>
      <c r="AB104" s="27"/>
    </row>
    <row r="105" spans="1:28" ht="18.75" hidden="1" customHeight="1" x14ac:dyDescent="0.3">
      <c r="A105" s="14" t="s">
        <v>28</v>
      </c>
      <c r="B105" s="15" t="s">
        <v>50</v>
      </c>
      <c r="C105" s="14" t="s">
        <v>36</v>
      </c>
      <c r="D105" s="28"/>
      <c r="E105" s="17">
        <f t="shared" si="58"/>
        <v>25.5</v>
      </c>
      <c r="F105" s="31">
        <f t="shared" si="59"/>
        <v>38</v>
      </c>
      <c r="G105" s="14">
        <v>1270</v>
      </c>
      <c r="H105" s="14">
        <v>1321</v>
      </c>
      <c r="I105" s="14">
        <v>1372</v>
      </c>
      <c r="J105" s="14">
        <v>1448</v>
      </c>
      <c r="K105" s="20">
        <f t="shared" si="60"/>
        <v>1.3465</v>
      </c>
      <c r="L105" s="21">
        <f t="shared" si="61"/>
        <v>31</v>
      </c>
      <c r="M105" s="21">
        <f t="shared" si="62"/>
        <v>37</v>
      </c>
      <c r="N105" s="20">
        <f t="shared" si="63"/>
        <v>1.38248E-2</v>
      </c>
      <c r="O105" s="20">
        <f t="shared" si="64"/>
        <v>2.3828927999999996E-2</v>
      </c>
      <c r="P105" s="20">
        <f t="shared" si="65"/>
        <v>0.57706788920000007</v>
      </c>
      <c r="Q105" s="20">
        <f t="shared" si="66"/>
        <v>1.1871691074239998</v>
      </c>
      <c r="R105" s="21">
        <v>1</v>
      </c>
      <c r="S105" s="20">
        <f t="shared" si="67"/>
        <v>1.1871691074239998</v>
      </c>
      <c r="T105" s="20">
        <f t="shared" si="68"/>
        <v>0.57706788920000007</v>
      </c>
      <c r="U105" s="22">
        <f t="shared" si="54"/>
        <v>652.94300908319985</v>
      </c>
      <c r="V105" s="23">
        <f t="shared" si="55"/>
        <v>317.38733906000004</v>
      </c>
      <c r="W105" s="20">
        <f t="shared" si="69"/>
        <v>4.7685999360000002</v>
      </c>
      <c r="X105" s="24">
        <f t="shared" si="56"/>
        <v>953.71998719999999</v>
      </c>
      <c r="Y105" s="25">
        <f t="shared" si="70"/>
        <v>2.9193201720000004</v>
      </c>
      <c r="Z105" s="24">
        <f t="shared" si="57"/>
        <v>2627.3881548000004</v>
      </c>
      <c r="AA105" s="26">
        <f t="shared" si="71"/>
        <v>4551.4384901432004</v>
      </c>
      <c r="AB105" s="27"/>
    </row>
    <row r="106" spans="1:28" s="1" customFormat="1" ht="18.75" hidden="1" customHeight="1" x14ac:dyDescent="0.3">
      <c r="A106" s="14" t="s">
        <v>28</v>
      </c>
      <c r="B106" s="15" t="s">
        <v>51</v>
      </c>
      <c r="C106" s="14" t="s">
        <v>31</v>
      </c>
      <c r="D106" s="28"/>
      <c r="E106" s="17">
        <f t="shared" si="58"/>
        <v>9.5</v>
      </c>
      <c r="F106" s="31">
        <f t="shared" si="59"/>
        <v>54</v>
      </c>
      <c r="G106" s="19">
        <v>1314.5</v>
      </c>
      <c r="H106" s="19">
        <v>1333.5</v>
      </c>
      <c r="I106" s="19">
        <v>1384.3</v>
      </c>
      <c r="J106" s="19">
        <v>1492.3</v>
      </c>
      <c r="K106" s="20">
        <f t="shared" si="60"/>
        <v>1.3589</v>
      </c>
      <c r="L106" s="21">
        <f t="shared" si="61"/>
        <v>30</v>
      </c>
      <c r="M106" s="21">
        <f t="shared" si="62"/>
        <v>36</v>
      </c>
      <c r="N106" s="20">
        <f t="shared" si="63"/>
        <v>1.38248E-2</v>
      </c>
      <c r="O106" s="20">
        <f t="shared" si="64"/>
        <v>2.3828927999999996E-2</v>
      </c>
      <c r="P106" s="20">
        <f t="shared" si="65"/>
        <v>0.56359562159999999</v>
      </c>
      <c r="Q106" s="20">
        <f t="shared" si="66"/>
        <v>1.1657206893311998</v>
      </c>
      <c r="R106" s="21">
        <v>1</v>
      </c>
      <c r="S106" s="20">
        <f t="shared" si="67"/>
        <v>1.1657206893311998</v>
      </c>
      <c r="T106" s="20">
        <f t="shared" si="68"/>
        <v>0.56359562159999999</v>
      </c>
      <c r="U106" s="22">
        <f t="shared" si="54"/>
        <v>641.14637913215984</v>
      </c>
      <c r="V106" s="23">
        <f t="shared" si="55"/>
        <v>309.97759187999998</v>
      </c>
      <c r="W106" s="20">
        <f t="shared" si="69"/>
        <v>6.9837491087999997</v>
      </c>
      <c r="X106" s="22">
        <f t="shared" si="56"/>
        <v>1396.74982176</v>
      </c>
      <c r="Y106" s="20">
        <f t="shared" si="70"/>
        <v>1.0978812179999999</v>
      </c>
      <c r="Z106" s="22">
        <f t="shared" si="57"/>
        <v>988.09309619999999</v>
      </c>
      <c r="AA106" s="29">
        <f t="shared" si="71"/>
        <v>3335.9668889721597</v>
      </c>
      <c r="AB106" s="9"/>
    </row>
    <row r="107" spans="1:28" ht="18.75" hidden="1" customHeight="1" x14ac:dyDescent="0.3">
      <c r="A107" s="14" t="s">
        <v>28</v>
      </c>
      <c r="B107" s="15" t="s">
        <v>51</v>
      </c>
      <c r="C107" s="14" t="s">
        <v>32</v>
      </c>
      <c r="D107" s="28"/>
      <c r="E107" s="17">
        <f t="shared" si="58"/>
        <v>9.5</v>
      </c>
      <c r="F107" s="18">
        <f t="shared" si="59"/>
        <v>16.085000000000036</v>
      </c>
      <c r="G107" s="19">
        <v>1314.5</v>
      </c>
      <c r="H107" s="19">
        <v>1333.5</v>
      </c>
      <c r="I107" s="14">
        <v>1376</v>
      </c>
      <c r="J107" s="19">
        <v>1408.17</v>
      </c>
      <c r="K107" s="20">
        <f t="shared" si="60"/>
        <v>1.3547499999999999</v>
      </c>
      <c r="L107" s="21">
        <f t="shared" si="61"/>
        <v>26</v>
      </c>
      <c r="M107" s="21">
        <f t="shared" si="62"/>
        <v>32</v>
      </c>
      <c r="N107" s="20">
        <f t="shared" si="63"/>
        <v>1.38248E-2</v>
      </c>
      <c r="O107" s="20">
        <f t="shared" si="64"/>
        <v>2.3828927999999996E-2</v>
      </c>
      <c r="P107" s="20">
        <f t="shared" si="65"/>
        <v>0.48695784279999993</v>
      </c>
      <c r="Q107" s="20">
        <f t="shared" si="66"/>
        <v>1.0330316866559996</v>
      </c>
      <c r="R107" s="21">
        <v>1</v>
      </c>
      <c r="S107" s="20">
        <f t="shared" si="67"/>
        <v>1.0330316866559996</v>
      </c>
      <c r="T107" s="20">
        <f t="shared" si="68"/>
        <v>0.48695784279999993</v>
      </c>
      <c r="U107" s="22">
        <f t="shared" si="54"/>
        <v>568.16742766079983</v>
      </c>
      <c r="V107" s="23">
        <f t="shared" si="55"/>
        <v>267.82681353999999</v>
      </c>
      <c r="W107" s="20">
        <f t="shared" si="69"/>
        <v>1.9629755178948047</v>
      </c>
      <c r="X107" s="24">
        <f t="shared" si="56"/>
        <v>392.59510357896096</v>
      </c>
      <c r="Y107" s="25">
        <f t="shared" si="70"/>
        <v>1.0978812179999999</v>
      </c>
      <c r="Z107" s="24">
        <f t="shared" si="57"/>
        <v>988.09309619999999</v>
      </c>
      <c r="AA107" s="26">
        <f t="shared" si="71"/>
        <v>2216.6824409797609</v>
      </c>
      <c r="AB107" s="27"/>
    </row>
    <row r="108" spans="1:28" ht="18.75" hidden="1" customHeight="1" x14ac:dyDescent="0.3">
      <c r="A108" s="14" t="s">
        <v>28</v>
      </c>
      <c r="B108" s="15" t="s">
        <v>51</v>
      </c>
      <c r="C108" s="14" t="s">
        <v>33</v>
      </c>
      <c r="D108" s="28"/>
      <c r="E108" s="17">
        <f t="shared" si="58"/>
        <v>12.700000000000045</v>
      </c>
      <c r="F108" s="18">
        <f t="shared" si="59"/>
        <v>12.875</v>
      </c>
      <c r="G108" s="19">
        <v>1320.8</v>
      </c>
      <c r="H108" s="19">
        <v>1346.2</v>
      </c>
      <c r="I108" s="14">
        <v>1403</v>
      </c>
      <c r="J108" s="19">
        <v>1428.75</v>
      </c>
      <c r="K108" s="20">
        <f t="shared" si="60"/>
        <v>1.3745999999999998</v>
      </c>
      <c r="L108" s="21">
        <f t="shared" si="61"/>
        <v>34</v>
      </c>
      <c r="M108" s="21">
        <f t="shared" si="62"/>
        <v>40</v>
      </c>
      <c r="N108" s="20">
        <f t="shared" si="63"/>
        <v>1.38248E-2</v>
      </c>
      <c r="O108" s="20">
        <f t="shared" si="64"/>
        <v>2.3828927999999996E-2</v>
      </c>
      <c r="P108" s="20">
        <f t="shared" si="65"/>
        <v>0.64612138271999997</v>
      </c>
      <c r="Q108" s="20">
        <f t="shared" si="66"/>
        <v>1.3102097771519996</v>
      </c>
      <c r="R108" s="21">
        <v>1</v>
      </c>
      <c r="S108" s="20">
        <f t="shared" si="67"/>
        <v>1.3102097771519996</v>
      </c>
      <c r="T108" s="20">
        <f t="shared" si="68"/>
        <v>0.64612138271999997</v>
      </c>
      <c r="U108" s="22">
        <f t="shared" si="54"/>
        <v>720.61537743359975</v>
      </c>
      <c r="V108" s="23">
        <f t="shared" si="55"/>
        <v>355.36676049599998</v>
      </c>
      <c r="W108" s="20">
        <f t="shared" si="69"/>
        <v>1.5941978212499999</v>
      </c>
      <c r="X108" s="24">
        <f t="shared" si="56"/>
        <v>318.83956424999997</v>
      </c>
      <c r="Y108" s="25">
        <f t="shared" si="70"/>
        <v>1.4816718753600053</v>
      </c>
      <c r="Z108" s="24">
        <f t="shared" si="57"/>
        <v>1333.5046878240048</v>
      </c>
      <c r="AA108" s="26">
        <f t="shared" si="71"/>
        <v>2728.3263900036045</v>
      </c>
      <c r="AB108" s="27"/>
    </row>
    <row r="109" spans="1:28" ht="18.75" hidden="1" customHeight="1" x14ac:dyDescent="0.3">
      <c r="A109" s="14" t="s">
        <v>28</v>
      </c>
      <c r="B109" s="15" t="s">
        <v>51</v>
      </c>
      <c r="C109" s="14" t="s">
        <v>34</v>
      </c>
      <c r="D109" s="28"/>
      <c r="E109" s="17">
        <f t="shared" si="58"/>
        <v>25.5</v>
      </c>
      <c r="F109" s="18">
        <f t="shared" si="59"/>
        <v>31.5</v>
      </c>
      <c r="G109" s="14">
        <v>1318</v>
      </c>
      <c r="H109" s="14">
        <v>1369</v>
      </c>
      <c r="I109" s="14">
        <v>1407</v>
      </c>
      <c r="J109" s="14">
        <v>1470</v>
      </c>
      <c r="K109" s="20">
        <f t="shared" si="60"/>
        <v>1.3879999999999999</v>
      </c>
      <c r="L109" s="21">
        <f t="shared" si="61"/>
        <v>23</v>
      </c>
      <c r="M109" s="21">
        <f t="shared" si="62"/>
        <v>29</v>
      </c>
      <c r="N109" s="20">
        <f t="shared" si="63"/>
        <v>1.38248E-2</v>
      </c>
      <c r="O109" s="20">
        <f t="shared" si="64"/>
        <v>2.3828927999999996E-2</v>
      </c>
      <c r="P109" s="20">
        <f t="shared" si="65"/>
        <v>0.44134291519999996</v>
      </c>
      <c r="Q109" s="20">
        <f t="shared" si="66"/>
        <v>0.95916200985599975</v>
      </c>
      <c r="R109" s="21">
        <v>1</v>
      </c>
      <c r="S109" s="20">
        <f t="shared" si="67"/>
        <v>0.95916200985599975</v>
      </c>
      <c r="T109" s="20">
        <f t="shared" si="68"/>
        <v>0.44134291519999996</v>
      </c>
      <c r="U109" s="22">
        <f t="shared" si="54"/>
        <v>527.53910542079984</v>
      </c>
      <c r="V109" s="23">
        <f t="shared" si="55"/>
        <v>242.73860335999998</v>
      </c>
      <c r="W109" s="20">
        <f t="shared" si="69"/>
        <v>4.0129765200000005</v>
      </c>
      <c r="X109" s="24">
        <f t="shared" si="56"/>
        <v>802.59530400000006</v>
      </c>
      <c r="Y109" s="25">
        <f t="shared" si="70"/>
        <v>3.0253969079999998</v>
      </c>
      <c r="Z109" s="24">
        <f t="shared" si="57"/>
        <v>2722.8572171999999</v>
      </c>
      <c r="AA109" s="26">
        <f t="shared" si="71"/>
        <v>4295.7302299807998</v>
      </c>
      <c r="AB109" s="27"/>
    </row>
    <row r="110" spans="1:28" ht="18.75" hidden="1" customHeight="1" x14ac:dyDescent="0.3">
      <c r="A110" s="14" t="s">
        <v>28</v>
      </c>
      <c r="B110" s="15" t="s">
        <v>51</v>
      </c>
      <c r="C110" s="14" t="s">
        <v>35</v>
      </c>
      <c r="D110" s="28"/>
      <c r="E110" s="17">
        <f t="shared" si="58"/>
        <v>25.5</v>
      </c>
      <c r="F110" s="18">
        <f t="shared" si="59"/>
        <v>38.5</v>
      </c>
      <c r="G110" s="14">
        <v>1321</v>
      </c>
      <c r="H110" s="14">
        <v>1372</v>
      </c>
      <c r="I110" s="14">
        <v>1422</v>
      </c>
      <c r="J110" s="14">
        <v>1499</v>
      </c>
      <c r="K110" s="20">
        <f t="shared" si="60"/>
        <v>1.397</v>
      </c>
      <c r="L110" s="21">
        <f t="shared" si="61"/>
        <v>30</v>
      </c>
      <c r="M110" s="21">
        <f t="shared" si="62"/>
        <v>36</v>
      </c>
      <c r="N110" s="20">
        <f t="shared" si="63"/>
        <v>1.38248E-2</v>
      </c>
      <c r="O110" s="20">
        <f t="shared" si="64"/>
        <v>2.3828927999999996E-2</v>
      </c>
      <c r="P110" s="20">
        <f t="shared" si="65"/>
        <v>0.57939736800000008</v>
      </c>
      <c r="Q110" s="20">
        <f t="shared" si="66"/>
        <v>1.1984044469759998</v>
      </c>
      <c r="R110" s="21">
        <v>1</v>
      </c>
      <c r="S110" s="20">
        <f t="shared" si="67"/>
        <v>1.1984044469759998</v>
      </c>
      <c r="T110" s="20">
        <f t="shared" si="68"/>
        <v>0.57939736800000008</v>
      </c>
      <c r="U110" s="22">
        <f t="shared" si="54"/>
        <v>659.1224458367999</v>
      </c>
      <c r="V110" s="23">
        <f t="shared" si="55"/>
        <v>318.66855240000007</v>
      </c>
      <c r="W110" s="20">
        <f t="shared" si="69"/>
        <v>5.0015094360000001</v>
      </c>
      <c r="X110" s="24">
        <f t="shared" si="56"/>
        <v>1000.3018872</v>
      </c>
      <c r="Y110" s="25">
        <f t="shared" si="70"/>
        <v>3.0320267039999997</v>
      </c>
      <c r="Z110" s="24">
        <f t="shared" si="57"/>
        <v>2728.8240335999999</v>
      </c>
      <c r="AA110" s="26">
        <f t="shared" si="71"/>
        <v>4706.9169190368002</v>
      </c>
      <c r="AB110" s="27"/>
    </row>
    <row r="111" spans="1:28" ht="18.75" hidden="1" customHeight="1" x14ac:dyDescent="0.3">
      <c r="A111" s="14" t="s">
        <v>28</v>
      </c>
      <c r="B111" s="15" t="s">
        <v>51</v>
      </c>
      <c r="C111" s="14" t="s">
        <v>36</v>
      </c>
      <c r="D111" s="28"/>
      <c r="E111" s="17">
        <f t="shared" si="58"/>
        <v>25.5</v>
      </c>
      <c r="F111" s="18">
        <f t="shared" si="59"/>
        <v>38.5</v>
      </c>
      <c r="G111" s="14">
        <v>1321</v>
      </c>
      <c r="H111" s="14">
        <v>1372</v>
      </c>
      <c r="I111" s="14">
        <v>1422</v>
      </c>
      <c r="J111" s="14">
        <v>1499</v>
      </c>
      <c r="K111" s="20">
        <f t="shared" si="60"/>
        <v>1.397</v>
      </c>
      <c r="L111" s="21">
        <f t="shared" si="61"/>
        <v>30</v>
      </c>
      <c r="M111" s="21">
        <f t="shared" si="62"/>
        <v>36</v>
      </c>
      <c r="N111" s="20">
        <f t="shared" si="63"/>
        <v>1.38248E-2</v>
      </c>
      <c r="O111" s="20">
        <f t="shared" si="64"/>
        <v>2.3828927999999996E-2</v>
      </c>
      <c r="P111" s="20">
        <f t="shared" si="65"/>
        <v>0.57939736800000008</v>
      </c>
      <c r="Q111" s="20">
        <f t="shared" si="66"/>
        <v>1.1984044469759998</v>
      </c>
      <c r="R111" s="21">
        <v>1</v>
      </c>
      <c r="S111" s="20">
        <f t="shared" si="67"/>
        <v>1.1984044469759998</v>
      </c>
      <c r="T111" s="20">
        <f t="shared" si="68"/>
        <v>0.57939736800000008</v>
      </c>
      <c r="U111" s="22">
        <f t="shared" si="54"/>
        <v>659.1224458367999</v>
      </c>
      <c r="V111" s="23">
        <f t="shared" si="55"/>
        <v>318.66855240000007</v>
      </c>
      <c r="W111" s="20">
        <f t="shared" si="69"/>
        <v>5.0015094360000001</v>
      </c>
      <c r="X111" s="24">
        <f t="shared" si="56"/>
        <v>1000.3018872</v>
      </c>
      <c r="Y111" s="25">
        <f t="shared" si="70"/>
        <v>3.0320267039999997</v>
      </c>
      <c r="Z111" s="24">
        <f t="shared" si="57"/>
        <v>2728.8240335999999</v>
      </c>
      <c r="AA111" s="26">
        <f t="shared" si="71"/>
        <v>4706.9169190368002</v>
      </c>
      <c r="AB111" s="27"/>
    </row>
    <row r="112" spans="1:28" s="1" customFormat="1" ht="18.75" hidden="1" customHeight="1" x14ac:dyDescent="0.3">
      <c r="A112" s="14" t="s">
        <v>28</v>
      </c>
      <c r="B112" s="15" t="s">
        <v>52</v>
      </c>
      <c r="C112" s="14" t="s">
        <v>31</v>
      </c>
      <c r="D112" s="28"/>
      <c r="E112" s="17">
        <f t="shared" si="58"/>
        <v>12.5</v>
      </c>
      <c r="F112" s="31">
        <f t="shared" si="59"/>
        <v>57</v>
      </c>
      <c r="G112" s="14">
        <v>1359</v>
      </c>
      <c r="H112" s="14">
        <v>1384</v>
      </c>
      <c r="I112" s="14">
        <v>1435</v>
      </c>
      <c r="J112" s="14">
        <v>1549</v>
      </c>
      <c r="K112" s="20">
        <f t="shared" si="60"/>
        <v>1.4095</v>
      </c>
      <c r="L112" s="21">
        <f t="shared" si="61"/>
        <v>31</v>
      </c>
      <c r="M112" s="21">
        <f t="shared" si="62"/>
        <v>37</v>
      </c>
      <c r="N112" s="20">
        <f t="shared" si="63"/>
        <v>1.38248E-2</v>
      </c>
      <c r="O112" s="20">
        <f t="shared" si="64"/>
        <v>2.3828927999999996E-2</v>
      </c>
      <c r="P112" s="20">
        <f t="shared" si="65"/>
        <v>0.60406772359999994</v>
      </c>
      <c r="Q112" s="20">
        <f t="shared" si="66"/>
        <v>1.2427143385919996</v>
      </c>
      <c r="R112" s="21">
        <v>1</v>
      </c>
      <c r="S112" s="20">
        <f t="shared" si="67"/>
        <v>1.2427143385919996</v>
      </c>
      <c r="T112" s="20">
        <f t="shared" si="68"/>
        <v>0.60406772359999994</v>
      </c>
      <c r="U112" s="22">
        <f t="shared" si="54"/>
        <v>683.49288622559982</v>
      </c>
      <c r="V112" s="23">
        <f t="shared" si="55"/>
        <v>332.23724797999995</v>
      </c>
      <c r="W112" s="20">
        <f t="shared" si="69"/>
        <v>7.6518245519999999</v>
      </c>
      <c r="X112" s="22">
        <f t="shared" si="56"/>
        <v>1530.3649103999999</v>
      </c>
      <c r="Y112" s="20">
        <f t="shared" si="70"/>
        <v>1.4992872000000002</v>
      </c>
      <c r="Z112" s="22">
        <f t="shared" si="57"/>
        <v>1349.3584800000001</v>
      </c>
      <c r="AA112" s="29">
        <f t="shared" si="71"/>
        <v>3895.4535246055998</v>
      </c>
      <c r="AB112" s="9"/>
    </row>
    <row r="113" spans="1:28" ht="18.75" hidden="1" customHeight="1" x14ac:dyDescent="0.3">
      <c r="A113" s="14" t="s">
        <v>28</v>
      </c>
      <c r="B113" s="15" t="s">
        <v>52</v>
      </c>
      <c r="C113" s="14" t="s">
        <v>32</v>
      </c>
      <c r="D113" s="28"/>
      <c r="E113" s="17">
        <f t="shared" si="58"/>
        <v>9.5</v>
      </c>
      <c r="F113" s="31">
        <f t="shared" si="59"/>
        <v>21</v>
      </c>
      <c r="G113" s="14">
        <v>1365</v>
      </c>
      <c r="H113" s="14">
        <v>1384</v>
      </c>
      <c r="I113" s="14">
        <v>1422</v>
      </c>
      <c r="J113" s="14">
        <v>1464</v>
      </c>
      <c r="K113" s="20">
        <f t="shared" si="60"/>
        <v>1.403</v>
      </c>
      <c r="L113" s="21">
        <f t="shared" si="61"/>
        <v>23</v>
      </c>
      <c r="M113" s="21">
        <f t="shared" si="62"/>
        <v>29</v>
      </c>
      <c r="N113" s="20">
        <f t="shared" si="63"/>
        <v>1.38248E-2</v>
      </c>
      <c r="O113" s="20">
        <f t="shared" si="64"/>
        <v>2.3828927999999996E-2</v>
      </c>
      <c r="P113" s="20">
        <f t="shared" si="65"/>
        <v>0.44611247119999997</v>
      </c>
      <c r="Q113" s="20">
        <f t="shared" si="66"/>
        <v>0.96952759353599982</v>
      </c>
      <c r="R113" s="21">
        <v>1</v>
      </c>
      <c r="S113" s="20">
        <f t="shared" si="67"/>
        <v>0.96952759353599982</v>
      </c>
      <c r="T113" s="20">
        <f t="shared" si="68"/>
        <v>0.44611247119999997</v>
      </c>
      <c r="U113" s="22">
        <f t="shared" si="54"/>
        <v>533.24017644479989</v>
      </c>
      <c r="V113" s="23">
        <f t="shared" si="55"/>
        <v>245.36185915999999</v>
      </c>
      <c r="W113" s="20">
        <f t="shared" si="69"/>
        <v>2.6643980160000003</v>
      </c>
      <c r="X113" s="24">
        <f t="shared" si="56"/>
        <v>532.87960320000002</v>
      </c>
      <c r="Y113" s="25">
        <f t="shared" si="70"/>
        <v>1.1394582720000002</v>
      </c>
      <c r="Z113" s="24">
        <f t="shared" si="57"/>
        <v>1025.5124448000001</v>
      </c>
      <c r="AA113" s="26">
        <f t="shared" si="71"/>
        <v>2336.9940836047999</v>
      </c>
      <c r="AB113" s="27"/>
    </row>
    <row r="114" spans="1:28" ht="18.75" hidden="1" customHeight="1" x14ac:dyDescent="0.3">
      <c r="A114" s="14" t="s">
        <v>28</v>
      </c>
      <c r="B114" s="15" t="s">
        <v>52</v>
      </c>
      <c r="C114" s="14" t="s">
        <v>33</v>
      </c>
      <c r="D114" s="28"/>
      <c r="E114" s="32">
        <f t="shared" si="58"/>
        <v>22</v>
      </c>
      <c r="F114" s="31">
        <f t="shared" si="59"/>
        <v>19</v>
      </c>
      <c r="G114" s="14">
        <v>1353</v>
      </c>
      <c r="H114" s="14">
        <v>1397</v>
      </c>
      <c r="I114" s="14">
        <v>1454</v>
      </c>
      <c r="J114" s="14">
        <v>1492</v>
      </c>
      <c r="K114" s="20">
        <f t="shared" si="60"/>
        <v>1.4255</v>
      </c>
      <c r="L114" s="21">
        <f t="shared" si="61"/>
        <v>34</v>
      </c>
      <c r="M114" s="21">
        <f t="shared" si="62"/>
        <v>40</v>
      </c>
      <c r="N114" s="20">
        <f t="shared" si="63"/>
        <v>1.38248E-2</v>
      </c>
      <c r="O114" s="20">
        <f t="shared" si="64"/>
        <v>2.3828927999999996E-2</v>
      </c>
      <c r="P114" s="20">
        <f t="shared" si="65"/>
        <v>0.67004658159999997</v>
      </c>
      <c r="Q114" s="20">
        <f t="shared" si="66"/>
        <v>1.3587254745599997</v>
      </c>
      <c r="R114" s="21">
        <v>1</v>
      </c>
      <c r="S114" s="20">
        <f t="shared" si="67"/>
        <v>1.3587254745599997</v>
      </c>
      <c r="T114" s="20">
        <f t="shared" si="68"/>
        <v>0.67004658159999997</v>
      </c>
      <c r="U114" s="22">
        <f t="shared" si="54"/>
        <v>747.29901100799987</v>
      </c>
      <c r="V114" s="23">
        <f t="shared" si="55"/>
        <v>368.52561987999997</v>
      </c>
      <c r="W114" s="20">
        <f t="shared" si="69"/>
        <v>2.4567510719999999</v>
      </c>
      <c r="X114" s="24">
        <f t="shared" si="56"/>
        <v>491.35021439999997</v>
      </c>
      <c r="Y114" s="25">
        <f t="shared" si="70"/>
        <v>2.6635313759999995</v>
      </c>
      <c r="Z114" s="24">
        <f t="shared" si="57"/>
        <v>2397.1782383999994</v>
      </c>
      <c r="AA114" s="26">
        <f t="shared" si="71"/>
        <v>4004.3530836879991</v>
      </c>
      <c r="AB114" s="27"/>
    </row>
    <row r="115" spans="1:28" ht="18.75" hidden="1" customHeight="1" x14ac:dyDescent="0.3">
      <c r="A115" s="14" t="s">
        <v>28</v>
      </c>
      <c r="B115" s="15" t="s">
        <v>52</v>
      </c>
      <c r="C115" s="14" t="s">
        <v>34</v>
      </c>
      <c r="D115" s="28"/>
      <c r="E115" s="32">
        <f t="shared" si="58"/>
        <v>19</v>
      </c>
      <c r="F115" s="31">
        <f t="shared" si="59"/>
        <v>38</v>
      </c>
      <c r="G115" s="14">
        <v>1365</v>
      </c>
      <c r="H115" s="14">
        <v>1403</v>
      </c>
      <c r="I115" s="14">
        <v>1454</v>
      </c>
      <c r="J115" s="14">
        <v>1530</v>
      </c>
      <c r="K115" s="20">
        <f t="shared" si="60"/>
        <v>1.4285000000000001</v>
      </c>
      <c r="L115" s="21">
        <f t="shared" si="61"/>
        <v>31</v>
      </c>
      <c r="M115" s="21">
        <f t="shared" si="62"/>
        <v>37</v>
      </c>
      <c r="N115" s="20">
        <f t="shared" si="63"/>
        <v>1.38248E-2</v>
      </c>
      <c r="O115" s="20">
        <f t="shared" si="64"/>
        <v>2.3828927999999996E-2</v>
      </c>
      <c r="P115" s="20">
        <f t="shared" si="65"/>
        <v>0.6122105308000001</v>
      </c>
      <c r="Q115" s="20">
        <f t="shared" si="66"/>
        <v>1.2594660749759998</v>
      </c>
      <c r="R115" s="21">
        <v>1</v>
      </c>
      <c r="S115" s="20">
        <f t="shared" si="67"/>
        <v>1.2594660749759998</v>
      </c>
      <c r="T115" s="20">
        <f t="shared" si="68"/>
        <v>0.6122105308000001</v>
      </c>
      <c r="U115" s="22">
        <f t="shared" si="54"/>
        <v>692.70634123679986</v>
      </c>
      <c r="V115" s="23">
        <f t="shared" si="55"/>
        <v>336.71579194000003</v>
      </c>
      <c r="W115" s="20">
        <f t="shared" si="69"/>
        <v>5.0386449600000001</v>
      </c>
      <c r="X115" s="24">
        <f t="shared" si="56"/>
        <v>1007.7289920000001</v>
      </c>
      <c r="Y115" s="25">
        <f t="shared" si="70"/>
        <v>2.3102022480000004</v>
      </c>
      <c r="Z115" s="24">
        <f t="shared" si="57"/>
        <v>2079.1820232000005</v>
      </c>
      <c r="AA115" s="26">
        <f t="shared" si="71"/>
        <v>4116.3331483768006</v>
      </c>
      <c r="AB115" s="27"/>
    </row>
    <row r="116" spans="1:28" ht="18.75" hidden="1" customHeight="1" x14ac:dyDescent="0.3">
      <c r="A116" s="14" t="s">
        <v>28</v>
      </c>
      <c r="B116" s="15" t="s">
        <v>52</v>
      </c>
      <c r="C116" s="14" t="s">
        <v>35</v>
      </c>
      <c r="D116" s="28"/>
      <c r="E116" s="17">
        <f t="shared" si="58"/>
        <v>25.5</v>
      </c>
      <c r="F116" s="31">
        <f t="shared" si="59"/>
        <v>38</v>
      </c>
      <c r="G116" s="14">
        <v>1378</v>
      </c>
      <c r="H116" s="14">
        <v>1429</v>
      </c>
      <c r="I116" s="14">
        <v>1480</v>
      </c>
      <c r="J116" s="14">
        <v>1556</v>
      </c>
      <c r="K116" s="20">
        <f t="shared" si="60"/>
        <v>1.4544999999999999</v>
      </c>
      <c r="L116" s="21">
        <f t="shared" si="61"/>
        <v>31</v>
      </c>
      <c r="M116" s="21">
        <f t="shared" si="62"/>
        <v>37</v>
      </c>
      <c r="N116" s="20">
        <f t="shared" si="63"/>
        <v>1.38248E-2</v>
      </c>
      <c r="O116" s="20">
        <f t="shared" si="64"/>
        <v>2.3828927999999996E-2</v>
      </c>
      <c r="P116" s="20">
        <f t="shared" si="65"/>
        <v>0.62335331959999996</v>
      </c>
      <c r="Q116" s="20">
        <f t="shared" si="66"/>
        <v>1.2823895037119997</v>
      </c>
      <c r="R116" s="21">
        <v>1</v>
      </c>
      <c r="S116" s="20">
        <f t="shared" si="67"/>
        <v>1.2823895037119997</v>
      </c>
      <c r="T116" s="20">
        <f t="shared" si="68"/>
        <v>0.62335331959999996</v>
      </c>
      <c r="U116" s="22">
        <f t="shared" si="54"/>
        <v>705.31422704159979</v>
      </c>
      <c r="V116" s="23">
        <f t="shared" si="55"/>
        <v>342.84432577999996</v>
      </c>
      <c r="W116" s="20">
        <f t="shared" si="69"/>
        <v>5.1242689919999993</v>
      </c>
      <c r="X116" s="24">
        <f t="shared" si="56"/>
        <v>1024.8537984</v>
      </c>
      <c r="Y116" s="25">
        <f t="shared" si="70"/>
        <v>3.1579928279999998</v>
      </c>
      <c r="Z116" s="24">
        <f t="shared" si="57"/>
        <v>2842.1935451999998</v>
      </c>
      <c r="AA116" s="26">
        <f t="shared" si="71"/>
        <v>4915.2058964216003</v>
      </c>
      <c r="AB116" s="27"/>
    </row>
    <row r="117" spans="1:28" ht="18.75" hidden="1" customHeight="1" x14ac:dyDescent="0.3">
      <c r="A117" s="14" t="s">
        <v>28</v>
      </c>
      <c r="B117" s="15" t="s">
        <v>52</v>
      </c>
      <c r="C117" s="14" t="s">
        <v>36</v>
      </c>
      <c r="D117" s="28"/>
      <c r="E117" s="17">
        <f t="shared" si="58"/>
        <v>25.5</v>
      </c>
      <c r="F117" s="31">
        <f t="shared" si="59"/>
        <v>38</v>
      </c>
      <c r="G117" s="14">
        <v>1378</v>
      </c>
      <c r="H117" s="14">
        <v>1429</v>
      </c>
      <c r="I117" s="14">
        <v>1480</v>
      </c>
      <c r="J117" s="14">
        <v>1556</v>
      </c>
      <c r="K117" s="20">
        <f t="shared" si="60"/>
        <v>1.4544999999999999</v>
      </c>
      <c r="L117" s="21">
        <f t="shared" si="61"/>
        <v>31</v>
      </c>
      <c r="M117" s="21">
        <f t="shared" si="62"/>
        <v>37</v>
      </c>
      <c r="N117" s="20">
        <f t="shared" si="63"/>
        <v>1.38248E-2</v>
      </c>
      <c r="O117" s="20">
        <f t="shared" si="64"/>
        <v>2.3828927999999996E-2</v>
      </c>
      <c r="P117" s="20">
        <f t="shared" si="65"/>
        <v>0.62335331959999996</v>
      </c>
      <c r="Q117" s="20">
        <f t="shared" si="66"/>
        <v>1.2823895037119997</v>
      </c>
      <c r="R117" s="21">
        <v>1</v>
      </c>
      <c r="S117" s="20">
        <f t="shared" si="67"/>
        <v>1.2823895037119997</v>
      </c>
      <c r="T117" s="20">
        <f t="shared" si="68"/>
        <v>0.62335331959999996</v>
      </c>
      <c r="U117" s="22">
        <f t="shared" si="54"/>
        <v>705.31422704159979</v>
      </c>
      <c r="V117" s="23">
        <f t="shared" si="55"/>
        <v>342.84432577999996</v>
      </c>
      <c r="W117" s="20">
        <f t="shared" si="69"/>
        <v>5.1242689919999993</v>
      </c>
      <c r="X117" s="24">
        <f t="shared" si="56"/>
        <v>1024.8537984</v>
      </c>
      <c r="Y117" s="25">
        <f t="shared" si="70"/>
        <v>3.1579928279999998</v>
      </c>
      <c r="Z117" s="24">
        <f t="shared" si="57"/>
        <v>2842.1935451999998</v>
      </c>
      <c r="AA117" s="26">
        <f t="shared" si="71"/>
        <v>4915.2058964216003</v>
      </c>
      <c r="AB117" s="27"/>
    </row>
    <row r="118" spans="1:28" s="1" customFormat="1" ht="18.75" hidden="1" customHeight="1" x14ac:dyDescent="0.3">
      <c r="A118" s="14" t="s">
        <v>28</v>
      </c>
      <c r="B118" s="15" t="s">
        <v>53</v>
      </c>
      <c r="C118" s="14" t="s">
        <v>31</v>
      </c>
      <c r="D118" s="28"/>
      <c r="E118" s="17">
        <f t="shared" si="58"/>
        <v>12.699999999999932</v>
      </c>
      <c r="F118" s="18">
        <f t="shared" si="59"/>
        <v>60.324999999999932</v>
      </c>
      <c r="G118" s="19">
        <v>1409.7</v>
      </c>
      <c r="H118" s="19">
        <v>1435.1</v>
      </c>
      <c r="I118" s="19">
        <v>1485.9</v>
      </c>
      <c r="J118" s="19">
        <v>1606.55</v>
      </c>
      <c r="K118" s="20">
        <f t="shared" si="60"/>
        <v>1.4604999999999999</v>
      </c>
      <c r="L118" s="21">
        <f t="shared" si="61"/>
        <v>30</v>
      </c>
      <c r="M118" s="21">
        <f t="shared" si="62"/>
        <v>36</v>
      </c>
      <c r="N118" s="20">
        <f t="shared" si="63"/>
        <v>1.38248E-2</v>
      </c>
      <c r="O118" s="20">
        <f t="shared" si="64"/>
        <v>2.3828927999999996E-2</v>
      </c>
      <c r="P118" s="20">
        <f t="shared" si="65"/>
        <v>0.60573361199999998</v>
      </c>
      <c r="Q118" s="20">
        <f t="shared" si="66"/>
        <v>1.2528773763839998</v>
      </c>
      <c r="R118" s="21">
        <v>1</v>
      </c>
      <c r="S118" s="20">
        <f t="shared" si="67"/>
        <v>1.2528773763839998</v>
      </c>
      <c r="T118" s="20">
        <f t="shared" si="68"/>
        <v>0.60573361199999998</v>
      </c>
      <c r="U118" s="22">
        <f t="shared" si="54"/>
        <v>689.08255701119992</v>
      </c>
      <c r="V118" s="23">
        <f t="shared" si="55"/>
        <v>333.15348660000001</v>
      </c>
      <c r="W118" s="20">
        <f t="shared" si="69"/>
        <v>8.3990527179899885</v>
      </c>
      <c r="X118" s="22">
        <f t="shared" si="56"/>
        <v>1679.8105435979978</v>
      </c>
      <c r="Y118" s="20">
        <f t="shared" si="70"/>
        <v>1.5795181312799915</v>
      </c>
      <c r="Z118" s="22">
        <f t="shared" si="57"/>
        <v>1421.5663181519924</v>
      </c>
      <c r="AA118" s="29">
        <f t="shared" si="71"/>
        <v>4123.6129053611903</v>
      </c>
      <c r="AB118" s="9"/>
    </row>
    <row r="119" spans="1:28" ht="18.75" hidden="1" customHeight="1" x14ac:dyDescent="0.3">
      <c r="A119" s="14" t="s">
        <v>28</v>
      </c>
      <c r="B119" s="15" t="s">
        <v>53</v>
      </c>
      <c r="C119" s="14" t="s">
        <v>32</v>
      </c>
      <c r="D119" s="28"/>
      <c r="E119" s="17">
        <f t="shared" si="58"/>
        <v>11.5</v>
      </c>
      <c r="F119" s="18">
        <f t="shared" si="59"/>
        <v>18.5</v>
      </c>
      <c r="G119" s="14">
        <v>1422</v>
      </c>
      <c r="H119" s="14">
        <v>1445</v>
      </c>
      <c r="I119" s="14">
        <v>1478</v>
      </c>
      <c r="J119" s="14">
        <v>1515</v>
      </c>
      <c r="K119" s="20">
        <f t="shared" si="60"/>
        <v>1.4615</v>
      </c>
      <c r="L119" s="21">
        <f t="shared" si="61"/>
        <v>20</v>
      </c>
      <c r="M119" s="21">
        <f t="shared" si="62"/>
        <v>26</v>
      </c>
      <c r="N119" s="20">
        <f t="shared" si="63"/>
        <v>1.38248E-2</v>
      </c>
      <c r="O119" s="20">
        <f t="shared" si="64"/>
        <v>2.3828927999999996E-2</v>
      </c>
      <c r="P119" s="20">
        <f t="shared" si="65"/>
        <v>0.40409890399999998</v>
      </c>
      <c r="Q119" s="20">
        <f t="shared" si="66"/>
        <v>0.9054754350719999</v>
      </c>
      <c r="R119" s="21">
        <v>1</v>
      </c>
      <c r="S119" s="20">
        <f t="shared" si="67"/>
        <v>0.9054754350719999</v>
      </c>
      <c r="T119" s="20">
        <f t="shared" si="68"/>
        <v>0.40409890399999998</v>
      </c>
      <c r="U119" s="22">
        <f t="shared" si="54"/>
        <v>498.01148928959992</v>
      </c>
      <c r="V119" s="23">
        <f t="shared" si="55"/>
        <v>222.2543972</v>
      </c>
      <c r="W119" s="20">
        <f t="shared" si="69"/>
        <v>2.4289752599999992</v>
      </c>
      <c r="X119" s="24">
        <f t="shared" si="56"/>
        <v>485.79505199999983</v>
      </c>
      <c r="Y119" s="25">
        <f t="shared" si="70"/>
        <v>1.4401390199999999</v>
      </c>
      <c r="Z119" s="24">
        <f t="shared" si="57"/>
        <v>1296.1251179999999</v>
      </c>
      <c r="AA119" s="26">
        <f t="shared" si="71"/>
        <v>2502.1860564895997</v>
      </c>
      <c r="AB119" s="27"/>
    </row>
    <row r="120" spans="1:28" ht="18.75" hidden="1" customHeight="1" x14ac:dyDescent="0.3">
      <c r="A120" s="14" t="s">
        <v>28</v>
      </c>
      <c r="B120" s="15" t="s">
        <v>53</v>
      </c>
      <c r="C120" s="14" t="s">
        <v>33</v>
      </c>
      <c r="D120" s="28"/>
      <c r="E120" s="17">
        <f t="shared" si="58"/>
        <v>25.5</v>
      </c>
      <c r="F120" s="31">
        <f t="shared" si="59"/>
        <v>19</v>
      </c>
      <c r="G120" s="14">
        <v>1403</v>
      </c>
      <c r="H120" s="14">
        <v>1454</v>
      </c>
      <c r="I120" s="14">
        <v>1505</v>
      </c>
      <c r="J120" s="14">
        <v>1543</v>
      </c>
      <c r="K120" s="20">
        <f t="shared" si="60"/>
        <v>1.4795</v>
      </c>
      <c r="L120" s="21">
        <f t="shared" si="61"/>
        <v>31</v>
      </c>
      <c r="M120" s="21">
        <f t="shared" si="62"/>
        <v>37</v>
      </c>
      <c r="N120" s="20">
        <f t="shared" si="63"/>
        <v>1.38248E-2</v>
      </c>
      <c r="O120" s="20">
        <f t="shared" si="64"/>
        <v>2.3828927999999996E-2</v>
      </c>
      <c r="P120" s="20">
        <f t="shared" si="65"/>
        <v>0.63406753959999995</v>
      </c>
      <c r="Q120" s="20">
        <f t="shared" si="66"/>
        <v>1.3044312621119998</v>
      </c>
      <c r="R120" s="21">
        <v>1</v>
      </c>
      <c r="S120" s="20">
        <f t="shared" si="67"/>
        <v>1.3044312621119998</v>
      </c>
      <c r="T120" s="20">
        <f t="shared" si="68"/>
        <v>0.63406753959999995</v>
      </c>
      <c r="U120" s="22">
        <f t="shared" si="54"/>
        <v>717.4371941615999</v>
      </c>
      <c r="V120" s="23">
        <f t="shared" si="55"/>
        <v>348.73714677999999</v>
      </c>
      <c r="W120" s="20">
        <f t="shared" si="69"/>
        <v>2.5407284879999996</v>
      </c>
      <c r="X120" s="24">
        <f t="shared" si="56"/>
        <v>508.14569759999995</v>
      </c>
      <c r="Y120" s="25">
        <f t="shared" si="70"/>
        <v>3.2132411279999995</v>
      </c>
      <c r="Z120" s="24">
        <f t="shared" si="57"/>
        <v>2891.9170151999997</v>
      </c>
      <c r="AA120" s="26">
        <f t="shared" si="71"/>
        <v>4466.2370537415991</v>
      </c>
      <c r="AB120" s="27"/>
    </row>
    <row r="121" spans="1:28" ht="18.75" hidden="1" customHeight="1" x14ac:dyDescent="0.3">
      <c r="A121" s="14" t="s">
        <v>28</v>
      </c>
      <c r="B121" s="15" t="s">
        <v>53</v>
      </c>
      <c r="C121" s="14" t="s">
        <v>34</v>
      </c>
      <c r="D121" s="28"/>
      <c r="E121" s="17">
        <f t="shared" si="58"/>
        <v>25.5</v>
      </c>
      <c r="F121" s="31">
        <f t="shared" si="59"/>
        <v>35</v>
      </c>
      <c r="G121" s="14">
        <v>1429</v>
      </c>
      <c r="H121" s="14">
        <v>1480</v>
      </c>
      <c r="I121" s="14">
        <v>1524</v>
      </c>
      <c r="J121" s="14">
        <v>1594</v>
      </c>
      <c r="K121" s="20">
        <f t="shared" si="60"/>
        <v>1.502</v>
      </c>
      <c r="L121" s="21">
        <f t="shared" si="61"/>
        <v>26</v>
      </c>
      <c r="M121" s="21">
        <f t="shared" si="62"/>
        <v>32</v>
      </c>
      <c r="N121" s="20">
        <f t="shared" si="63"/>
        <v>1.38248E-2</v>
      </c>
      <c r="O121" s="20">
        <f t="shared" si="64"/>
        <v>2.3828927999999996E-2</v>
      </c>
      <c r="P121" s="20">
        <f t="shared" si="65"/>
        <v>0.53988608959999995</v>
      </c>
      <c r="Q121" s="20">
        <f t="shared" si="66"/>
        <v>1.1453135953919997</v>
      </c>
      <c r="R121" s="21">
        <v>1</v>
      </c>
      <c r="S121" s="20">
        <f t="shared" si="67"/>
        <v>1.1453135953919997</v>
      </c>
      <c r="T121" s="20">
        <f t="shared" si="68"/>
        <v>0.53988608959999995</v>
      </c>
      <c r="U121" s="22">
        <f t="shared" si="54"/>
        <v>629.92247746559985</v>
      </c>
      <c r="V121" s="23">
        <f t="shared" si="55"/>
        <v>296.93734927999998</v>
      </c>
      <c r="W121" s="20">
        <f t="shared" si="69"/>
        <v>4.8349845599999997</v>
      </c>
      <c r="X121" s="24">
        <f t="shared" si="56"/>
        <v>966.99691199999995</v>
      </c>
      <c r="Y121" s="25">
        <f t="shared" si="70"/>
        <v>3.2706993599999996</v>
      </c>
      <c r="Z121" s="24">
        <f t="shared" si="57"/>
        <v>2943.6294239999997</v>
      </c>
      <c r="AA121" s="26">
        <f t="shared" si="71"/>
        <v>4837.4861627455994</v>
      </c>
      <c r="AB121" s="27"/>
    </row>
    <row r="122" spans="1:28" ht="18.75" hidden="1" customHeight="1" x14ac:dyDescent="0.3">
      <c r="A122" s="14" t="s">
        <v>28</v>
      </c>
      <c r="B122" s="15" t="s">
        <v>53</v>
      </c>
      <c r="C122" s="14" t="s">
        <v>35</v>
      </c>
      <c r="D122" s="28"/>
      <c r="E122" s="17">
        <f t="shared" si="58"/>
        <v>25.5</v>
      </c>
      <c r="F122" s="18">
        <f t="shared" si="59"/>
        <v>41.5</v>
      </c>
      <c r="G122" s="14">
        <v>1429</v>
      </c>
      <c r="H122" s="14">
        <v>1480</v>
      </c>
      <c r="I122" s="14">
        <v>1530</v>
      </c>
      <c r="J122" s="14">
        <v>1613</v>
      </c>
      <c r="K122" s="20">
        <f t="shared" si="60"/>
        <v>1.5049999999999999</v>
      </c>
      <c r="L122" s="21">
        <f t="shared" si="61"/>
        <v>30</v>
      </c>
      <c r="M122" s="21">
        <f t="shared" si="62"/>
        <v>36</v>
      </c>
      <c r="N122" s="20">
        <f t="shared" si="63"/>
        <v>1.38248E-2</v>
      </c>
      <c r="O122" s="20">
        <f t="shared" si="64"/>
        <v>2.3828927999999996E-2</v>
      </c>
      <c r="P122" s="20">
        <f t="shared" si="65"/>
        <v>0.62418971999999995</v>
      </c>
      <c r="Q122" s="20">
        <f t="shared" si="66"/>
        <v>1.2910513190399997</v>
      </c>
      <c r="R122" s="21">
        <v>1</v>
      </c>
      <c r="S122" s="20">
        <f t="shared" si="67"/>
        <v>1.2910513190399997</v>
      </c>
      <c r="T122" s="20">
        <f t="shared" si="68"/>
        <v>0.62418971999999995</v>
      </c>
      <c r="U122" s="22">
        <f t="shared" si="54"/>
        <v>710.07822547199987</v>
      </c>
      <c r="V122" s="23">
        <f t="shared" si="55"/>
        <v>343.30434599999995</v>
      </c>
      <c r="W122" s="20">
        <f t="shared" si="69"/>
        <v>5.8012448279999997</v>
      </c>
      <c r="X122" s="24">
        <f t="shared" si="56"/>
        <v>1160.2489656</v>
      </c>
      <c r="Y122" s="25">
        <f t="shared" si="70"/>
        <v>3.2706993599999996</v>
      </c>
      <c r="Z122" s="24">
        <f t="shared" si="57"/>
        <v>2943.6294239999997</v>
      </c>
      <c r="AA122" s="26">
        <f t="shared" si="71"/>
        <v>5157.2609610719992</v>
      </c>
      <c r="AB122" s="27"/>
    </row>
    <row r="123" spans="1:28" ht="18.75" hidden="1" customHeight="1" x14ac:dyDescent="0.3">
      <c r="A123" s="14" t="s">
        <v>28</v>
      </c>
      <c r="B123" s="15" t="s">
        <v>53</v>
      </c>
      <c r="C123" s="14" t="s">
        <v>36</v>
      </c>
      <c r="D123" s="28"/>
      <c r="E123" s="17">
        <f t="shared" si="58"/>
        <v>25.5</v>
      </c>
      <c r="F123" s="18">
        <f t="shared" si="59"/>
        <v>41.5</v>
      </c>
      <c r="G123" s="14">
        <v>1429</v>
      </c>
      <c r="H123" s="14">
        <v>1480</v>
      </c>
      <c r="I123" s="14">
        <v>1530</v>
      </c>
      <c r="J123" s="14">
        <v>1613</v>
      </c>
      <c r="K123" s="20">
        <f t="shared" si="60"/>
        <v>1.5049999999999999</v>
      </c>
      <c r="L123" s="21">
        <f t="shared" si="61"/>
        <v>30</v>
      </c>
      <c r="M123" s="21">
        <f t="shared" si="62"/>
        <v>36</v>
      </c>
      <c r="N123" s="20">
        <f t="shared" si="63"/>
        <v>1.38248E-2</v>
      </c>
      <c r="O123" s="20">
        <f t="shared" si="64"/>
        <v>2.3828927999999996E-2</v>
      </c>
      <c r="P123" s="20">
        <f t="shared" si="65"/>
        <v>0.62418971999999995</v>
      </c>
      <c r="Q123" s="20">
        <f t="shared" si="66"/>
        <v>1.2910513190399997</v>
      </c>
      <c r="R123" s="21">
        <v>1</v>
      </c>
      <c r="S123" s="20">
        <f t="shared" si="67"/>
        <v>1.2910513190399997</v>
      </c>
      <c r="T123" s="20">
        <f t="shared" si="68"/>
        <v>0.62418971999999995</v>
      </c>
      <c r="U123" s="22">
        <f t="shared" si="54"/>
        <v>710.07822547199987</v>
      </c>
      <c r="V123" s="23">
        <f t="shared" si="55"/>
        <v>343.30434599999995</v>
      </c>
      <c r="W123" s="20">
        <f t="shared" si="69"/>
        <v>5.8012448279999997</v>
      </c>
      <c r="X123" s="24">
        <f t="shared" si="56"/>
        <v>1160.2489656</v>
      </c>
      <c r="Y123" s="25">
        <f t="shared" si="70"/>
        <v>3.2706993599999996</v>
      </c>
      <c r="Z123" s="24">
        <f t="shared" si="57"/>
        <v>2943.6294239999997</v>
      </c>
      <c r="AA123" s="26">
        <f t="shared" si="71"/>
        <v>5157.2609610719992</v>
      </c>
      <c r="AB123" s="27"/>
    </row>
    <row r="124" spans="1:28" s="1" customFormat="1" ht="18.75" hidden="1" customHeight="1" x14ac:dyDescent="0.3">
      <c r="A124" s="14" t="s">
        <v>28</v>
      </c>
      <c r="B124" s="15" t="s">
        <v>54</v>
      </c>
      <c r="C124" s="14" t="s">
        <v>31</v>
      </c>
      <c r="D124" s="28"/>
      <c r="E124" s="17">
        <f t="shared" si="58"/>
        <v>12.5</v>
      </c>
      <c r="F124" s="18">
        <f t="shared" si="59"/>
        <v>63.5</v>
      </c>
      <c r="G124" s="14">
        <v>1461</v>
      </c>
      <c r="H124" s="14">
        <v>1486</v>
      </c>
      <c r="I124" s="14">
        <v>1537</v>
      </c>
      <c r="J124" s="14">
        <v>1664</v>
      </c>
      <c r="K124" s="20">
        <f t="shared" si="60"/>
        <v>1.5115000000000001</v>
      </c>
      <c r="L124" s="21">
        <f t="shared" si="61"/>
        <v>31</v>
      </c>
      <c r="M124" s="21">
        <f t="shared" si="62"/>
        <v>37</v>
      </c>
      <c r="N124" s="20">
        <f t="shared" si="63"/>
        <v>1.38248E-2</v>
      </c>
      <c r="O124" s="20">
        <f t="shared" si="64"/>
        <v>2.3828927999999996E-2</v>
      </c>
      <c r="P124" s="20">
        <f t="shared" si="65"/>
        <v>0.64778174120000009</v>
      </c>
      <c r="Q124" s="20">
        <f t="shared" si="66"/>
        <v>1.3326447128639998</v>
      </c>
      <c r="R124" s="21">
        <v>1</v>
      </c>
      <c r="S124" s="20">
        <f t="shared" si="67"/>
        <v>1.3326447128639998</v>
      </c>
      <c r="T124" s="20">
        <f t="shared" si="68"/>
        <v>0.64778174120000009</v>
      </c>
      <c r="U124" s="22">
        <f t="shared" si="54"/>
        <v>732.95459207519991</v>
      </c>
      <c r="V124" s="23">
        <f t="shared" si="55"/>
        <v>356.27995766000004</v>
      </c>
      <c r="W124" s="20">
        <f t="shared" si="69"/>
        <v>9.1572648959999992</v>
      </c>
      <c r="X124" s="22">
        <f t="shared" si="56"/>
        <v>1831.4529791999998</v>
      </c>
      <c r="Y124" s="20">
        <f t="shared" si="70"/>
        <v>1.6097837999999998</v>
      </c>
      <c r="Z124" s="22">
        <f t="shared" si="57"/>
        <v>1448.8054199999997</v>
      </c>
      <c r="AA124" s="29">
        <f t="shared" si="71"/>
        <v>4369.4929489351998</v>
      </c>
      <c r="AB124" s="9"/>
    </row>
    <row r="125" spans="1:28" ht="18.75" hidden="1" customHeight="1" x14ac:dyDescent="0.3">
      <c r="A125" s="14" t="s">
        <v>28</v>
      </c>
      <c r="B125" s="15" t="s">
        <v>54</v>
      </c>
      <c r="C125" s="14" t="s">
        <v>32</v>
      </c>
      <c r="D125" s="28"/>
      <c r="E125" s="32">
        <f t="shared" si="58"/>
        <v>11</v>
      </c>
      <c r="F125" s="18">
        <f t="shared" si="59"/>
        <v>25.5</v>
      </c>
      <c r="G125" s="14">
        <v>1478</v>
      </c>
      <c r="H125" s="14">
        <v>1500</v>
      </c>
      <c r="I125" s="14">
        <v>1529</v>
      </c>
      <c r="J125" s="14">
        <v>1580</v>
      </c>
      <c r="K125" s="20">
        <f t="shared" si="60"/>
        <v>1.5145</v>
      </c>
      <c r="L125" s="21">
        <f t="shared" si="61"/>
        <v>17</v>
      </c>
      <c r="M125" s="21">
        <f t="shared" si="62"/>
        <v>23</v>
      </c>
      <c r="N125" s="20">
        <f t="shared" si="63"/>
        <v>1.38248E-2</v>
      </c>
      <c r="O125" s="20">
        <f t="shared" si="64"/>
        <v>2.3828927999999996E-2</v>
      </c>
      <c r="P125" s="20">
        <f t="shared" si="65"/>
        <v>0.35594021319999997</v>
      </c>
      <c r="Q125" s="20">
        <f t="shared" si="66"/>
        <v>0.83004496348799983</v>
      </c>
      <c r="R125" s="21">
        <v>1</v>
      </c>
      <c r="S125" s="20">
        <f t="shared" si="67"/>
        <v>0.83004496348799983</v>
      </c>
      <c r="T125" s="20">
        <f t="shared" si="68"/>
        <v>0.35594021319999997</v>
      </c>
      <c r="U125" s="22">
        <f t="shared" si="54"/>
        <v>456.52472991839988</v>
      </c>
      <c r="V125" s="23">
        <f t="shared" si="55"/>
        <v>195.76711725999999</v>
      </c>
      <c r="W125" s="20">
        <f t="shared" si="69"/>
        <v>3.4916925600000002</v>
      </c>
      <c r="X125" s="24">
        <f t="shared" si="56"/>
        <v>698.33851200000004</v>
      </c>
      <c r="Y125" s="25">
        <f t="shared" si="70"/>
        <v>1.4299559999999996</v>
      </c>
      <c r="Z125" s="24">
        <f t="shared" si="57"/>
        <v>1286.9603999999997</v>
      </c>
      <c r="AA125" s="26">
        <f t="shared" si="71"/>
        <v>2637.5907591783994</v>
      </c>
      <c r="AB125" s="27"/>
    </row>
    <row r="126" spans="1:28" ht="18.75" hidden="1" customHeight="1" x14ac:dyDescent="0.3">
      <c r="A126" s="14" t="s">
        <v>28</v>
      </c>
      <c r="B126" s="15" t="s">
        <v>54</v>
      </c>
      <c r="C126" s="14" t="s">
        <v>33</v>
      </c>
      <c r="D126" s="28"/>
      <c r="E126" s="17">
        <f t="shared" si="58"/>
        <v>31.5</v>
      </c>
      <c r="F126" s="31">
        <f t="shared" si="59"/>
        <v>16</v>
      </c>
      <c r="G126" s="14">
        <v>1448</v>
      </c>
      <c r="H126" s="14">
        <v>1511</v>
      </c>
      <c r="I126" s="14">
        <v>1562</v>
      </c>
      <c r="J126" s="14">
        <v>1594</v>
      </c>
      <c r="K126" s="20">
        <f t="shared" si="60"/>
        <v>1.5365</v>
      </c>
      <c r="L126" s="21">
        <f t="shared" si="61"/>
        <v>31</v>
      </c>
      <c r="M126" s="21">
        <f t="shared" si="62"/>
        <v>37</v>
      </c>
      <c r="N126" s="20">
        <f t="shared" si="63"/>
        <v>1.38248E-2</v>
      </c>
      <c r="O126" s="20">
        <f t="shared" si="64"/>
        <v>2.3828927999999996E-2</v>
      </c>
      <c r="P126" s="20">
        <f t="shared" si="65"/>
        <v>0.65849596119999998</v>
      </c>
      <c r="Q126" s="20">
        <f t="shared" si="66"/>
        <v>1.3546864712639997</v>
      </c>
      <c r="R126" s="21">
        <v>1</v>
      </c>
      <c r="S126" s="20">
        <f t="shared" si="67"/>
        <v>1.3546864712639997</v>
      </c>
      <c r="T126" s="20">
        <f t="shared" si="68"/>
        <v>0.65849596119999998</v>
      </c>
      <c r="U126" s="22">
        <f t="shared" si="54"/>
        <v>745.0775591951998</v>
      </c>
      <c r="V126" s="23">
        <f t="shared" si="55"/>
        <v>362.17277866000001</v>
      </c>
      <c r="W126" s="20">
        <f t="shared" si="69"/>
        <v>2.2102786559999998</v>
      </c>
      <c r="X126" s="24">
        <f t="shared" si="56"/>
        <v>442.05573119999997</v>
      </c>
      <c r="Y126" s="25">
        <f t="shared" si="70"/>
        <v>4.1249030759999998</v>
      </c>
      <c r="Z126" s="24">
        <f t="shared" si="57"/>
        <v>3712.4127684</v>
      </c>
      <c r="AA126" s="26">
        <f t="shared" si="71"/>
        <v>5261.7188374551997</v>
      </c>
      <c r="AB126" s="27"/>
    </row>
    <row r="127" spans="1:28" ht="18.75" hidden="1" customHeight="1" x14ac:dyDescent="0.3">
      <c r="A127" s="14" t="s">
        <v>28</v>
      </c>
      <c r="B127" s="15" t="s">
        <v>54</v>
      </c>
      <c r="C127" s="14" t="s">
        <v>34</v>
      </c>
      <c r="D127" s="28"/>
      <c r="E127" s="17">
        <f t="shared" si="58"/>
        <v>25.5</v>
      </c>
      <c r="F127" s="18">
        <f t="shared" si="59"/>
        <v>41.5</v>
      </c>
      <c r="G127" s="14">
        <v>1484</v>
      </c>
      <c r="H127" s="14">
        <v>1535</v>
      </c>
      <c r="I127" s="14">
        <v>1573</v>
      </c>
      <c r="J127" s="14">
        <v>1656</v>
      </c>
      <c r="K127" s="20">
        <f t="shared" si="60"/>
        <v>1.554</v>
      </c>
      <c r="L127" s="21">
        <f t="shared" si="61"/>
        <v>23</v>
      </c>
      <c r="M127" s="21">
        <f t="shared" si="62"/>
        <v>29</v>
      </c>
      <c r="N127" s="20">
        <f t="shared" si="63"/>
        <v>1.38248E-2</v>
      </c>
      <c r="O127" s="20">
        <f t="shared" si="64"/>
        <v>2.3828927999999996E-2</v>
      </c>
      <c r="P127" s="20">
        <f t="shared" si="65"/>
        <v>0.49412600160000009</v>
      </c>
      <c r="Q127" s="20">
        <f t="shared" si="66"/>
        <v>1.0738744692479998</v>
      </c>
      <c r="R127" s="21">
        <v>1</v>
      </c>
      <c r="S127" s="20">
        <f t="shared" si="67"/>
        <v>1.0738744692479998</v>
      </c>
      <c r="T127" s="20">
        <f t="shared" si="68"/>
        <v>0.49412600160000009</v>
      </c>
      <c r="U127" s="22">
        <f t="shared" si="54"/>
        <v>590.63095808639991</v>
      </c>
      <c r="V127" s="23">
        <f t="shared" si="55"/>
        <v>271.76930088000006</v>
      </c>
      <c r="W127" s="20">
        <f t="shared" si="69"/>
        <v>5.9558967359999997</v>
      </c>
      <c r="X127" s="24">
        <f t="shared" si="56"/>
        <v>1191.1793471999999</v>
      </c>
      <c r="Y127" s="25">
        <f t="shared" si="70"/>
        <v>3.3922456199999997</v>
      </c>
      <c r="Z127" s="24">
        <f t="shared" si="57"/>
        <v>3053.0210579999998</v>
      </c>
      <c r="AA127" s="26">
        <f t="shared" si="71"/>
        <v>5106.6006641663989</v>
      </c>
      <c r="AB127" s="27"/>
    </row>
    <row r="128" spans="1:28" ht="18.75" hidden="1" customHeight="1" x14ac:dyDescent="0.3">
      <c r="A128" s="14" t="s">
        <v>28</v>
      </c>
      <c r="B128" s="15" t="s">
        <v>54</v>
      </c>
      <c r="C128" s="14" t="s">
        <v>35</v>
      </c>
      <c r="D128" s="28"/>
      <c r="E128" s="32">
        <f t="shared" si="58"/>
        <v>32</v>
      </c>
      <c r="F128" s="31">
        <f t="shared" si="59"/>
        <v>38</v>
      </c>
      <c r="G128" s="14">
        <v>1473</v>
      </c>
      <c r="H128" s="14">
        <v>1537</v>
      </c>
      <c r="I128" s="14">
        <v>1588</v>
      </c>
      <c r="J128" s="14">
        <v>1664</v>
      </c>
      <c r="K128" s="20">
        <f t="shared" si="60"/>
        <v>1.5625</v>
      </c>
      <c r="L128" s="21">
        <f t="shared" si="61"/>
        <v>31</v>
      </c>
      <c r="M128" s="21">
        <f t="shared" si="62"/>
        <v>37</v>
      </c>
      <c r="N128" s="20">
        <f t="shared" si="63"/>
        <v>1.38248E-2</v>
      </c>
      <c r="O128" s="20">
        <f t="shared" si="64"/>
        <v>2.3828927999999996E-2</v>
      </c>
      <c r="P128" s="20">
        <f t="shared" si="65"/>
        <v>0.66963874999999995</v>
      </c>
      <c r="Q128" s="20">
        <f t="shared" si="66"/>
        <v>1.3776098999999997</v>
      </c>
      <c r="R128" s="21">
        <v>1</v>
      </c>
      <c r="S128" s="20">
        <f t="shared" si="67"/>
        <v>1.3776098999999997</v>
      </c>
      <c r="T128" s="20">
        <f t="shared" si="68"/>
        <v>0.66963874999999995</v>
      </c>
      <c r="U128" s="22">
        <f t="shared" si="54"/>
        <v>757.68544499999985</v>
      </c>
      <c r="V128" s="23">
        <f t="shared" si="55"/>
        <v>368.30131249999999</v>
      </c>
      <c r="W128" s="20">
        <f t="shared" si="69"/>
        <v>5.4799380480000002</v>
      </c>
      <c r="X128" s="24">
        <f t="shared" si="56"/>
        <v>1095.9876096</v>
      </c>
      <c r="Y128" s="25">
        <f t="shared" si="70"/>
        <v>4.2624821759999998</v>
      </c>
      <c r="Z128" s="24">
        <f t="shared" si="57"/>
        <v>3836.2339583999997</v>
      </c>
      <c r="AA128" s="26">
        <f t="shared" si="71"/>
        <v>6058.2083254999998</v>
      </c>
      <c r="AB128" s="27"/>
    </row>
    <row r="129" spans="1:28" ht="18.75" hidden="1" customHeight="1" x14ac:dyDescent="0.3">
      <c r="A129" s="14" t="s">
        <v>28</v>
      </c>
      <c r="B129" s="15" t="s">
        <v>54</v>
      </c>
      <c r="C129" s="14" t="s">
        <v>36</v>
      </c>
      <c r="D129" s="28"/>
      <c r="E129" s="32">
        <f t="shared" si="58"/>
        <v>32</v>
      </c>
      <c r="F129" s="31">
        <f t="shared" si="59"/>
        <v>38</v>
      </c>
      <c r="G129" s="14">
        <v>1473</v>
      </c>
      <c r="H129" s="14">
        <v>1537</v>
      </c>
      <c r="I129" s="14">
        <v>1588</v>
      </c>
      <c r="J129" s="14">
        <v>1664</v>
      </c>
      <c r="K129" s="20">
        <f t="shared" si="60"/>
        <v>1.5625</v>
      </c>
      <c r="L129" s="21">
        <f t="shared" si="61"/>
        <v>31</v>
      </c>
      <c r="M129" s="21">
        <f t="shared" si="62"/>
        <v>37</v>
      </c>
      <c r="N129" s="20">
        <f t="shared" si="63"/>
        <v>1.38248E-2</v>
      </c>
      <c r="O129" s="20">
        <f t="shared" si="64"/>
        <v>2.3828927999999996E-2</v>
      </c>
      <c r="P129" s="20">
        <f t="shared" si="65"/>
        <v>0.66963874999999995</v>
      </c>
      <c r="Q129" s="20">
        <f t="shared" si="66"/>
        <v>1.3776098999999997</v>
      </c>
      <c r="R129" s="21">
        <v>1</v>
      </c>
      <c r="S129" s="20">
        <f t="shared" si="67"/>
        <v>1.3776098999999997</v>
      </c>
      <c r="T129" s="20">
        <f t="shared" si="68"/>
        <v>0.66963874999999995</v>
      </c>
      <c r="U129" s="22">
        <f t="shared" si="54"/>
        <v>757.68544499999985</v>
      </c>
      <c r="V129" s="23">
        <f t="shared" si="55"/>
        <v>368.30131249999999</v>
      </c>
      <c r="W129" s="20">
        <f t="shared" si="69"/>
        <v>5.4799380480000002</v>
      </c>
      <c r="X129" s="24">
        <f t="shared" si="56"/>
        <v>1095.9876096</v>
      </c>
      <c r="Y129" s="25">
        <f t="shared" si="70"/>
        <v>4.2624821759999998</v>
      </c>
      <c r="Z129" s="24">
        <f t="shared" si="57"/>
        <v>3836.2339583999997</v>
      </c>
      <c r="AA129" s="26">
        <f t="shared" si="71"/>
        <v>6058.2083254999998</v>
      </c>
      <c r="AB129" s="27"/>
    </row>
    <row r="130" spans="1:28" s="1" customFormat="1" ht="18.75" hidden="1" customHeight="1" x14ac:dyDescent="0.3">
      <c r="A130" s="14" t="s">
        <v>28</v>
      </c>
      <c r="B130" s="15" t="s">
        <v>55</v>
      </c>
      <c r="C130" s="14" t="s">
        <v>31</v>
      </c>
      <c r="D130" s="28"/>
      <c r="E130" s="32">
        <f t="shared" si="58"/>
        <v>13</v>
      </c>
      <c r="F130" s="18">
        <f t="shared" si="59"/>
        <v>63.5</v>
      </c>
      <c r="G130" s="14">
        <v>1511</v>
      </c>
      <c r="H130" s="14">
        <v>1537</v>
      </c>
      <c r="I130" s="14">
        <v>1588</v>
      </c>
      <c r="J130" s="14">
        <v>1715</v>
      </c>
      <c r="K130" s="20">
        <f t="shared" si="60"/>
        <v>1.5625</v>
      </c>
      <c r="L130" s="21">
        <f t="shared" si="61"/>
        <v>31</v>
      </c>
      <c r="M130" s="21">
        <f t="shared" si="62"/>
        <v>37</v>
      </c>
      <c r="N130" s="20">
        <f t="shared" si="63"/>
        <v>1.38248E-2</v>
      </c>
      <c r="O130" s="20">
        <f t="shared" si="64"/>
        <v>2.3828927999999996E-2</v>
      </c>
      <c r="P130" s="20">
        <f t="shared" si="65"/>
        <v>0.66963874999999995</v>
      </c>
      <c r="Q130" s="20">
        <f t="shared" si="66"/>
        <v>1.3776098999999997</v>
      </c>
      <c r="R130" s="21">
        <v>1</v>
      </c>
      <c r="S130" s="20">
        <f t="shared" si="67"/>
        <v>1.3776098999999997</v>
      </c>
      <c r="T130" s="20">
        <f t="shared" si="68"/>
        <v>0.66963874999999995</v>
      </c>
      <c r="U130" s="22">
        <f t="shared" si="54"/>
        <v>757.68544499999985</v>
      </c>
      <c r="V130" s="23">
        <f t="shared" si="55"/>
        <v>368.30131249999999</v>
      </c>
      <c r="W130" s="20">
        <f t="shared" si="69"/>
        <v>9.4379262599999993</v>
      </c>
      <c r="X130" s="22">
        <f t="shared" si="56"/>
        <v>1887.5852519999999</v>
      </c>
      <c r="Y130" s="20">
        <f t="shared" si="70"/>
        <v>1.7316333839999998</v>
      </c>
      <c r="Z130" s="22">
        <f t="shared" si="57"/>
        <v>1558.4700455999998</v>
      </c>
      <c r="AA130" s="29">
        <f t="shared" si="71"/>
        <v>4572.0420550999997</v>
      </c>
      <c r="AB130" s="9"/>
    </row>
    <row r="131" spans="1:28" ht="18.75" hidden="1" customHeight="1" x14ac:dyDescent="0.3">
      <c r="A131" s="14" t="s">
        <v>28</v>
      </c>
      <c r="B131" s="15" t="s">
        <v>55</v>
      </c>
      <c r="C131" s="14" t="s">
        <v>32</v>
      </c>
      <c r="D131" s="28"/>
      <c r="E131" s="32">
        <f t="shared" si="58"/>
        <v>11</v>
      </c>
      <c r="F131" s="31">
        <f t="shared" si="59"/>
        <v>22</v>
      </c>
      <c r="G131" s="14">
        <v>1535</v>
      </c>
      <c r="H131" s="14">
        <v>1557</v>
      </c>
      <c r="I131" s="14">
        <v>1586</v>
      </c>
      <c r="J131" s="14">
        <v>1630</v>
      </c>
      <c r="K131" s="20">
        <f t="shared" si="60"/>
        <v>1.5714999999999999</v>
      </c>
      <c r="L131" s="21">
        <f t="shared" si="61"/>
        <v>17</v>
      </c>
      <c r="M131" s="21">
        <f t="shared" ref="M131:M135" si="72">L131+6</f>
        <v>23</v>
      </c>
      <c r="N131" s="20">
        <f t="shared" si="63"/>
        <v>1.38248E-2</v>
      </c>
      <c r="O131" s="20">
        <f t="shared" si="64"/>
        <v>2.3828927999999996E-2</v>
      </c>
      <c r="P131" s="20">
        <f t="shared" si="65"/>
        <v>0.36933644439999996</v>
      </c>
      <c r="Q131" s="20">
        <f t="shared" si="66"/>
        <v>0.8612846880959999</v>
      </c>
      <c r="R131" s="21">
        <v>1</v>
      </c>
      <c r="S131" s="20">
        <f t="shared" ref="S131:S135" si="73">(Q131*R131)</f>
        <v>0.8612846880959999</v>
      </c>
      <c r="T131" s="20">
        <f t="shared" si="68"/>
        <v>0.36933644439999996</v>
      </c>
      <c r="U131" s="22">
        <f t="shared" si="54"/>
        <v>473.70657845279993</v>
      </c>
      <c r="V131" s="23">
        <f t="shared" si="55"/>
        <v>203.13504441999999</v>
      </c>
      <c r="W131" s="20">
        <f t="shared" si="69"/>
        <v>3.1077710399999998</v>
      </c>
      <c r="X131" s="24">
        <f t="shared" si="56"/>
        <v>621.55420800000002</v>
      </c>
      <c r="Y131" s="25">
        <f t="shared" si="70"/>
        <v>1.4842943279999998</v>
      </c>
      <c r="Z131" s="24">
        <f t="shared" si="57"/>
        <v>1335.8648951999999</v>
      </c>
      <c r="AA131" s="26">
        <f t="shared" ref="AA131:AA135" si="74">Z131+X131+V131+U131</f>
        <v>2634.2607260727996</v>
      </c>
      <c r="AB131" s="27"/>
    </row>
    <row r="132" spans="1:28" ht="18.75" hidden="1" customHeight="1" x14ac:dyDescent="0.3">
      <c r="A132" s="14" t="s">
        <v>28</v>
      </c>
      <c r="B132" s="15" t="s">
        <v>55</v>
      </c>
      <c r="C132" s="14" t="s">
        <v>33</v>
      </c>
      <c r="D132" s="28"/>
      <c r="E132" s="32">
        <f t="shared" si="58"/>
        <v>19</v>
      </c>
      <c r="F132" s="31">
        <f t="shared" si="59"/>
        <v>16</v>
      </c>
      <c r="G132" s="14">
        <v>1524</v>
      </c>
      <c r="H132" s="14">
        <v>1562</v>
      </c>
      <c r="I132" s="14">
        <v>1613</v>
      </c>
      <c r="J132" s="14">
        <v>1645</v>
      </c>
      <c r="K132" s="20">
        <f t="shared" si="60"/>
        <v>1.5874999999999999</v>
      </c>
      <c r="L132" s="21">
        <f t="shared" si="61"/>
        <v>31</v>
      </c>
      <c r="M132" s="21">
        <f t="shared" si="72"/>
        <v>37</v>
      </c>
      <c r="N132" s="20">
        <f t="shared" si="63"/>
        <v>1.38248E-2</v>
      </c>
      <c r="O132" s="20">
        <f t="shared" si="64"/>
        <v>2.3828927999999996E-2</v>
      </c>
      <c r="P132" s="20">
        <f t="shared" si="65"/>
        <v>0.68035296999999995</v>
      </c>
      <c r="Q132" s="20">
        <f t="shared" si="66"/>
        <v>1.3996516583999996</v>
      </c>
      <c r="R132" s="21">
        <v>1</v>
      </c>
      <c r="S132" s="20">
        <f t="shared" si="73"/>
        <v>1.3996516583999996</v>
      </c>
      <c r="T132" s="20">
        <f t="shared" si="68"/>
        <v>0.68035296999999995</v>
      </c>
      <c r="U132" s="22">
        <f t="shared" si="54"/>
        <v>769.80841211999973</v>
      </c>
      <c r="V132" s="23">
        <f t="shared" si="55"/>
        <v>374.19413349999996</v>
      </c>
      <c r="W132" s="20">
        <f t="shared" si="69"/>
        <v>2.2809964799999998</v>
      </c>
      <c r="X132" s="24">
        <f t="shared" si="56"/>
        <v>456.19929599999995</v>
      </c>
      <c r="Y132" s="25">
        <f t="shared" si="70"/>
        <v>2.5720141919999997</v>
      </c>
      <c r="Z132" s="24">
        <f t="shared" si="57"/>
        <v>2314.8127727999999</v>
      </c>
      <c r="AA132" s="26">
        <f t="shared" si="74"/>
        <v>3915.0146144199998</v>
      </c>
      <c r="AB132" s="27"/>
    </row>
    <row r="133" spans="1:28" ht="18.75" hidden="1" customHeight="1" x14ac:dyDescent="0.3">
      <c r="A133" s="14" t="s">
        <v>28</v>
      </c>
      <c r="B133" s="15" t="s">
        <v>55</v>
      </c>
      <c r="C133" s="14" t="s">
        <v>34</v>
      </c>
      <c r="D133" s="28"/>
      <c r="E133" s="32">
        <f t="shared" si="58"/>
        <v>16</v>
      </c>
      <c r="F133" s="18">
        <f t="shared" si="59"/>
        <v>38.5</v>
      </c>
      <c r="G133" s="14">
        <v>1557</v>
      </c>
      <c r="H133" s="14">
        <v>1589</v>
      </c>
      <c r="I133" s="14">
        <v>1630</v>
      </c>
      <c r="J133" s="14">
        <v>1707</v>
      </c>
      <c r="K133" s="20">
        <f t="shared" si="60"/>
        <v>1.6094999999999999</v>
      </c>
      <c r="L133" s="21">
        <f t="shared" si="61"/>
        <v>25</v>
      </c>
      <c r="M133" s="21">
        <f t="shared" si="72"/>
        <v>31</v>
      </c>
      <c r="N133" s="20">
        <f t="shared" si="63"/>
        <v>1.38248E-2</v>
      </c>
      <c r="O133" s="20">
        <f t="shared" si="64"/>
        <v>2.3828927999999996E-2</v>
      </c>
      <c r="P133" s="20">
        <f t="shared" si="65"/>
        <v>0.55627538999999993</v>
      </c>
      <c r="Q133" s="20">
        <f t="shared" si="66"/>
        <v>1.1889324480959997</v>
      </c>
      <c r="R133" s="21">
        <v>1</v>
      </c>
      <c r="S133" s="20">
        <f t="shared" si="73"/>
        <v>1.1889324480959997</v>
      </c>
      <c r="T133" s="20">
        <f t="shared" si="68"/>
        <v>0.55627538999999993</v>
      </c>
      <c r="U133" s="22">
        <f t="shared" si="54"/>
        <v>653.91284645279984</v>
      </c>
      <c r="V133" s="23">
        <f t="shared" si="55"/>
        <v>305.95146449999999</v>
      </c>
      <c r="W133" s="20">
        <f t="shared" si="69"/>
        <v>5.6955147479999999</v>
      </c>
      <c r="X133" s="24">
        <f t="shared" si="56"/>
        <v>1139.1029495999999</v>
      </c>
      <c r="Y133" s="25">
        <f t="shared" si="70"/>
        <v>2.203345536</v>
      </c>
      <c r="Z133" s="24">
        <f t="shared" si="57"/>
        <v>1983.0109824000001</v>
      </c>
      <c r="AA133" s="26">
        <f t="shared" si="74"/>
        <v>4081.9782429528</v>
      </c>
      <c r="AB133" s="27"/>
    </row>
    <row r="134" spans="1:28" ht="18.75" hidden="1" customHeight="1" x14ac:dyDescent="0.3">
      <c r="A134" s="14" t="s">
        <v>28</v>
      </c>
      <c r="B134" s="15" t="s">
        <v>55</v>
      </c>
      <c r="C134" s="14" t="s">
        <v>35</v>
      </c>
      <c r="D134" s="28"/>
      <c r="E134" s="32">
        <f t="shared" si="58"/>
        <v>32</v>
      </c>
      <c r="F134" s="18">
        <f t="shared" si="59"/>
        <v>44.5</v>
      </c>
      <c r="G134" s="43">
        <v>1530</v>
      </c>
      <c r="H134" s="43">
        <v>1594</v>
      </c>
      <c r="I134" s="43">
        <v>1645</v>
      </c>
      <c r="J134" s="43">
        <v>1734</v>
      </c>
      <c r="K134" s="20">
        <f t="shared" si="60"/>
        <v>1.6194999999999999</v>
      </c>
      <c r="L134" s="21">
        <f t="shared" si="61"/>
        <v>31</v>
      </c>
      <c r="M134" s="21">
        <f t="shared" si="72"/>
        <v>37</v>
      </c>
      <c r="N134" s="20">
        <f t="shared" si="63"/>
        <v>1.38248E-2</v>
      </c>
      <c r="O134" s="20">
        <f t="shared" si="64"/>
        <v>2.3828927999999996E-2</v>
      </c>
      <c r="P134" s="20">
        <f t="shared" si="65"/>
        <v>0.69406717159999998</v>
      </c>
      <c r="Q134" s="20">
        <f t="shared" si="66"/>
        <v>1.4278651091519996</v>
      </c>
      <c r="R134" s="21">
        <v>1</v>
      </c>
      <c r="S134" s="20">
        <f t="shared" si="73"/>
        <v>1.4278651091519996</v>
      </c>
      <c r="T134" s="20">
        <f t="shared" si="68"/>
        <v>0.69406717159999998</v>
      </c>
      <c r="U134" s="22">
        <f t="shared" si="54"/>
        <v>785.32581003359974</v>
      </c>
      <c r="V134" s="23">
        <f t="shared" si="55"/>
        <v>381.73694438000001</v>
      </c>
      <c r="W134" s="20">
        <f t="shared" si="69"/>
        <v>6.687254231999999</v>
      </c>
      <c r="X134" s="24">
        <f t="shared" si="56"/>
        <v>1337.4508463999998</v>
      </c>
      <c r="Y134" s="25">
        <f t="shared" si="70"/>
        <v>4.4205573119999997</v>
      </c>
      <c r="Z134" s="24">
        <f t="shared" si="57"/>
        <v>3978.5015807999998</v>
      </c>
      <c r="AA134" s="26">
        <f t="shared" si="74"/>
        <v>6483.0151816135995</v>
      </c>
      <c r="AB134" s="27"/>
    </row>
    <row r="135" spans="1:28" ht="18.75" hidden="1" customHeight="1" x14ac:dyDescent="0.3">
      <c r="A135" s="14" t="s">
        <v>28</v>
      </c>
      <c r="B135" s="15" t="s">
        <v>55</v>
      </c>
      <c r="C135" s="14" t="s">
        <v>36</v>
      </c>
      <c r="D135" s="28"/>
      <c r="E135" s="32">
        <f t="shared" si="58"/>
        <v>32</v>
      </c>
      <c r="F135" s="18">
        <f t="shared" si="59"/>
        <v>44.5</v>
      </c>
      <c r="G135" s="43">
        <v>1530</v>
      </c>
      <c r="H135" s="43">
        <v>1594</v>
      </c>
      <c r="I135" s="43">
        <v>1645</v>
      </c>
      <c r="J135" s="43">
        <v>1734</v>
      </c>
      <c r="K135" s="20">
        <f t="shared" si="60"/>
        <v>1.6194999999999999</v>
      </c>
      <c r="L135" s="21">
        <f t="shared" si="61"/>
        <v>31</v>
      </c>
      <c r="M135" s="21">
        <f t="shared" si="72"/>
        <v>37</v>
      </c>
      <c r="N135" s="20">
        <f t="shared" si="63"/>
        <v>1.38248E-2</v>
      </c>
      <c r="O135" s="20">
        <f t="shared" si="64"/>
        <v>2.3828927999999996E-2</v>
      </c>
      <c r="P135" s="20">
        <f t="shared" si="65"/>
        <v>0.69406717159999998</v>
      </c>
      <c r="Q135" s="20">
        <f t="shared" si="66"/>
        <v>1.4278651091519996</v>
      </c>
      <c r="R135" s="21">
        <v>1</v>
      </c>
      <c r="S135" s="20">
        <f t="shared" si="73"/>
        <v>1.4278651091519996</v>
      </c>
      <c r="T135" s="20">
        <f t="shared" si="68"/>
        <v>0.69406717159999998</v>
      </c>
      <c r="U135" s="22">
        <f t="shared" si="54"/>
        <v>785.32581003359974</v>
      </c>
      <c r="V135" s="23">
        <f t="shared" si="55"/>
        <v>381.73694438000001</v>
      </c>
      <c r="W135" s="20">
        <f t="shared" si="69"/>
        <v>6.687254231999999</v>
      </c>
      <c r="X135" s="24">
        <f t="shared" si="56"/>
        <v>1337.4508463999998</v>
      </c>
      <c r="Y135" s="25">
        <f t="shared" si="70"/>
        <v>4.4205573119999997</v>
      </c>
      <c r="Z135" s="24">
        <f t="shared" si="57"/>
        <v>3978.5015807999998</v>
      </c>
      <c r="AA135" s="26">
        <f t="shared" si="74"/>
        <v>6483.0151816135995</v>
      </c>
      <c r="AB135" s="27"/>
    </row>
    <row r="136" spans="1:28" ht="18.75" hidden="1" customHeight="1" x14ac:dyDescent="0.3">
      <c r="A136" s="2"/>
      <c r="B136" s="3"/>
      <c r="C136" s="2"/>
      <c r="D136" s="4"/>
      <c r="E136" s="44"/>
      <c r="F136" s="44"/>
      <c r="G136" s="44"/>
      <c r="H136" s="44"/>
      <c r="I136" s="44"/>
      <c r="J136" s="44"/>
      <c r="K136" s="45"/>
      <c r="L136" s="46"/>
      <c r="M136" s="46"/>
      <c r="N136" s="45"/>
      <c r="O136" s="45"/>
      <c r="P136" s="45"/>
      <c r="Q136" s="45"/>
      <c r="R136" s="46"/>
      <c r="S136" s="45"/>
      <c r="T136" s="45"/>
      <c r="U136" s="47"/>
      <c r="V136" s="47"/>
      <c r="W136" s="45"/>
      <c r="X136" s="48"/>
      <c r="Y136" s="49"/>
      <c r="Z136" s="48"/>
      <c r="AA136" s="48"/>
      <c r="AB136" s="27"/>
    </row>
    <row r="137" spans="1:28" ht="18.75" hidden="1" customHeight="1" x14ac:dyDescent="0.3">
      <c r="A137" s="2"/>
      <c r="B137" s="3"/>
      <c r="C137" s="2"/>
      <c r="D137" s="4"/>
      <c r="E137" s="44"/>
      <c r="F137" s="44"/>
      <c r="G137" s="44"/>
      <c r="H137" s="44"/>
      <c r="I137" s="44"/>
      <c r="J137" s="44"/>
      <c r="K137" s="45"/>
      <c r="L137" s="46"/>
      <c r="M137" s="46"/>
      <c r="N137" s="45"/>
      <c r="O137" s="45"/>
      <c r="P137" s="45"/>
      <c r="Q137" s="45"/>
      <c r="R137" s="46"/>
      <c r="S137" s="45"/>
      <c r="T137" s="45"/>
      <c r="U137" s="47"/>
      <c r="V137" s="47"/>
      <c r="W137" s="45"/>
      <c r="X137" s="48"/>
      <c r="Y137" s="49"/>
      <c r="Z137" s="48"/>
      <c r="AA137" s="48"/>
      <c r="AB137" s="27"/>
    </row>
    <row r="138" spans="1:28" s="1" customFormat="1" ht="18.75" hidden="1" customHeight="1" x14ac:dyDescent="0.3">
      <c r="A138" s="14" t="s">
        <v>28</v>
      </c>
      <c r="B138" s="15" t="s">
        <v>42</v>
      </c>
      <c r="C138" s="14" t="s">
        <v>31</v>
      </c>
      <c r="D138" s="28"/>
      <c r="E138" s="17">
        <f>(H138-G138)/2</f>
        <v>9.5</v>
      </c>
      <c r="F138" s="18">
        <f>(J138-I138)/2</f>
        <v>39.600000000000023</v>
      </c>
      <c r="G138" s="50">
        <v>857.3</v>
      </c>
      <c r="H138" s="50">
        <v>876.3</v>
      </c>
      <c r="I138" s="50">
        <v>911.4</v>
      </c>
      <c r="J138" s="50">
        <v>990.6</v>
      </c>
      <c r="K138" s="51">
        <f>(I138+H138)/2/1000</f>
        <v>0.89384999999999992</v>
      </c>
      <c r="L138" s="51">
        <f>ROUND((I138-H138)/2*1.2,)</f>
        <v>21</v>
      </c>
      <c r="M138" s="51">
        <f>L138+6</f>
        <v>27</v>
      </c>
      <c r="N138" s="51">
        <f>3.142*(0.0008*0.0055)*1000</f>
        <v>1.38248E-2</v>
      </c>
      <c r="O138" s="51">
        <f>3.142*(0.0002*0.0048)*7900</f>
        <v>2.3828927999999996E-2</v>
      </c>
      <c r="P138" s="51">
        <f>(K138*L138)*N138</f>
        <v>0.25950324708</v>
      </c>
      <c r="Q138" s="51">
        <f>K138*M138*O138</f>
        <v>0.57508615690559983</v>
      </c>
      <c r="R138" s="51">
        <v>1</v>
      </c>
      <c r="S138" s="51">
        <f>(Q138*R138)</f>
        <v>0.57508615690559983</v>
      </c>
      <c r="T138" s="51">
        <f>(P138*R138)</f>
        <v>0.25950324708</v>
      </c>
      <c r="U138" s="52">
        <f>S138*R138*450</f>
        <v>258.78877060751995</v>
      </c>
      <c r="V138" s="53">
        <f>T138*R138*550</f>
        <v>142.72678589399999</v>
      </c>
      <c r="W138" s="51">
        <f>((J138/1000)*3.14)*1.15*0.003*((J138-I138)/2/1000)*8000*R138</f>
        <v>3.3996345926400018</v>
      </c>
      <c r="X138" s="52">
        <f>W138*2*350</f>
        <v>2379.7442148480013</v>
      </c>
      <c r="Y138" s="51">
        <f>((H138/1000)*3.14)*1.15*0.003*((H138-G138)/2/1000)*8000*R138</f>
        <v>0.72146480039999994</v>
      </c>
      <c r="Z138" s="52">
        <f>Y138*2*350</f>
        <v>505.02536027999997</v>
      </c>
      <c r="AA138" s="51">
        <f>Z138+X138+V138+U138</f>
        <v>3286.2851316295209</v>
      </c>
      <c r="AB138" s="9"/>
    </row>
    <row r="139" spans="1:28" s="1" customFormat="1" ht="18.75" hidden="1" customHeight="1" x14ac:dyDescent="0.3">
      <c r="A139" s="14" t="s">
        <v>28</v>
      </c>
      <c r="B139" s="15" t="s">
        <v>49</v>
      </c>
      <c r="C139" s="14" t="s">
        <v>31</v>
      </c>
      <c r="D139" s="28"/>
      <c r="E139" s="17">
        <f>(H139-G139)/2</f>
        <v>15.950000000000045</v>
      </c>
      <c r="F139" s="18">
        <f>(J139-I139)/2</f>
        <v>52.299999999999955</v>
      </c>
      <c r="G139" s="43">
        <v>1200</v>
      </c>
      <c r="H139" s="19">
        <v>1231.9000000000001</v>
      </c>
      <c r="I139" s="19">
        <v>1279.7</v>
      </c>
      <c r="J139" s="19">
        <v>1384.3</v>
      </c>
      <c r="K139" s="19"/>
      <c r="L139" s="19"/>
      <c r="M139" s="19"/>
      <c r="N139" s="19"/>
      <c r="O139" s="54"/>
      <c r="P139" s="19"/>
      <c r="Q139" s="19"/>
      <c r="R139" s="19"/>
      <c r="S139" s="19"/>
      <c r="T139" s="45"/>
      <c r="U139" s="55"/>
      <c r="V139" s="47"/>
      <c r="W139" s="45"/>
      <c r="X139" s="47"/>
      <c r="Y139" s="45"/>
      <c r="Z139" s="47"/>
      <c r="AA139" s="47"/>
      <c r="AB139" s="9"/>
    </row>
    <row r="140" spans="1:28" s="1" customFormat="1" ht="18.75" hidden="1" customHeight="1" x14ac:dyDescent="0.3">
      <c r="A140" s="14" t="s">
        <v>28</v>
      </c>
      <c r="B140" s="15" t="s">
        <v>49</v>
      </c>
      <c r="C140" s="14" t="s">
        <v>31</v>
      </c>
      <c r="D140" s="28"/>
      <c r="E140" s="17">
        <f>(H140-G140)/2</f>
        <v>15.950000000000045</v>
      </c>
      <c r="F140" s="18">
        <f>(J140-I140)/2</f>
        <v>52.299999999999955</v>
      </c>
      <c r="G140" s="43">
        <v>1200</v>
      </c>
      <c r="H140" s="19">
        <v>1231.9000000000001</v>
      </c>
      <c r="I140" s="19">
        <v>1279.7</v>
      </c>
      <c r="J140" s="19">
        <v>1384.3</v>
      </c>
      <c r="K140" s="19"/>
      <c r="L140" s="19"/>
      <c r="M140" s="19"/>
      <c r="N140" s="19"/>
      <c r="O140" s="54"/>
      <c r="P140" s="19"/>
      <c r="Q140" s="19"/>
      <c r="R140" s="19"/>
      <c r="S140" s="19"/>
      <c r="T140" s="45"/>
      <c r="U140" s="55"/>
      <c r="V140" s="47"/>
      <c r="W140" s="45"/>
      <c r="X140" s="47"/>
      <c r="Y140" s="45"/>
      <c r="Z140" s="47"/>
      <c r="AA140" s="47"/>
      <c r="AB140" s="9"/>
    </row>
    <row r="141" spans="1:28" s="1" customFormat="1" ht="18.75" hidden="1" customHeight="1" x14ac:dyDescent="0.3">
      <c r="A141" s="2"/>
      <c r="B141" s="3"/>
      <c r="C141" s="2"/>
      <c r="D141" s="4"/>
      <c r="E141" s="44"/>
      <c r="F141" s="44"/>
      <c r="G141" s="44"/>
      <c r="H141" s="44"/>
      <c r="I141" s="44"/>
      <c r="J141" s="44"/>
      <c r="K141" s="45"/>
      <c r="L141" s="46"/>
      <c r="M141" s="46"/>
      <c r="N141" s="45"/>
      <c r="O141" s="45"/>
      <c r="P141" s="45"/>
      <c r="Q141" s="45"/>
      <c r="R141" s="46"/>
      <c r="S141" s="56"/>
      <c r="T141" s="45"/>
      <c r="U141" s="47"/>
      <c r="V141" s="47"/>
      <c r="W141" s="45"/>
      <c r="X141" s="47"/>
      <c r="Y141" s="45"/>
      <c r="Z141" s="47"/>
      <c r="AA141" s="47"/>
      <c r="AB141" s="9"/>
    </row>
    <row r="142" spans="1:28" ht="18.75" hidden="1" customHeight="1" x14ac:dyDescent="0.3">
      <c r="A142" s="2"/>
      <c r="B142" s="3"/>
      <c r="C142" s="2"/>
      <c r="D142" s="4"/>
      <c r="E142" s="44"/>
      <c r="F142" s="44"/>
      <c r="G142" s="44"/>
      <c r="H142" s="44"/>
      <c r="I142" s="44"/>
      <c r="J142" s="44"/>
      <c r="K142" s="45"/>
      <c r="L142" s="46"/>
      <c r="M142" s="46"/>
      <c r="N142" s="45"/>
      <c r="O142" s="45"/>
      <c r="P142" s="45"/>
      <c r="Q142" s="45"/>
      <c r="R142" s="46"/>
      <c r="S142" s="45"/>
      <c r="T142" s="45"/>
      <c r="U142" s="47"/>
      <c r="V142" s="47"/>
      <c r="W142" s="45"/>
      <c r="X142" s="48"/>
      <c r="Y142" s="49"/>
      <c r="Z142" s="48"/>
      <c r="AA142" s="48"/>
      <c r="AB142" s="27"/>
    </row>
    <row r="143" spans="1:28" ht="18.75" hidden="1" customHeight="1" x14ac:dyDescent="0.3">
      <c r="A143" s="2"/>
      <c r="B143" s="3"/>
      <c r="C143" s="2"/>
      <c r="D143" s="4"/>
      <c r="E143" s="44"/>
      <c r="F143" s="44"/>
      <c r="G143" s="44"/>
      <c r="H143" s="44"/>
      <c r="I143" s="44"/>
      <c r="J143" s="44"/>
      <c r="K143" s="45"/>
      <c r="L143" s="46"/>
      <c r="M143" s="46"/>
      <c r="N143" s="45"/>
      <c r="O143" s="45"/>
      <c r="P143" s="45"/>
      <c r="Q143" s="45"/>
      <c r="R143" s="46"/>
      <c r="S143" s="45"/>
      <c r="T143" s="45"/>
      <c r="U143" s="47"/>
      <c r="V143" s="47"/>
      <c r="W143" s="45"/>
      <c r="X143" s="48"/>
      <c r="Y143" s="49"/>
      <c r="Z143" s="48"/>
      <c r="AA143" s="48"/>
      <c r="AB143" s="27"/>
    </row>
    <row r="144" spans="1:28" s="1" customFormat="1" ht="18.75" hidden="1" customHeight="1" x14ac:dyDescent="0.3">
      <c r="A144" s="14" t="s">
        <v>56</v>
      </c>
      <c r="B144" s="15"/>
      <c r="C144" s="14"/>
      <c r="D144" s="28"/>
      <c r="E144" s="17"/>
      <c r="F144" s="18">
        <f>(J144-I144)/2</f>
        <v>6.5</v>
      </c>
      <c r="G144" s="42"/>
      <c r="H144" s="14">
        <v>937</v>
      </c>
      <c r="I144" s="14">
        <v>962</v>
      </c>
      <c r="J144" s="14">
        <v>975</v>
      </c>
      <c r="K144" s="19"/>
      <c r="L144" s="19"/>
      <c r="M144" s="19"/>
      <c r="N144" s="19"/>
      <c r="O144" s="54"/>
      <c r="P144" s="19"/>
      <c r="Q144" s="19"/>
      <c r="R144" s="19"/>
      <c r="S144" s="19"/>
      <c r="T144" s="45"/>
      <c r="U144" s="55"/>
      <c r="V144" s="47"/>
      <c r="W144" s="45"/>
      <c r="X144" s="47"/>
      <c r="Y144" s="45"/>
      <c r="Z144" s="47"/>
      <c r="AA144" s="47"/>
      <c r="AB144" s="9"/>
    </row>
    <row r="145" spans="1:28" ht="18.75" hidden="1" customHeight="1" x14ac:dyDescent="0.3">
      <c r="A145" s="2"/>
      <c r="B145" s="3"/>
      <c r="C145" s="2"/>
      <c r="D145" s="4"/>
      <c r="E145" s="44"/>
      <c r="F145" s="44"/>
      <c r="G145" s="44"/>
      <c r="H145" s="44"/>
      <c r="I145" s="44"/>
      <c r="J145" s="44"/>
      <c r="K145" s="45"/>
      <c r="L145" s="46"/>
      <c r="M145" s="46"/>
      <c r="N145" s="45"/>
      <c r="O145" s="45"/>
      <c r="P145" s="45"/>
      <c r="Q145" s="45"/>
      <c r="R145" s="46"/>
      <c r="S145" s="45"/>
      <c r="T145" s="45"/>
      <c r="U145" s="47"/>
      <c r="V145" s="47"/>
      <c r="W145" s="45"/>
      <c r="X145" s="48"/>
      <c r="Y145" s="49"/>
      <c r="Z145" s="48"/>
      <c r="AA145" s="48"/>
      <c r="AB145" s="27"/>
    </row>
    <row r="146" spans="1:28" ht="18.75" hidden="1" customHeight="1" x14ac:dyDescent="0.3">
      <c r="A146" s="2"/>
      <c r="B146" s="3"/>
      <c r="C146" s="2"/>
      <c r="D146" s="4"/>
      <c r="E146" s="44"/>
      <c r="F146" s="44"/>
      <c r="G146" s="44"/>
      <c r="H146" s="44"/>
      <c r="I146" s="44"/>
      <c r="J146" s="44"/>
      <c r="K146" s="45"/>
      <c r="L146" s="46"/>
      <c r="M146" s="46"/>
      <c r="N146" s="45"/>
      <c r="O146" s="45"/>
      <c r="P146" s="45"/>
      <c r="Q146" s="45"/>
      <c r="R146" s="46"/>
      <c r="S146" s="45"/>
      <c r="T146" s="45"/>
      <c r="U146" s="47"/>
      <c r="V146" s="47"/>
      <c r="W146" s="45"/>
      <c r="X146" s="48"/>
      <c r="Y146" s="49"/>
      <c r="Z146" s="48"/>
      <c r="AA146" s="48"/>
      <c r="AB146" s="27"/>
    </row>
    <row r="147" spans="1:28" ht="18.75" hidden="1" customHeight="1" x14ac:dyDescent="0.3">
      <c r="A147" s="2"/>
      <c r="B147" s="3"/>
      <c r="C147" s="2"/>
      <c r="D147" s="4"/>
      <c r="E147" s="44"/>
      <c r="F147" s="44"/>
      <c r="G147" s="44"/>
      <c r="H147" s="44"/>
      <c r="I147" s="44"/>
      <c r="J147" s="44"/>
      <c r="K147" s="45"/>
      <c r="L147" s="46"/>
      <c r="M147" s="46"/>
      <c r="N147" s="45"/>
      <c r="O147" s="45"/>
      <c r="P147" s="45"/>
      <c r="Q147" s="45"/>
      <c r="R147" s="46"/>
      <c r="S147" s="45"/>
      <c r="T147" s="45"/>
      <c r="U147" s="47"/>
      <c r="V147" s="47"/>
      <c r="W147" s="45"/>
      <c r="X147" s="48"/>
      <c r="Y147" s="49"/>
      <c r="Z147" s="48"/>
      <c r="AA147" s="48"/>
      <c r="AB147" s="27"/>
    </row>
    <row r="148" spans="1:28" ht="18.75" hidden="1" customHeight="1" x14ac:dyDescent="0.3">
      <c r="A148" s="2"/>
      <c r="B148" s="3"/>
      <c r="C148" s="2"/>
      <c r="D148" s="4"/>
      <c r="E148" s="44"/>
      <c r="F148" s="44"/>
      <c r="G148" s="44"/>
      <c r="H148" s="44"/>
      <c r="I148" s="44"/>
      <c r="J148" s="44"/>
      <c r="K148" s="45"/>
      <c r="L148" s="46"/>
      <c r="M148" s="46"/>
      <c r="N148" s="45"/>
      <c r="O148" s="45"/>
      <c r="P148" s="45"/>
      <c r="Q148" s="45"/>
      <c r="R148" s="46"/>
      <c r="S148" s="45"/>
      <c r="T148" s="45"/>
      <c r="U148" s="47"/>
      <c r="V148" s="47"/>
      <c r="W148" s="45"/>
      <c r="X148" s="48"/>
      <c r="Y148" s="49"/>
      <c r="Z148" s="48"/>
      <c r="AA148" s="48"/>
      <c r="AB148" s="27"/>
    </row>
    <row r="149" spans="1:28" ht="18.75" hidden="1" customHeight="1" x14ac:dyDescent="0.3">
      <c r="A149" s="14" t="s">
        <v>57</v>
      </c>
      <c r="B149" s="15" t="s">
        <v>40</v>
      </c>
      <c r="C149" s="14" t="s">
        <v>34</v>
      </c>
      <c r="D149" s="28"/>
      <c r="E149" s="17">
        <f>(H149-G149)/2</f>
        <v>9.6499999999999773</v>
      </c>
      <c r="F149" s="18">
        <f>(J149-I149)/2</f>
        <v>36.5</v>
      </c>
      <c r="G149" s="19">
        <v>755.7</v>
      </c>
      <c r="H149" s="14">
        <v>775</v>
      </c>
      <c r="I149" s="14">
        <v>813</v>
      </c>
      <c r="J149" s="14">
        <v>886</v>
      </c>
      <c r="K149" s="19"/>
      <c r="L149" s="19"/>
      <c r="M149" s="19"/>
      <c r="N149" s="19"/>
      <c r="O149" s="19"/>
      <c r="P149" s="19"/>
      <c r="Q149" s="19"/>
      <c r="R149" s="19"/>
      <c r="S149" s="19"/>
      <c r="T149" s="45"/>
      <c r="U149" s="47"/>
      <c r="V149" s="47"/>
      <c r="W149" s="45"/>
      <c r="X149" s="48"/>
      <c r="Y149" s="49"/>
      <c r="Z149" s="48"/>
      <c r="AA149" s="48"/>
      <c r="AB149" s="27"/>
    </row>
    <row r="150" spans="1:28" ht="18.75" hidden="1" customHeight="1" x14ac:dyDescent="0.3">
      <c r="A150" s="2"/>
      <c r="B150" s="3"/>
      <c r="C150" s="2"/>
      <c r="D150" s="4"/>
      <c r="E150" s="44"/>
      <c r="F150" s="44"/>
      <c r="G150" s="44"/>
      <c r="H150" s="44"/>
      <c r="I150" s="44"/>
      <c r="J150" s="44"/>
      <c r="K150" s="45"/>
      <c r="L150" s="46"/>
      <c r="M150" s="46"/>
      <c r="N150" s="45"/>
      <c r="O150" s="45"/>
      <c r="P150" s="45"/>
      <c r="Q150" s="45"/>
      <c r="R150" s="46"/>
      <c r="S150" s="45"/>
      <c r="T150" s="45"/>
      <c r="U150" s="47"/>
      <c r="V150" s="47"/>
      <c r="W150" s="45"/>
      <c r="X150" s="48"/>
      <c r="Y150" s="49"/>
      <c r="Z150" s="48"/>
      <c r="AA150" s="48"/>
      <c r="AB150" s="27"/>
    </row>
    <row r="151" spans="1:28" s="1" customFormat="1" ht="18.75" hidden="1" customHeight="1" x14ac:dyDescent="0.3">
      <c r="A151" s="57">
        <v>4800070971</v>
      </c>
      <c r="B151" s="3"/>
      <c r="C151" s="2"/>
      <c r="D151" s="4"/>
      <c r="E151" s="17"/>
      <c r="F151" s="18">
        <f>(J151-I151)/2</f>
        <v>27.950000000000045</v>
      </c>
      <c r="G151" s="19"/>
      <c r="H151" s="14">
        <v>978</v>
      </c>
      <c r="I151" s="14">
        <v>1016</v>
      </c>
      <c r="J151" s="19">
        <v>1071.9000000000001</v>
      </c>
      <c r="K151" s="19"/>
      <c r="L151" s="19"/>
      <c r="M151" s="19"/>
      <c r="N151" s="19"/>
      <c r="O151" s="19"/>
      <c r="P151" s="19"/>
      <c r="Q151" s="19"/>
      <c r="R151" s="19"/>
      <c r="S151" s="19"/>
      <c r="T151" s="45"/>
      <c r="U151" s="47"/>
      <c r="V151" s="47"/>
      <c r="W151" s="45"/>
      <c r="X151" s="47"/>
      <c r="Y151" s="45"/>
      <c r="Z151" s="47"/>
      <c r="AA151" s="47"/>
      <c r="AB151" s="9"/>
    </row>
    <row r="152" spans="1:28" ht="18.75" hidden="1" customHeight="1" x14ac:dyDescent="0.3">
      <c r="A152" s="2"/>
      <c r="B152" s="3"/>
      <c r="C152" s="2"/>
      <c r="D152" s="4"/>
      <c r="E152" s="44"/>
      <c r="F152" s="44"/>
      <c r="G152" s="44"/>
      <c r="H152" s="44"/>
      <c r="I152" s="44"/>
      <c r="J152" s="44"/>
      <c r="K152" s="45"/>
      <c r="L152" s="46"/>
      <c r="M152" s="46"/>
      <c r="N152" s="45"/>
      <c r="O152" s="45"/>
      <c r="P152" s="45"/>
      <c r="Q152" s="45"/>
      <c r="R152" s="46"/>
      <c r="S152" s="45"/>
      <c r="T152" s="45"/>
      <c r="U152" s="47"/>
      <c r="V152" s="47"/>
      <c r="W152" s="45"/>
      <c r="X152" s="48"/>
      <c r="Y152" s="49"/>
      <c r="Z152" s="48"/>
      <c r="AA152" s="48"/>
      <c r="AB152" s="27"/>
    </row>
    <row r="153" spans="1:28" ht="18.75" hidden="1" customHeight="1" x14ac:dyDescent="0.3">
      <c r="A153" s="2"/>
      <c r="B153" s="3"/>
      <c r="C153" s="2"/>
      <c r="D153" s="4"/>
      <c r="E153" s="44"/>
      <c r="F153" s="44"/>
      <c r="G153" s="44"/>
      <c r="H153" s="44"/>
      <c r="I153" s="44"/>
      <c r="J153" s="44"/>
      <c r="K153" s="45"/>
      <c r="L153" s="46"/>
      <c r="M153" s="46"/>
      <c r="N153" s="45"/>
      <c r="O153" s="45"/>
      <c r="P153" s="45"/>
      <c r="Q153" s="45"/>
      <c r="R153" s="46"/>
      <c r="S153" s="45"/>
      <c r="T153" s="45"/>
      <c r="U153" s="47"/>
      <c r="V153" s="47"/>
      <c r="W153" s="45"/>
      <c r="X153" s="48"/>
      <c r="Y153" s="49"/>
      <c r="Z153" s="48"/>
      <c r="AA153" s="48"/>
      <c r="AB153" s="27"/>
    </row>
    <row r="154" spans="1:28" s="1" customFormat="1" ht="18.75" hidden="1" customHeight="1" x14ac:dyDescent="0.3">
      <c r="A154" s="14" t="s">
        <v>57</v>
      </c>
      <c r="B154" s="15" t="s">
        <v>43</v>
      </c>
      <c r="C154" s="14" t="s">
        <v>31</v>
      </c>
      <c r="D154" s="28"/>
      <c r="E154" s="17">
        <f>(H154-G154)/2</f>
        <v>9.5</v>
      </c>
      <c r="F154" s="18">
        <f>(J154-I154)/2</f>
        <v>39.649999999999977</v>
      </c>
      <c r="G154" s="19">
        <v>908.1</v>
      </c>
      <c r="H154" s="19">
        <v>927.1</v>
      </c>
      <c r="I154" s="19">
        <v>968.5</v>
      </c>
      <c r="J154" s="19">
        <v>1047.8</v>
      </c>
      <c r="K154" s="19"/>
      <c r="L154" s="19"/>
      <c r="M154" s="19"/>
      <c r="N154" s="19"/>
      <c r="O154" s="19"/>
      <c r="P154" s="19"/>
      <c r="Q154" s="19"/>
      <c r="R154" s="19"/>
      <c r="S154" s="19"/>
      <c r="T154" s="45"/>
      <c r="U154" s="55"/>
      <c r="V154" s="47"/>
      <c r="W154" s="45"/>
      <c r="X154" s="47"/>
      <c r="Y154" s="45"/>
      <c r="Z154" s="47"/>
      <c r="AA154" s="47"/>
      <c r="AB154" s="9"/>
    </row>
    <row r="155" spans="1:28" ht="18.75" hidden="1" customHeight="1" x14ac:dyDescent="0.3">
      <c r="A155" s="14" t="s">
        <v>57</v>
      </c>
      <c r="B155" s="15" t="s">
        <v>30</v>
      </c>
      <c r="C155" s="14" t="s">
        <v>32</v>
      </c>
      <c r="D155" s="28"/>
      <c r="E155" s="17">
        <f>(H155-G155)/2</f>
        <v>9.5</v>
      </c>
      <c r="F155" s="18">
        <f>(J155-I155)/2</f>
        <v>13.45999999999998</v>
      </c>
      <c r="G155" s="19">
        <v>654.1</v>
      </c>
      <c r="H155" s="19">
        <v>673.1</v>
      </c>
      <c r="I155" s="19">
        <v>698.5</v>
      </c>
      <c r="J155" s="19">
        <v>725.42</v>
      </c>
      <c r="K155" s="19"/>
      <c r="L155" s="19"/>
      <c r="M155" s="19"/>
      <c r="N155" s="19"/>
      <c r="O155" s="19"/>
      <c r="P155" s="19"/>
      <c r="Q155" s="19"/>
      <c r="R155" s="19"/>
      <c r="S155" s="19"/>
      <c r="T155" s="45"/>
      <c r="U155" s="47"/>
      <c r="V155" s="47"/>
      <c r="W155" s="45"/>
      <c r="X155" s="48"/>
      <c r="Y155" s="49"/>
      <c r="Z155" s="48"/>
      <c r="AA155" s="48"/>
      <c r="AB155" s="27"/>
    </row>
    <row r="156" spans="1:28" ht="18.75" hidden="1" customHeight="1" x14ac:dyDescent="0.3">
      <c r="A156" s="2"/>
      <c r="B156" s="3"/>
      <c r="C156" s="2"/>
      <c r="D156" s="4"/>
      <c r="E156" s="44"/>
      <c r="F156" s="44"/>
      <c r="G156" s="44"/>
      <c r="H156" s="44"/>
      <c r="I156" s="44"/>
      <c r="J156" s="44"/>
      <c r="K156" s="45"/>
      <c r="L156" s="46"/>
      <c r="M156" s="46"/>
      <c r="N156" s="45"/>
      <c r="O156" s="45"/>
      <c r="P156" s="45"/>
      <c r="Q156" s="45"/>
      <c r="R156" s="46"/>
      <c r="S156" s="45"/>
      <c r="T156" s="45"/>
      <c r="U156" s="47"/>
      <c r="V156" s="47"/>
      <c r="W156" s="45"/>
      <c r="X156" s="48"/>
      <c r="Y156" s="49"/>
      <c r="Z156" s="48"/>
      <c r="AA156" s="48"/>
      <c r="AB156" s="27"/>
    </row>
    <row r="157" spans="1:28" ht="18.75" hidden="1" customHeight="1" x14ac:dyDescent="0.3">
      <c r="A157" s="2"/>
      <c r="B157" s="3"/>
      <c r="C157" s="2"/>
      <c r="D157" s="4"/>
      <c r="E157" s="44"/>
      <c r="F157" s="44"/>
      <c r="G157" s="44"/>
      <c r="H157" s="44"/>
      <c r="I157" s="44"/>
      <c r="J157" s="44"/>
      <c r="K157" s="45"/>
      <c r="L157" s="46"/>
      <c r="M157" s="46"/>
      <c r="N157" s="45"/>
      <c r="O157" s="45"/>
      <c r="P157" s="45"/>
      <c r="Q157" s="45"/>
      <c r="R157" s="46"/>
      <c r="S157" s="45"/>
      <c r="T157" s="45"/>
      <c r="U157" s="47"/>
      <c r="V157" s="47"/>
      <c r="W157" s="45"/>
      <c r="X157" s="48"/>
      <c r="Y157" s="49"/>
      <c r="Z157" s="48"/>
      <c r="AA157" s="48"/>
      <c r="AB157" s="27"/>
    </row>
    <row r="158" spans="1:28" ht="18.75" hidden="1" customHeight="1" x14ac:dyDescent="0.3">
      <c r="A158" s="2"/>
      <c r="B158" s="3"/>
      <c r="C158" s="2"/>
      <c r="D158" s="4"/>
      <c r="E158" s="44"/>
      <c r="F158" s="44"/>
      <c r="G158" s="44"/>
      <c r="H158" s="44"/>
      <c r="I158" s="44"/>
      <c r="J158" s="44"/>
      <c r="K158" s="45"/>
      <c r="L158" s="46"/>
      <c r="M158" s="46"/>
      <c r="N158" s="45"/>
      <c r="O158" s="45"/>
      <c r="P158" s="45"/>
      <c r="Q158" s="45"/>
      <c r="R158" s="46"/>
      <c r="S158" s="45"/>
      <c r="T158" s="45"/>
      <c r="U158" s="47"/>
      <c r="V158" s="47"/>
      <c r="W158" s="45"/>
      <c r="X158" s="48"/>
      <c r="Y158" s="49"/>
      <c r="Z158" s="48"/>
      <c r="AA158" s="48"/>
      <c r="AB158" s="27"/>
    </row>
    <row r="159" spans="1:28" ht="18.75" hidden="1" customHeight="1" x14ac:dyDescent="0.3">
      <c r="A159" s="14">
        <v>4000114452</v>
      </c>
      <c r="B159" s="15"/>
      <c r="C159" s="14"/>
      <c r="D159" s="28"/>
      <c r="E159" s="32">
        <f>(H159-G159)/2</f>
        <v>10</v>
      </c>
      <c r="F159" s="18"/>
      <c r="G159" s="14">
        <v>1270</v>
      </c>
      <c r="H159" s="14">
        <v>1290</v>
      </c>
      <c r="I159" s="14">
        <v>1370</v>
      </c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45"/>
      <c r="U159" s="47"/>
      <c r="V159" s="47"/>
      <c r="W159" s="45"/>
      <c r="X159" s="48"/>
      <c r="Y159" s="49"/>
      <c r="Z159" s="48"/>
      <c r="AA159" s="48"/>
      <c r="AB159" s="27"/>
    </row>
    <row r="160" spans="1:28" ht="18.75" hidden="1" customHeight="1" x14ac:dyDescent="0.3">
      <c r="A160" s="2"/>
      <c r="B160" s="3"/>
      <c r="C160" s="2"/>
      <c r="D160" s="4"/>
      <c r="E160" s="44"/>
      <c r="F160" s="44"/>
      <c r="G160" s="44"/>
      <c r="H160" s="44"/>
      <c r="I160" s="44"/>
      <c r="J160" s="44"/>
      <c r="K160" s="45"/>
      <c r="L160" s="46"/>
      <c r="M160" s="46"/>
      <c r="N160" s="45"/>
      <c r="O160" s="45"/>
      <c r="P160" s="45"/>
      <c r="Q160" s="45"/>
      <c r="R160" s="46"/>
      <c r="S160" s="45"/>
      <c r="T160" s="45"/>
      <c r="U160" s="47"/>
      <c r="V160" s="47"/>
      <c r="W160" s="45"/>
      <c r="X160" s="48"/>
      <c r="Y160" s="49"/>
      <c r="Z160" s="48"/>
      <c r="AA160" s="48"/>
      <c r="AB160" s="27"/>
    </row>
    <row r="161" spans="1:28" ht="18.75" hidden="1" customHeight="1" x14ac:dyDescent="0.3">
      <c r="A161" s="2"/>
      <c r="B161" s="3"/>
      <c r="C161" s="2"/>
      <c r="D161" s="4"/>
      <c r="E161" s="44"/>
      <c r="F161" s="44"/>
      <c r="G161" s="44"/>
      <c r="H161" s="44"/>
      <c r="I161" s="44"/>
      <c r="J161" s="44"/>
      <c r="K161" s="45"/>
      <c r="L161" s="46"/>
      <c r="M161" s="46"/>
      <c r="N161" s="45"/>
      <c r="O161" s="45"/>
      <c r="P161" s="45"/>
      <c r="Q161" s="45"/>
      <c r="R161" s="46"/>
      <c r="S161" s="45"/>
      <c r="T161" s="45"/>
      <c r="U161" s="47"/>
      <c r="V161" s="47"/>
      <c r="W161" s="45"/>
      <c r="X161" s="48"/>
      <c r="Y161" s="49"/>
      <c r="Z161" s="48"/>
      <c r="AA161" s="48"/>
      <c r="AB161" s="27"/>
    </row>
    <row r="162" spans="1:28" s="1" customFormat="1" ht="18.75" hidden="1" customHeight="1" x14ac:dyDescent="0.3">
      <c r="A162" s="57" t="s">
        <v>58</v>
      </c>
      <c r="B162" s="3"/>
      <c r="C162" s="2"/>
      <c r="D162" s="4"/>
      <c r="E162" s="32">
        <f>(H162-G162)/2</f>
        <v>10</v>
      </c>
      <c r="F162" s="18"/>
      <c r="G162" s="14">
        <v>804</v>
      </c>
      <c r="H162" s="14">
        <v>824</v>
      </c>
      <c r="I162" s="14">
        <v>1370</v>
      </c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45"/>
      <c r="U162" s="47"/>
      <c r="V162" s="47"/>
      <c r="W162" s="45"/>
      <c r="X162" s="47"/>
      <c r="Y162" s="45"/>
      <c r="Z162" s="47"/>
      <c r="AA162" s="47"/>
      <c r="AB162" s="9"/>
    </row>
    <row r="163" spans="1:28" ht="18.75" hidden="1" customHeight="1" x14ac:dyDescent="0.3">
      <c r="A163" s="14" t="s">
        <v>28</v>
      </c>
      <c r="B163" s="15"/>
      <c r="C163" s="14"/>
      <c r="D163" s="28"/>
      <c r="E163" s="32">
        <f>(H163-G163)/2</f>
        <v>6</v>
      </c>
      <c r="F163" s="18">
        <f>(J163-I163)/2</f>
        <v>32.5</v>
      </c>
      <c r="G163" s="14">
        <v>618</v>
      </c>
      <c r="H163" s="14">
        <v>630</v>
      </c>
      <c r="I163" s="14">
        <v>666</v>
      </c>
      <c r="J163" s="14">
        <v>731</v>
      </c>
      <c r="K163" s="19"/>
      <c r="L163" s="19"/>
      <c r="M163" s="19"/>
      <c r="N163" s="19"/>
      <c r="O163" s="19"/>
      <c r="P163" s="19"/>
      <c r="Q163" s="19"/>
      <c r="R163" s="19"/>
      <c r="S163" s="19"/>
      <c r="T163" s="45"/>
      <c r="U163" s="47"/>
      <c r="V163" s="47"/>
      <c r="W163" s="45"/>
      <c r="X163" s="48"/>
      <c r="Y163" s="49"/>
      <c r="Z163" s="48"/>
      <c r="AA163" s="48"/>
      <c r="AB163" s="27"/>
    </row>
    <row r="164" spans="1:28" ht="18.75" hidden="1" customHeight="1" x14ac:dyDescent="0.3">
      <c r="A164" s="2"/>
      <c r="B164" s="3"/>
      <c r="C164" s="2"/>
      <c r="D164" s="4"/>
      <c r="E164" s="44"/>
      <c r="F164" s="44"/>
      <c r="G164" s="44"/>
      <c r="H164" s="44"/>
      <c r="I164" s="44"/>
      <c r="J164" s="44"/>
      <c r="K164" s="45"/>
      <c r="L164" s="46"/>
      <c r="M164" s="46"/>
      <c r="N164" s="45"/>
      <c r="O164" s="45"/>
      <c r="P164" s="45"/>
      <c r="Q164" s="45"/>
      <c r="R164" s="46"/>
      <c r="S164" s="45"/>
      <c r="T164" s="45"/>
      <c r="U164" s="47"/>
      <c r="V164" s="47"/>
      <c r="W164" s="45"/>
      <c r="X164" s="48"/>
      <c r="Y164" s="49"/>
      <c r="Z164" s="48"/>
      <c r="AA164" s="48"/>
      <c r="AB164" s="27"/>
    </row>
    <row r="165" spans="1:28" ht="18.75" hidden="1" customHeight="1" x14ac:dyDescent="0.3">
      <c r="A165" s="58" t="s">
        <v>59</v>
      </c>
      <c r="B165" s="15">
        <v>900</v>
      </c>
      <c r="C165" s="19"/>
      <c r="D165" s="19"/>
      <c r="E165" s="59">
        <f>(H165-G165)/2</f>
        <v>19.050000000000011</v>
      </c>
      <c r="F165" s="59">
        <f>(J165-I165)/2</f>
        <v>79.25</v>
      </c>
      <c r="G165" s="19">
        <v>590.6</v>
      </c>
      <c r="H165" s="19">
        <v>628.70000000000005</v>
      </c>
      <c r="I165" s="19">
        <v>679.5</v>
      </c>
      <c r="J165" s="19">
        <v>838</v>
      </c>
      <c r="K165" s="60"/>
      <c r="L165" s="61"/>
      <c r="M165" s="60"/>
      <c r="N165" s="60"/>
      <c r="O165" s="19"/>
      <c r="P165" s="19"/>
      <c r="Q165" s="19"/>
      <c r="R165" s="19"/>
      <c r="S165" s="19"/>
      <c r="T165" s="45"/>
      <c r="U165" s="47"/>
      <c r="V165" s="47"/>
      <c r="W165" s="45"/>
      <c r="X165" s="48"/>
      <c r="Y165" s="49"/>
      <c r="Z165" s="48"/>
      <c r="AA165" s="48"/>
      <c r="AB165" s="27"/>
    </row>
    <row r="166" spans="1:28" ht="18.75" hidden="1" customHeight="1" x14ac:dyDescent="0.3">
      <c r="A166" s="58" t="s">
        <v>59</v>
      </c>
      <c r="B166" s="15">
        <v>1500</v>
      </c>
      <c r="C166" s="19"/>
      <c r="D166" s="19"/>
      <c r="E166" s="59">
        <f>(H166-G166)/2</f>
        <v>19.050000000000011</v>
      </c>
      <c r="F166" s="59">
        <f>(J166-I166)/2</f>
        <v>111.10000000000002</v>
      </c>
      <c r="G166" s="62">
        <v>577.9</v>
      </c>
      <c r="H166" s="62">
        <v>616</v>
      </c>
      <c r="I166" s="62">
        <v>679.5</v>
      </c>
      <c r="J166" s="62">
        <v>901.7</v>
      </c>
      <c r="K166" s="60"/>
      <c r="L166" s="61"/>
      <c r="M166" s="60"/>
      <c r="N166" s="60"/>
      <c r="O166" s="19"/>
      <c r="P166" s="63"/>
      <c r="Q166" s="19"/>
      <c r="R166" s="19"/>
      <c r="S166" s="19"/>
      <c r="T166" s="45"/>
      <c r="U166" s="47"/>
      <c r="V166" s="47"/>
      <c r="W166" s="45"/>
      <c r="X166" s="48"/>
      <c r="Y166" s="49"/>
      <c r="Z166" s="48"/>
      <c r="AA166" s="48"/>
      <c r="AB166" s="27"/>
    </row>
    <row r="167" spans="1:28" ht="18.75" hidden="1" customHeight="1" x14ac:dyDescent="0.3">
      <c r="A167" s="2"/>
      <c r="B167" s="3"/>
      <c r="C167" s="2"/>
      <c r="D167" s="4"/>
      <c r="E167" s="44"/>
      <c r="F167" s="44"/>
      <c r="G167" s="44"/>
      <c r="H167" s="44"/>
      <c r="I167" s="44"/>
      <c r="J167" s="44"/>
      <c r="K167" s="45"/>
      <c r="L167" s="46"/>
      <c r="M167" s="46"/>
      <c r="N167" s="45"/>
      <c r="O167" s="45"/>
      <c r="P167" s="45"/>
      <c r="Q167" s="45"/>
      <c r="R167" s="46"/>
      <c r="S167" s="45"/>
      <c r="T167" s="45"/>
      <c r="U167" s="47"/>
      <c r="V167" s="47"/>
      <c r="W167" s="45"/>
      <c r="X167" s="48"/>
      <c r="Y167" s="49"/>
      <c r="Z167" s="48"/>
      <c r="AA167" s="48"/>
      <c r="AB167" s="27"/>
    </row>
    <row r="168" spans="1:28" ht="18.75" hidden="1" customHeight="1" x14ac:dyDescent="0.3">
      <c r="A168" s="64" t="s">
        <v>60</v>
      </c>
      <c r="B168" s="3"/>
      <c r="C168" s="2"/>
      <c r="D168" s="4"/>
      <c r="E168" s="32">
        <f>(H168-G168)/2</f>
        <v>8</v>
      </c>
      <c r="F168" s="31">
        <f>(J168-I168)/2</f>
        <v>27</v>
      </c>
      <c r="G168" s="14">
        <v>1344</v>
      </c>
      <c r="H168" s="14">
        <v>1360</v>
      </c>
      <c r="I168" s="14">
        <v>1390</v>
      </c>
      <c r="J168" s="14">
        <v>1444</v>
      </c>
      <c r="K168" s="19"/>
      <c r="L168" s="19"/>
      <c r="M168" s="19"/>
      <c r="N168" s="19"/>
      <c r="O168" s="19"/>
      <c r="P168" s="19"/>
      <c r="Q168" s="19"/>
      <c r="R168" s="19"/>
      <c r="S168" s="19"/>
      <c r="T168" s="45"/>
      <c r="U168" s="47"/>
      <c r="V168" s="47"/>
      <c r="W168" s="45"/>
      <c r="X168" s="48"/>
      <c r="Y168" s="49"/>
      <c r="Z168" s="48"/>
      <c r="AA168" s="48"/>
      <c r="AB168" s="27"/>
    </row>
    <row r="169" spans="1:28" ht="18.75" hidden="1" customHeight="1" x14ac:dyDescent="0.3">
      <c r="A169" s="2"/>
      <c r="B169" s="3"/>
      <c r="C169" s="2"/>
      <c r="D169" s="4"/>
      <c r="E169" s="44"/>
      <c r="F169" s="44"/>
      <c r="G169" s="44"/>
      <c r="H169" s="44"/>
      <c r="I169" s="44"/>
      <c r="J169" s="44"/>
      <c r="K169" s="45"/>
      <c r="L169" s="46"/>
      <c r="M169" s="46"/>
      <c r="N169" s="45"/>
      <c r="O169" s="45"/>
      <c r="P169" s="45"/>
      <c r="Q169" s="45"/>
      <c r="R169" s="46"/>
      <c r="S169" s="45"/>
      <c r="T169" s="45"/>
      <c r="U169" s="47"/>
      <c r="V169" s="47"/>
      <c r="W169" s="45"/>
      <c r="X169" s="48"/>
      <c r="Y169" s="49"/>
      <c r="Z169" s="48"/>
      <c r="AA169" s="48"/>
      <c r="AB169" s="27"/>
    </row>
    <row r="170" spans="1:28" ht="18.75" hidden="1" customHeight="1" x14ac:dyDescent="0.3">
      <c r="A170" s="2"/>
      <c r="B170" s="3"/>
      <c r="C170" s="2"/>
      <c r="D170" s="4"/>
      <c r="E170" s="44"/>
      <c r="F170" s="44"/>
      <c r="G170" s="44"/>
      <c r="H170" s="44"/>
      <c r="I170" s="44"/>
      <c r="J170" s="44"/>
      <c r="K170" s="45"/>
      <c r="L170" s="46"/>
      <c r="M170" s="46"/>
      <c r="N170" s="45"/>
      <c r="O170" s="45"/>
      <c r="P170" s="45"/>
      <c r="Q170" s="45"/>
      <c r="R170" s="46"/>
      <c r="S170" s="45"/>
      <c r="T170" s="45"/>
      <c r="U170" s="47"/>
      <c r="V170" s="47"/>
      <c r="W170" s="45"/>
      <c r="X170" s="48"/>
      <c r="Y170" s="49"/>
      <c r="Z170" s="48"/>
      <c r="AA170" s="48"/>
      <c r="AB170" s="27"/>
    </row>
    <row r="171" spans="1:28" ht="18.75" hidden="1" customHeight="1" x14ac:dyDescent="0.3">
      <c r="A171" s="2"/>
      <c r="B171" s="3"/>
      <c r="C171" s="2"/>
      <c r="D171" s="4"/>
      <c r="E171" s="44"/>
      <c r="F171" s="44"/>
      <c r="G171" s="44"/>
      <c r="H171" s="44"/>
      <c r="I171" s="44"/>
      <c r="J171" s="44"/>
      <c r="K171" s="45"/>
      <c r="L171" s="46"/>
      <c r="M171" s="46"/>
      <c r="N171" s="45"/>
      <c r="O171" s="45"/>
      <c r="P171" s="45"/>
      <c r="Q171" s="45"/>
      <c r="R171" s="46"/>
      <c r="S171" s="45"/>
      <c r="T171" s="45"/>
      <c r="U171" s="47"/>
      <c r="V171" s="47"/>
      <c r="W171" s="45"/>
      <c r="X171" s="48"/>
      <c r="Y171" s="49"/>
      <c r="Z171" s="48"/>
      <c r="AA171" s="48"/>
      <c r="AB171" s="27"/>
    </row>
    <row r="172" spans="1:28" ht="18.75" hidden="1" customHeight="1" x14ac:dyDescent="0.3">
      <c r="A172" s="2"/>
      <c r="B172" s="3"/>
      <c r="C172" s="2"/>
      <c r="D172" s="4"/>
      <c r="E172" s="44"/>
      <c r="F172" s="44"/>
      <c r="G172" s="44"/>
      <c r="H172" s="44"/>
      <c r="I172" s="44"/>
      <c r="J172" s="44"/>
      <c r="K172" s="45"/>
      <c r="L172" s="46"/>
      <c r="M172" s="46"/>
      <c r="N172" s="45"/>
      <c r="O172" s="45"/>
      <c r="P172" s="45"/>
      <c r="Q172" s="45"/>
      <c r="R172" s="46"/>
      <c r="S172" s="45"/>
      <c r="T172" s="45"/>
      <c r="U172" s="47"/>
      <c r="V172" s="47"/>
      <c r="W172" s="45"/>
      <c r="X172" s="48"/>
      <c r="Y172" s="49"/>
      <c r="Z172" s="48"/>
      <c r="AA172" s="48"/>
      <c r="AB172" s="27"/>
    </row>
    <row r="173" spans="1:28" ht="18.75" hidden="1" customHeight="1" x14ac:dyDescent="0.3">
      <c r="A173" s="2"/>
      <c r="B173" s="3"/>
      <c r="C173" s="2"/>
      <c r="D173" s="4"/>
      <c r="E173" s="44"/>
      <c r="F173" s="44"/>
      <c r="G173" s="44"/>
      <c r="H173" s="44"/>
      <c r="I173" s="44"/>
      <c r="J173" s="44"/>
      <c r="K173" s="45"/>
      <c r="L173" s="46"/>
      <c r="M173" s="46"/>
      <c r="N173" s="45"/>
      <c r="O173" s="45"/>
      <c r="P173" s="45"/>
      <c r="Q173" s="45"/>
      <c r="R173" s="46"/>
      <c r="S173" s="45"/>
      <c r="T173" s="45"/>
      <c r="U173" s="47"/>
      <c r="V173" s="47"/>
      <c r="W173" s="45"/>
      <c r="X173" s="48"/>
      <c r="Y173" s="49"/>
      <c r="Z173" s="48"/>
      <c r="AA173" s="48"/>
      <c r="AB173" s="27"/>
    </row>
    <row r="174" spans="1:28" ht="18.75" hidden="1" customHeight="1" x14ac:dyDescent="0.3">
      <c r="A174" s="2"/>
      <c r="B174" s="3"/>
      <c r="C174" s="2"/>
      <c r="D174" s="4"/>
      <c r="E174" s="44"/>
      <c r="F174" s="44"/>
      <c r="G174" s="44"/>
      <c r="H174" s="44"/>
      <c r="I174" s="44"/>
      <c r="J174" s="44"/>
      <c r="K174" s="45"/>
      <c r="L174" s="46"/>
      <c r="M174" s="46"/>
      <c r="N174" s="45"/>
      <c r="O174" s="45"/>
      <c r="P174" s="45"/>
      <c r="Q174" s="45"/>
      <c r="R174" s="46"/>
      <c r="S174" s="45"/>
      <c r="T174" s="45"/>
      <c r="U174" s="47"/>
      <c r="V174" s="47"/>
      <c r="W174" s="45"/>
      <c r="X174" s="48"/>
      <c r="Y174" s="49"/>
      <c r="Z174" s="48"/>
      <c r="AA174" s="48"/>
      <c r="AB174" s="27"/>
    </row>
    <row r="175" spans="1:28" s="1" customFormat="1" ht="18.75" hidden="1" customHeight="1" x14ac:dyDescent="0.3">
      <c r="A175" s="14" t="s">
        <v>28</v>
      </c>
      <c r="B175" s="15" t="s">
        <v>39</v>
      </c>
      <c r="C175" s="14" t="s">
        <v>31</v>
      </c>
      <c r="D175" s="28"/>
      <c r="E175" s="17">
        <f>(H175-G175)/2</f>
        <v>9.5</v>
      </c>
      <c r="F175" s="18">
        <f>(J175-I175)/2</f>
        <v>38.100000000000023</v>
      </c>
      <c r="G175" s="19">
        <v>704.9</v>
      </c>
      <c r="H175" s="19">
        <v>723.9</v>
      </c>
      <c r="I175" s="19">
        <v>755.65</v>
      </c>
      <c r="J175" s="19">
        <v>831.85</v>
      </c>
      <c r="K175" s="19"/>
      <c r="L175" s="19"/>
      <c r="M175" s="19"/>
      <c r="N175" s="19"/>
      <c r="O175" s="19"/>
      <c r="P175" s="19"/>
      <c r="Q175" s="19"/>
      <c r="R175" s="19"/>
      <c r="S175" s="19"/>
      <c r="T175" s="45"/>
      <c r="U175" s="55"/>
      <c r="V175" s="47"/>
      <c r="W175" s="45"/>
      <c r="X175" s="47"/>
      <c r="Y175" s="45"/>
      <c r="Z175" s="47"/>
      <c r="AA175" s="47"/>
      <c r="AB175" s="9"/>
    </row>
    <row r="176" spans="1:28" ht="18.75" hidden="1" customHeight="1" x14ac:dyDescent="0.3">
      <c r="A176" s="2"/>
      <c r="B176" s="3"/>
      <c r="C176" s="2"/>
      <c r="D176" s="4"/>
      <c r="E176" s="44"/>
      <c r="F176" s="44"/>
      <c r="G176" s="44"/>
      <c r="H176" s="44"/>
      <c r="I176" s="44"/>
      <c r="J176" s="44"/>
      <c r="K176" s="45"/>
      <c r="L176" s="46"/>
      <c r="M176" s="46"/>
      <c r="N176" s="45"/>
      <c r="O176" s="45"/>
      <c r="P176" s="45"/>
      <c r="Q176" s="45"/>
      <c r="R176" s="46"/>
      <c r="S176" s="45"/>
      <c r="T176" s="45"/>
      <c r="U176" s="47"/>
      <c r="V176" s="47"/>
      <c r="W176" s="45"/>
      <c r="X176" s="48"/>
      <c r="Y176" s="49"/>
      <c r="Z176" s="48"/>
      <c r="AA176" s="48"/>
      <c r="AB176" s="27"/>
    </row>
    <row r="177" spans="1:28" ht="18.75" hidden="1" customHeight="1" x14ac:dyDescent="0.3">
      <c r="A177" s="2"/>
      <c r="B177" s="3"/>
      <c r="C177" s="2"/>
      <c r="D177" s="4"/>
      <c r="E177" s="44"/>
      <c r="F177" s="44"/>
      <c r="G177" s="44"/>
      <c r="H177" s="44"/>
      <c r="I177" s="44"/>
      <c r="J177" s="44"/>
      <c r="K177" s="45"/>
      <c r="L177" s="46"/>
      <c r="M177" s="46"/>
      <c r="N177" s="45"/>
      <c r="O177" s="45"/>
      <c r="P177" s="45"/>
      <c r="Q177" s="45"/>
      <c r="R177" s="46"/>
      <c r="S177" s="45"/>
      <c r="T177" s="45"/>
      <c r="U177" s="47"/>
      <c r="V177" s="47"/>
      <c r="W177" s="45"/>
      <c r="X177" s="48"/>
      <c r="Y177" s="49"/>
      <c r="Z177" s="48"/>
      <c r="AA177" s="48"/>
      <c r="AB177" s="27"/>
    </row>
    <row r="178" spans="1:28" ht="18.75" hidden="1" customHeight="1" x14ac:dyDescent="0.3">
      <c r="A178" s="14" t="s">
        <v>28</v>
      </c>
      <c r="B178" s="15"/>
      <c r="C178" s="14"/>
      <c r="D178" s="28"/>
      <c r="E178" s="32">
        <f>(H178-G178)/2</f>
        <v>16</v>
      </c>
      <c r="F178" s="18"/>
      <c r="G178" s="43">
        <f>700-32</f>
        <v>668</v>
      </c>
      <c r="H178" s="43">
        <v>700</v>
      </c>
      <c r="I178" s="43">
        <v>750</v>
      </c>
      <c r="J178" s="42"/>
      <c r="K178" s="19"/>
      <c r="L178" s="19"/>
      <c r="M178" s="19"/>
      <c r="N178" s="19"/>
      <c r="O178" s="54"/>
      <c r="P178" s="42"/>
      <c r="Q178" s="19"/>
      <c r="R178" s="19"/>
      <c r="S178" s="19"/>
      <c r="T178" s="45"/>
      <c r="U178" s="47"/>
      <c r="V178" s="47"/>
      <c r="W178" s="45"/>
      <c r="X178" s="48"/>
      <c r="Y178" s="49"/>
      <c r="Z178" s="48"/>
      <c r="AA178" s="48"/>
      <c r="AB178" s="27"/>
    </row>
    <row r="179" spans="1:28" ht="18.75" hidden="1" customHeight="1" x14ac:dyDescent="0.3">
      <c r="A179" s="2"/>
      <c r="B179" s="3"/>
      <c r="C179" s="2"/>
      <c r="D179" s="4"/>
      <c r="E179" s="44"/>
      <c r="F179" s="44"/>
      <c r="G179" s="44"/>
      <c r="H179" s="44"/>
      <c r="I179" s="44"/>
      <c r="J179" s="44"/>
      <c r="K179" s="45"/>
      <c r="L179" s="46"/>
      <c r="M179" s="46"/>
      <c r="N179" s="45"/>
      <c r="O179" s="45"/>
      <c r="P179" s="45"/>
      <c r="Q179" s="45"/>
      <c r="R179" s="46"/>
      <c r="S179" s="45"/>
      <c r="T179" s="45"/>
      <c r="U179" s="47"/>
      <c r="V179" s="47"/>
      <c r="W179" s="45"/>
      <c r="X179" s="48"/>
      <c r="Y179" s="49"/>
      <c r="Z179" s="48"/>
      <c r="AA179" s="48"/>
      <c r="AB179" s="27"/>
    </row>
    <row r="180" spans="1:28" ht="18.75" hidden="1" customHeight="1" x14ac:dyDescent="0.3">
      <c r="A180" s="2"/>
      <c r="B180" s="3"/>
      <c r="C180" s="2"/>
      <c r="D180" s="4"/>
      <c r="E180" s="44"/>
      <c r="F180" s="44"/>
      <c r="G180" s="44"/>
      <c r="H180" s="44"/>
      <c r="I180" s="44"/>
      <c r="J180" s="44"/>
      <c r="K180" s="45"/>
      <c r="L180" s="46"/>
      <c r="M180" s="46"/>
      <c r="N180" s="45"/>
      <c r="O180" s="45"/>
      <c r="P180" s="45"/>
      <c r="Q180" s="45"/>
      <c r="R180" s="46"/>
      <c r="S180" s="45"/>
      <c r="T180" s="45"/>
      <c r="U180" s="47"/>
      <c r="V180" s="47"/>
      <c r="W180" s="45"/>
      <c r="X180" s="48"/>
      <c r="Y180" s="49"/>
      <c r="Z180" s="48"/>
      <c r="AA180" s="48"/>
      <c r="AB180" s="27"/>
    </row>
    <row r="181" spans="1:28" ht="18.75" hidden="1" customHeight="1" x14ac:dyDescent="0.3">
      <c r="A181" s="14" t="s">
        <v>61</v>
      </c>
      <c r="B181" s="15" t="s">
        <v>40</v>
      </c>
      <c r="C181" s="14" t="s">
        <v>32</v>
      </c>
      <c r="D181" s="28"/>
      <c r="E181" s="17">
        <f>(H181-G181)/2</f>
        <v>9.5250000000000341</v>
      </c>
      <c r="F181" s="18">
        <f>(J181-I181)/2</f>
        <v>13.45999999999998</v>
      </c>
      <c r="G181" s="19">
        <v>755.65</v>
      </c>
      <c r="H181" s="19">
        <v>774.7</v>
      </c>
      <c r="I181" s="19">
        <v>800.1</v>
      </c>
      <c r="J181" s="19">
        <v>827.02</v>
      </c>
      <c r="K181" s="19"/>
      <c r="L181" s="19"/>
      <c r="M181" s="19"/>
      <c r="N181" s="19"/>
      <c r="O181" s="19"/>
      <c r="P181" s="19"/>
      <c r="Q181" s="19"/>
      <c r="R181" s="19"/>
      <c r="S181" s="19"/>
      <c r="T181" s="45"/>
      <c r="U181" s="47"/>
      <c r="V181" s="47"/>
      <c r="W181" s="45"/>
      <c r="X181" s="48"/>
      <c r="Y181" s="49"/>
      <c r="Z181" s="48"/>
      <c r="AA181" s="48"/>
      <c r="AB181" s="27"/>
    </row>
    <row r="182" spans="1:28" ht="18.75" hidden="1" customHeight="1" x14ac:dyDescent="0.3">
      <c r="A182" s="2"/>
      <c r="B182" s="3"/>
      <c r="C182" s="2"/>
      <c r="D182" s="4"/>
      <c r="E182" s="44"/>
      <c r="F182" s="44"/>
      <c r="G182" s="44"/>
      <c r="H182" s="44"/>
      <c r="I182" s="44"/>
      <c r="J182" s="44"/>
      <c r="K182" s="45"/>
      <c r="L182" s="46"/>
      <c r="M182" s="46"/>
      <c r="N182" s="45"/>
      <c r="O182" s="45"/>
      <c r="P182" s="45"/>
      <c r="Q182" s="45"/>
      <c r="R182" s="46"/>
      <c r="S182" s="45"/>
      <c r="T182" s="45"/>
      <c r="U182" s="47"/>
      <c r="V182" s="47"/>
      <c r="W182" s="45"/>
      <c r="X182" s="48"/>
      <c r="Y182" s="49"/>
      <c r="Z182" s="48"/>
      <c r="AA182" s="48"/>
      <c r="AB182" s="27"/>
    </row>
    <row r="183" spans="1:28" s="1" customFormat="1" ht="18.75" hidden="1" customHeight="1" x14ac:dyDescent="0.3">
      <c r="A183" s="14" t="s">
        <v>28</v>
      </c>
      <c r="B183" s="15" t="s">
        <v>62</v>
      </c>
      <c r="C183" s="14">
        <v>2</v>
      </c>
      <c r="D183" s="28"/>
      <c r="E183" s="32">
        <f>(H183-G183)/2</f>
        <v>6</v>
      </c>
      <c r="F183" s="18">
        <f>(J183-I183)/2</f>
        <v>10.5</v>
      </c>
      <c r="G183" s="14">
        <v>213</v>
      </c>
      <c r="H183" s="14">
        <v>225</v>
      </c>
      <c r="I183" s="14">
        <v>251</v>
      </c>
      <c r="J183" s="14">
        <v>272</v>
      </c>
      <c r="K183" s="19"/>
      <c r="L183" s="19"/>
      <c r="M183" s="19"/>
      <c r="N183" s="19"/>
      <c r="O183" s="19"/>
      <c r="P183" s="19"/>
      <c r="Q183" s="19"/>
      <c r="R183" s="19"/>
      <c r="S183" s="19"/>
      <c r="T183" s="45"/>
      <c r="U183" s="55"/>
      <c r="V183" s="47"/>
      <c r="W183" s="45"/>
      <c r="X183" s="47"/>
      <c r="Y183" s="45"/>
      <c r="Z183" s="47"/>
      <c r="AA183" s="47"/>
      <c r="AB183" s="9"/>
    </row>
    <row r="184" spans="1:28" ht="18.75" hidden="1" customHeight="1" x14ac:dyDescent="0.3">
      <c r="A184" s="2"/>
      <c r="B184" s="3"/>
      <c r="C184" s="2"/>
      <c r="D184" s="4"/>
      <c r="E184" s="44"/>
      <c r="F184" s="44"/>
      <c r="G184" s="44"/>
      <c r="H184" s="44"/>
      <c r="I184" s="44"/>
      <c r="J184" s="44"/>
      <c r="K184" s="45"/>
      <c r="L184" s="46"/>
      <c r="M184" s="46"/>
      <c r="N184" s="45"/>
      <c r="O184" s="45"/>
      <c r="P184" s="45"/>
      <c r="Q184" s="45"/>
      <c r="R184" s="46"/>
      <c r="S184" s="45"/>
      <c r="T184" s="45"/>
      <c r="U184" s="47"/>
      <c r="V184" s="47"/>
      <c r="W184" s="45"/>
      <c r="X184" s="48"/>
      <c r="Y184" s="49"/>
      <c r="Z184" s="48"/>
      <c r="AA184" s="48"/>
      <c r="AB184" s="27"/>
    </row>
    <row r="185" spans="1:28" s="1" customFormat="1" ht="18.75" hidden="1" customHeight="1" x14ac:dyDescent="0.3">
      <c r="A185" s="14" t="s">
        <v>63</v>
      </c>
      <c r="B185" s="15"/>
      <c r="C185" s="14">
        <v>1</v>
      </c>
      <c r="D185" s="28"/>
      <c r="E185" s="32">
        <f>(H185-G185)/2</f>
        <v>15</v>
      </c>
      <c r="F185" s="31">
        <f>(J185-I185)/2</f>
        <v>18</v>
      </c>
      <c r="G185" s="14">
        <v>836</v>
      </c>
      <c r="H185" s="14">
        <v>866</v>
      </c>
      <c r="I185" s="14">
        <v>936</v>
      </c>
      <c r="J185" s="14">
        <v>972</v>
      </c>
      <c r="K185" s="19"/>
      <c r="L185" s="19"/>
      <c r="M185" s="19"/>
      <c r="N185" s="19"/>
      <c r="O185" s="19"/>
      <c r="P185" s="19"/>
      <c r="Q185" s="19"/>
      <c r="R185" s="19"/>
      <c r="S185" s="19"/>
      <c r="T185" s="45"/>
      <c r="U185" s="55"/>
      <c r="V185" s="47"/>
      <c r="W185" s="45"/>
      <c r="X185" s="47"/>
      <c r="Y185" s="45"/>
      <c r="Z185" s="47"/>
      <c r="AA185" s="47"/>
      <c r="AB185" s="9"/>
    </row>
    <row r="186" spans="1:28" ht="18.75" hidden="1" customHeight="1" x14ac:dyDescent="0.3">
      <c r="A186" s="2"/>
      <c r="B186" s="3"/>
      <c r="C186" s="2"/>
      <c r="D186" s="4"/>
      <c r="E186" s="44"/>
      <c r="F186" s="44"/>
      <c r="G186" s="44"/>
      <c r="H186" s="44"/>
      <c r="I186" s="44"/>
      <c r="J186" s="44"/>
      <c r="K186" s="45"/>
      <c r="L186" s="46"/>
      <c r="M186" s="46"/>
      <c r="N186" s="45"/>
      <c r="O186" s="45"/>
      <c r="P186" s="45"/>
      <c r="Q186" s="45"/>
      <c r="R186" s="46"/>
      <c r="S186" s="45"/>
      <c r="T186" s="45"/>
      <c r="U186" s="47"/>
      <c r="V186" s="47"/>
      <c r="W186" s="45"/>
      <c r="X186" s="48"/>
      <c r="Y186" s="49"/>
      <c r="Z186" s="48"/>
      <c r="AA186" s="48"/>
      <c r="AB186" s="27"/>
    </row>
    <row r="187" spans="1:28" s="1" customFormat="1" ht="18.75" hidden="1" customHeight="1" x14ac:dyDescent="0.3">
      <c r="A187" s="14" t="s">
        <v>28</v>
      </c>
      <c r="B187" s="15"/>
      <c r="C187" s="14"/>
      <c r="D187" s="28"/>
      <c r="E187" s="32">
        <f>(H187-G187)/2</f>
        <v>13</v>
      </c>
      <c r="F187" s="31">
        <f>(J187-I187)/2</f>
        <v>16</v>
      </c>
      <c r="G187" s="43">
        <v>578</v>
      </c>
      <c r="H187" s="14">
        <v>604</v>
      </c>
      <c r="I187" s="14">
        <v>658</v>
      </c>
      <c r="J187" s="14">
        <v>690</v>
      </c>
      <c r="K187" s="19"/>
      <c r="L187" s="19"/>
      <c r="M187" s="19"/>
      <c r="N187" s="19"/>
      <c r="O187" s="54"/>
      <c r="P187" s="19"/>
      <c r="Q187" s="19"/>
      <c r="R187" s="19"/>
      <c r="S187" s="19"/>
      <c r="T187" s="45"/>
      <c r="U187" s="55"/>
      <c r="V187" s="47"/>
      <c r="W187" s="45"/>
      <c r="X187" s="47"/>
      <c r="Y187" s="45"/>
      <c r="Z187" s="47"/>
      <c r="AA187" s="47"/>
      <c r="AB187" s="9"/>
    </row>
    <row r="188" spans="1:28" s="1" customFormat="1" ht="18.75" hidden="1" customHeight="1" x14ac:dyDescent="0.3">
      <c r="A188" s="14" t="s">
        <v>28</v>
      </c>
      <c r="B188" s="15"/>
      <c r="C188" s="14"/>
      <c r="D188" s="28"/>
      <c r="E188" s="32">
        <f>(H188-G188)/2</f>
        <v>13</v>
      </c>
      <c r="F188" s="31">
        <f>(J188-I188)/2</f>
        <v>16</v>
      </c>
      <c r="G188" s="43">
        <v>801</v>
      </c>
      <c r="H188" s="14">
        <v>827</v>
      </c>
      <c r="I188" s="14">
        <v>864</v>
      </c>
      <c r="J188" s="14">
        <v>896</v>
      </c>
      <c r="K188" s="19"/>
      <c r="L188" s="19"/>
      <c r="M188" s="19"/>
      <c r="N188" s="19"/>
      <c r="O188" s="54"/>
      <c r="P188" s="19"/>
      <c r="Q188" s="19"/>
      <c r="R188" s="19"/>
      <c r="S188" s="19"/>
      <c r="T188" s="45"/>
      <c r="U188" s="55"/>
      <c r="V188" s="47"/>
      <c r="W188" s="45"/>
      <c r="X188" s="47"/>
      <c r="Y188" s="45"/>
      <c r="Z188" s="47"/>
      <c r="AA188" s="47"/>
      <c r="AB188" s="9"/>
    </row>
    <row r="189" spans="1:28" ht="18.75" hidden="1" customHeight="1" x14ac:dyDescent="0.3">
      <c r="A189" s="2"/>
      <c r="B189" s="3"/>
      <c r="C189" s="2"/>
      <c r="D189" s="4"/>
      <c r="E189" s="44"/>
      <c r="F189" s="44"/>
      <c r="G189" s="44"/>
      <c r="H189" s="44"/>
      <c r="I189" s="44"/>
      <c r="J189" s="44"/>
      <c r="K189" s="45"/>
      <c r="L189" s="46"/>
      <c r="M189" s="46"/>
      <c r="N189" s="45"/>
      <c r="O189" s="45"/>
      <c r="P189" s="45"/>
      <c r="Q189" s="45"/>
      <c r="R189" s="46"/>
      <c r="S189" s="45"/>
      <c r="T189" s="45"/>
      <c r="U189" s="47"/>
      <c r="V189" s="47"/>
      <c r="W189" s="45"/>
      <c r="X189" s="48"/>
      <c r="Y189" s="49"/>
      <c r="Z189" s="48"/>
      <c r="AA189" s="48"/>
      <c r="AB189" s="27"/>
    </row>
    <row r="190" spans="1:28" ht="18.75" hidden="1" customHeight="1" x14ac:dyDescent="0.3">
      <c r="A190" s="14" t="s">
        <v>57</v>
      </c>
      <c r="B190" s="15" t="s">
        <v>43</v>
      </c>
      <c r="C190" s="14" t="s">
        <v>36</v>
      </c>
      <c r="D190" s="28"/>
      <c r="E190" s="17">
        <f>(H190-G190)/2</f>
        <v>19.049999999999955</v>
      </c>
      <c r="F190" s="18">
        <f>(J190-I190)/2</f>
        <v>28.574999999999989</v>
      </c>
      <c r="G190" s="19">
        <v>901.7</v>
      </c>
      <c r="H190" s="19">
        <v>939.8</v>
      </c>
      <c r="I190" s="19">
        <v>990.6</v>
      </c>
      <c r="J190" s="19">
        <v>1047.75</v>
      </c>
      <c r="K190" s="19"/>
      <c r="L190" s="19"/>
      <c r="M190" s="19"/>
      <c r="N190" s="19"/>
      <c r="O190" s="19"/>
      <c r="P190" s="19"/>
      <c r="Q190" s="19"/>
      <c r="R190" s="19"/>
      <c r="S190" s="19"/>
      <c r="T190" s="45"/>
      <c r="U190" s="47"/>
      <c r="V190" s="47"/>
      <c r="W190" s="45"/>
      <c r="X190" s="48"/>
      <c r="Y190" s="49"/>
      <c r="Z190" s="48"/>
      <c r="AA190" s="48"/>
      <c r="AB190" s="27"/>
    </row>
    <row r="191" spans="1:28" ht="18.75" customHeight="1" x14ac:dyDescent="0.3">
      <c r="A191" s="14" t="s">
        <v>61</v>
      </c>
      <c r="B191" s="15" t="s">
        <v>40</v>
      </c>
      <c r="C191" s="14" t="s">
        <v>35</v>
      </c>
      <c r="D191" s="28"/>
      <c r="E191" s="17">
        <f>(H191-G191)/2</f>
        <v>19.049999999999955</v>
      </c>
      <c r="F191" s="18">
        <f>(J191-I191)/2</f>
        <v>63.474999999999966</v>
      </c>
      <c r="G191" s="19">
        <v>755.7</v>
      </c>
      <c r="H191" s="19">
        <v>793.8</v>
      </c>
      <c r="I191" s="19">
        <v>844.6</v>
      </c>
      <c r="J191" s="19">
        <v>971.55</v>
      </c>
      <c r="K191" s="19"/>
      <c r="L191" s="19"/>
      <c r="M191" s="19"/>
      <c r="N191" s="19"/>
      <c r="O191" s="19"/>
      <c r="P191" s="19"/>
      <c r="Q191" s="19"/>
      <c r="R191" s="19"/>
      <c r="S191" s="19"/>
      <c r="T191" s="45"/>
      <c r="U191" s="47"/>
      <c r="V191" s="47"/>
      <c r="W191" s="45"/>
      <c r="X191" s="48"/>
      <c r="Y191" s="49"/>
      <c r="Z191" s="48"/>
      <c r="AA191" s="48"/>
      <c r="AB191" s="27"/>
    </row>
    <row r="192" spans="1:28" ht="18.75" hidden="1" customHeight="1" x14ac:dyDescent="0.3">
      <c r="A192" s="2"/>
      <c r="B192" s="3"/>
      <c r="C192" s="2"/>
      <c r="D192" s="4"/>
      <c r="E192" s="44"/>
      <c r="F192" s="44"/>
      <c r="G192" s="44"/>
      <c r="H192" s="44"/>
      <c r="I192" s="44"/>
      <c r="J192" s="44"/>
      <c r="K192" s="45"/>
      <c r="L192" s="46"/>
      <c r="M192" s="46"/>
      <c r="N192" s="45"/>
      <c r="O192" s="45"/>
      <c r="P192" s="45"/>
      <c r="Q192" s="45"/>
      <c r="R192" s="46"/>
      <c r="S192" s="45"/>
      <c r="T192" s="45"/>
      <c r="U192" s="47"/>
      <c r="V192" s="47"/>
      <c r="W192" s="45"/>
      <c r="X192" s="48"/>
      <c r="Y192" s="49"/>
      <c r="Z192" s="48"/>
      <c r="AA192" s="48"/>
      <c r="AB192" s="27"/>
    </row>
    <row r="193" spans="1:28" s="1" customFormat="1" ht="18.75" hidden="1" customHeight="1" x14ac:dyDescent="0.3">
      <c r="A193" s="43"/>
      <c r="B193" s="11" t="s">
        <v>22</v>
      </c>
      <c r="C193" s="10"/>
      <c r="D193" s="12"/>
      <c r="E193" s="65" t="s">
        <v>64</v>
      </c>
      <c r="F193" s="65" t="s">
        <v>65</v>
      </c>
      <c r="G193" s="66" t="s">
        <v>66</v>
      </c>
      <c r="H193" s="66" t="s">
        <v>67</v>
      </c>
      <c r="I193" s="66" t="s">
        <v>68</v>
      </c>
      <c r="J193" s="66" t="s">
        <v>69</v>
      </c>
      <c r="K193" s="67"/>
      <c r="L193" s="10"/>
      <c r="M193" s="10"/>
      <c r="N193" s="67"/>
      <c r="O193" s="67"/>
      <c r="P193" s="67"/>
      <c r="Q193" s="67"/>
      <c r="R193" s="10"/>
      <c r="S193" s="67"/>
      <c r="T193" s="45"/>
      <c r="U193" s="47"/>
      <c r="V193" s="47"/>
      <c r="W193" s="45"/>
      <c r="X193" s="47"/>
      <c r="Y193" s="45"/>
      <c r="Z193" s="47"/>
      <c r="AA193" s="47"/>
      <c r="AB193" s="9"/>
    </row>
    <row r="194" spans="1:28" ht="18.75" hidden="1" customHeight="1" x14ac:dyDescent="0.3">
      <c r="A194" s="14" t="s">
        <v>56</v>
      </c>
      <c r="B194" s="15"/>
      <c r="C194" s="14">
        <v>4</v>
      </c>
      <c r="D194" s="28"/>
      <c r="E194" s="17"/>
      <c r="F194" s="31">
        <f>(J194-I194)/2</f>
        <v>27</v>
      </c>
      <c r="G194" s="19"/>
      <c r="H194" s="14">
        <v>1240</v>
      </c>
      <c r="I194" s="14">
        <v>1295</v>
      </c>
      <c r="J194" s="14">
        <v>1349</v>
      </c>
      <c r="K194" s="19"/>
      <c r="L194" s="19"/>
      <c r="M194" s="19"/>
      <c r="N194" s="19"/>
      <c r="O194" s="17"/>
      <c r="P194" s="17"/>
      <c r="Q194" s="17"/>
      <c r="R194" s="17"/>
      <c r="S194" s="68"/>
      <c r="T194" s="55">
        <f>S194*C194</f>
        <v>0</v>
      </c>
      <c r="U194" s="69">
        <f>S194*2.5</f>
        <v>0</v>
      </c>
      <c r="V194" s="69">
        <f>U194*1.15</f>
        <v>0</v>
      </c>
      <c r="W194" s="69">
        <f>V194*4</f>
        <v>0</v>
      </c>
      <c r="X194" s="48"/>
      <c r="Y194" s="49"/>
      <c r="Z194" s="48"/>
      <c r="AA194" s="48"/>
      <c r="AB194" s="27"/>
    </row>
    <row r="195" spans="1:28" s="1" customFormat="1" ht="18.75" hidden="1" customHeight="1" x14ac:dyDescent="0.35">
      <c r="A195" s="43" t="s">
        <v>28</v>
      </c>
      <c r="B195" s="70"/>
      <c r="C195" s="43">
        <v>4</v>
      </c>
      <c r="D195" s="71"/>
      <c r="E195" s="32">
        <f>(H195-G195)/2</f>
        <v>15</v>
      </c>
      <c r="F195" s="72">
        <f>(J195-I195)/2</f>
        <v>93</v>
      </c>
      <c r="G195" s="14">
        <v>1210</v>
      </c>
      <c r="H195" s="14">
        <v>1240</v>
      </c>
      <c r="I195" s="14">
        <v>1295</v>
      </c>
      <c r="J195" s="14">
        <v>1481</v>
      </c>
      <c r="K195" s="19"/>
      <c r="L195" s="19"/>
      <c r="M195" s="19"/>
      <c r="N195" s="19"/>
      <c r="O195" s="17"/>
      <c r="P195" s="17"/>
      <c r="Q195" s="17"/>
      <c r="R195" s="17"/>
      <c r="S195" s="68"/>
      <c r="T195" s="55">
        <f>S195*C195</f>
        <v>0</v>
      </c>
      <c r="U195" s="69">
        <f>S195*2.5</f>
        <v>0</v>
      </c>
      <c r="V195" s="69">
        <f>U195*1.15</f>
        <v>0</v>
      </c>
      <c r="W195" s="69">
        <f>V195*4</f>
        <v>0</v>
      </c>
      <c r="X195" s="47"/>
      <c r="Y195" s="45"/>
      <c r="Z195" s="47"/>
      <c r="AA195" s="47"/>
      <c r="AB195" s="9"/>
    </row>
    <row r="196" spans="1:28" s="1" customFormat="1" ht="18.75" hidden="1" customHeight="1" x14ac:dyDescent="0.3">
      <c r="A196" s="2"/>
      <c r="B196" s="3"/>
      <c r="C196" s="2"/>
      <c r="D196" s="4"/>
      <c r="E196" s="44"/>
      <c r="F196" s="44"/>
      <c r="G196" s="44"/>
      <c r="H196" s="44"/>
      <c r="I196" s="44"/>
      <c r="J196" s="44"/>
      <c r="K196" s="45"/>
      <c r="L196" s="46"/>
      <c r="M196" s="46"/>
      <c r="N196" s="45"/>
      <c r="O196" s="45"/>
      <c r="P196" s="45"/>
      <c r="Q196" s="45"/>
      <c r="R196" s="46"/>
      <c r="S196" s="73"/>
      <c r="T196" s="56">
        <f>SUM(T194:T195)</f>
        <v>0</v>
      </c>
      <c r="U196" s="47"/>
      <c r="V196" s="47"/>
      <c r="W196" s="45"/>
      <c r="X196" s="47"/>
      <c r="Y196" s="45"/>
      <c r="Z196" s="47"/>
      <c r="AA196" s="47"/>
      <c r="AB196" s="9"/>
    </row>
    <row r="197" spans="1:28" s="1" customFormat="1" ht="18.75" hidden="1" customHeight="1" x14ac:dyDescent="0.3">
      <c r="A197" s="2"/>
      <c r="B197" s="3"/>
      <c r="C197" s="2"/>
      <c r="D197" s="4"/>
      <c r="E197" s="44"/>
      <c r="F197" s="44"/>
      <c r="G197" s="44"/>
      <c r="H197" s="44"/>
      <c r="I197" s="44"/>
      <c r="J197" s="44"/>
      <c r="K197" s="45"/>
      <c r="L197" s="46"/>
      <c r="M197" s="46"/>
      <c r="N197" s="45"/>
      <c r="O197" s="45"/>
      <c r="P197" s="45"/>
      <c r="Q197" s="45"/>
      <c r="R197" s="46"/>
      <c r="S197" s="73"/>
      <c r="T197" s="57">
        <f>T196*2.5</f>
        <v>0</v>
      </c>
      <c r="U197" s="47"/>
      <c r="V197" s="47"/>
      <c r="W197" s="45"/>
      <c r="X197" s="47"/>
      <c r="Y197" s="45"/>
      <c r="Z197" s="47"/>
      <c r="AA197" s="47"/>
      <c r="AB197" s="9"/>
    </row>
    <row r="198" spans="1:28" s="1" customFormat="1" ht="18.75" hidden="1" customHeight="1" x14ac:dyDescent="0.3">
      <c r="A198" s="2"/>
      <c r="B198" s="3"/>
      <c r="C198" s="2"/>
      <c r="D198" s="4"/>
      <c r="E198" s="44"/>
      <c r="F198" s="44"/>
      <c r="G198" s="44"/>
      <c r="H198" s="44"/>
      <c r="I198" s="44"/>
      <c r="J198" s="44"/>
      <c r="K198" s="45"/>
      <c r="L198" s="46"/>
      <c r="M198" s="46"/>
      <c r="N198" s="45"/>
      <c r="O198" s="45"/>
      <c r="P198" s="45"/>
      <c r="Q198" s="45"/>
      <c r="R198" s="46"/>
      <c r="S198" s="73"/>
      <c r="T198" s="57">
        <f>125+35</f>
        <v>160</v>
      </c>
      <c r="U198" s="47"/>
      <c r="V198" s="47"/>
      <c r="W198" s="45"/>
      <c r="X198" s="47"/>
      <c r="Y198" s="45"/>
      <c r="Z198" s="47"/>
      <c r="AA198" s="47"/>
      <c r="AB198" s="9"/>
    </row>
    <row r="199" spans="1:28" s="1" customFormat="1" ht="18.75" hidden="1" customHeight="1" x14ac:dyDescent="0.3">
      <c r="A199" s="2"/>
      <c r="B199" s="3"/>
      <c r="C199" s="2"/>
      <c r="D199" s="4"/>
      <c r="E199" s="44"/>
      <c r="F199" s="44"/>
      <c r="G199" s="44"/>
      <c r="H199" s="44"/>
      <c r="I199" s="44"/>
      <c r="J199" s="44"/>
      <c r="K199" s="45"/>
      <c r="L199" s="46"/>
      <c r="M199" s="46"/>
      <c r="N199" s="45"/>
      <c r="O199" s="45"/>
      <c r="P199" s="45"/>
      <c r="Q199" s="45"/>
      <c r="R199" s="46"/>
      <c r="S199" s="45"/>
      <c r="T199" s="57">
        <f>SUM(T197:T198)</f>
        <v>160</v>
      </c>
      <c r="U199" s="47"/>
      <c r="V199" s="47"/>
      <c r="W199" s="57">
        <f>SUM(W194:W198)</f>
        <v>0</v>
      </c>
      <c r="X199" s="47"/>
      <c r="Y199" s="45"/>
      <c r="Z199" s="47"/>
      <c r="AA199" s="47"/>
      <c r="AB199" s="9"/>
    </row>
    <row r="200" spans="1:28" s="1" customFormat="1" ht="18.75" hidden="1" customHeight="1" x14ac:dyDescent="0.3">
      <c r="A200" s="2"/>
      <c r="B200" s="3"/>
      <c r="C200" s="2"/>
      <c r="D200" s="4"/>
      <c r="E200" s="44"/>
      <c r="F200" s="44"/>
      <c r="G200" s="44"/>
      <c r="H200" s="44"/>
      <c r="I200" s="44"/>
      <c r="J200" s="44"/>
      <c r="K200" s="45"/>
      <c r="L200" s="46"/>
      <c r="M200" s="46"/>
      <c r="N200" s="45"/>
      <c r="O200" s="45"/>
      <c r="P200" s="45"/>
      <c r="Q200" s="45"/>
      <c r="R200" s="46"/>
      <c r="S200" s="45"/>
      <c r="T200" s="73" t="e">
        <f>T199/T197</f>
        <v>#DIV/0!</v>
      </c>
      <c r="U200" s="47"/>
      <c r="V200" s="47"/>
      <c r="W200" s="45"/>
      <c r="X200" s="47"/>
      <c r="Y200" s="45"/>
      <c r="Z200" s="47"/>
      <c r="AA200" s="47"/>
      <c r="AB200" s="9"/>
    </row>
    <row r="201" spans="1:28" ht="18.75" hidden="1" customHeight="1" x14ac:dyDescent="0.3">
      <c r="A201" s="14" t="s">
        <v>70</v>
      </c>
      <c r="B201" s="15" t="s">
        <v>30</v>
      </c>
      <c r="C201" s="14" t="s">
        <v>33</v>
      </c>
      <c r="D201" s="28"/>
      <c r="E201" s="17">
        <f>(H201-G201)/2</f>
        <v>15.849999999999966</v>
      </c>
      <c r="F201" s="18">
        <f>(J201-I201)/2</f>
        <v>49.300000000000011</v>
      </c>
      <c r="G201" s="19">
        <v>654.1</v>
      </c>
      <c r="H201" s="19">
        <v>685.8</v>
      </c>
      <c r="I201" s="19">
        <v>736.6</v>
      </c>
      <c r="J201" s="19">
        <v>835.2</v>
      </c>
      <c r="K201" s="20">
        <f>(I201+H201)/2/1000</f>
        <v>0.71120000000000005</v>
      </c>
      <c r="L201" s="21">
        <f>ROUND((I201-H201)/2*1.2,)</f>
        <v>30</v>
      </c>
      <c r="M201" s="21">
        <f>L201+6</f>
        <v>36</v>
      </c>
      <c r="N201" s="20">
        <f>3.142*(0.0008*0.0055)*1000</f>
        <v>1.38248E-2</v>
      </c>
      <c r="O201" s="20">
        <f>3.142*(0.0002*0.0048)*7900</f>
        <v>2.3828927999999996E-2</v>
      </c>
      <c r="P201" s="20">
        <f>(K201*L201)*N201</f>
        <v>0.29496593280000005</v>
      </c>
      <c r="Q201" s="20">
        <f>K201*M201*O201</f>
        <v>0.61009680936959987</v>
      </c>
      <c r="R201" s="21">
        <v>1</v>
      </c>
      <c r="S201" s="20">
        <f>(Q201*R201)</f>
        <v>0.61009680936959987</v>
      </c>
      <c r="T201" s="20">
        <f>(P201*R201)</f>
        <v>0.29496593280000005</v>
      </c>
      <c r="U201" s="74">
        <f>S201*R201*450</f>
        <v>274.54356421631996</v>
      </c>
      <c r="V201" s="23">
        <f>T201*R201*550</f>
        <v>162.23126304000002</v>
      </c>
      <c r="W201" s="20">
        <f>((J201/1000)*3.14)*1.15*0.003*((J201-I201)/2/1000)*8000*R201</f>
        <v>3.5684213990400013</v>
      </c>
      <c r="X201" s="75">
        <f>W201*2*300</f>
        <v>2141.0528394240009</v>
      </c>
      <c r="Y201" s="25">
        <f>((H201/1000)*3.14)*1.15*0.003*((H201-G201)/2/1000)*8000*R201</f>
        <v>0.94203161351999776</v>
      </c>
      <c r="Z201" s="75">
        <f>Y201*2*300</f>
        <v>565.21896811199861</v>
      </c>
      <c r="AA201" s="26">
        <f>Z201+X201+V201+U201</f>
        <v>3143.0466347923193</v>
      </c>
      <c r="AB201" s="27"/>
    </row>
    <row r="202" spans="1:28" ht="18.75" hidden="1" customHeight="1" x14ac:dyDescent="0.3">
      <c r="A202" s="14" t="s">
        <v>70</v>
      </c>
      <c r="B202" s="15" t="s">
        <v>43</v>
      </c>
      <c r="C202" s="14" t="s">
        <v>32</v>
      </c>
      <c r="D202" s="28"/>
      <c r="E202" s="17">
        <f>(H202-G202)/2</f>
        <v>9.5</v>
      </c>
      <c r="F202" s="18">
        <f>(J202-I202)/2</f>
        <v>14.349999999999966</v>
      </c>
      <c r="G202" s="19">
        <v>908.1</v>
      </c>
      <c r="H202" s="19">
        <v>927.1</v>
      </c>
      <c r="I202" s="19">
        <v>958.85</v>
      </c>
      <c r="J202" s="19">
        <v>987.55</v>
      </c>
      <c r="K202" s="20">
        <f>(I202+H202)/2/1000</f>
        <v>0.94297500000000001</v>
      </c>
      <c r="L202" s="21">
        <f>ROUND((I202-H202)/2*1.2,)</f>
        <v>19</v>
      </c>
      <c r="M202" s="21">
        <f>L202+6</f>
        <v>25</v>
      </c>
      <c r="N202" s="20">
        <f>3.142*(0.0008*0.0055)*1000</f>
        <v>1.38248E-2</v>
      </c>
      <c r="O202" s="20">
        <f>3.142*(0.0002*0.0048)*7900</f>
        <v>2.3828927999999996E-2</v>
      </c>
      <c r="P202" s="20">
        <f>(K202*L202)*N202</f>
        <v>0.24769237482000001</v>
      </c>
      <c r="Q202" s="20">
        <f>K202*M202*O202</f>
        <v>0.56175208451999992</v>
      </c>
      <c r="R202" s="21">
        <v>1</v>
      </c>
      <c r="S202" s="20">
        <f>(Q202*R202)</f>
        <v>0.56175208451999992</v>
      </c>
      <c r="T202" s="20">
        <f>(P202*R202)</f>
        <v>0.24769237482000001</v>
      </c>
      <c r="U202" s="74">
        <f>S202*R202*450</f>
        <v>252.78843803399997</v>
      </c>
      <c r="V202" s="23">
        <f>T202*R202*550</f>
        <v>136.230806151</v>
      </c>
      <c r="W202" s="20">
        <f>((J202/1000)*3.14)*1.15*0.003*((J202-I202)/2/1000)*8000*R202</f>
        <v>1.2281452264199968</v>
      </c>
      <c r="X202" s="75">
        <f>W202*2*300</f>
        <v>736.8871358519981</v>
      </c>
      <c r="Y202" s="25">
        <f>((H202/1000)*3.14)*1.15*0.003*((H202-G202)/2/1000)*8000*R202</f>
        <v>0.76328884679999998</v>
      </c>
      <c r="Z202" s="75">
        <f>Y202*2*300</f>
        <v>457.97330807999998</v>
      </c>
      <c r="AA202" s="26">
        <f>Z202+X202+V202+U202</f>
        <v>1583.8796881169981</v>
      </c>
      <c r="AB202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sor_2025-01-29-10-04-07_a5cb36d</vt:lpstr>
      <vt:lpstr>Sheet1</vt:lpstr>
      <vt:lpstr>CS 0.5 TO 24</vt:lpstr>
      <vt:lpstr>BIG SIZE A</vt:lpstr>
      <vt:lpstr>'BIG SIZE A'!_FilterDatabase</vt:lpstr>
      <vt:lpstr>'sor_2025-01-29-10-04-07_a5cb36d'!_FilterDatabase</vt:lpstr>
      <vt:lpstr>'BIG SIZE A'!Print_Area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Snehasish Sengupta</dc:creator>
  <cp:lastModifiedBy>Tathagat Sengupta</cp:lastModifiedBy>
  <dcterms:created xsi:type="dcterms:W3CDTF">2025-02-18T16:12:24Z</dcterms:created>
  <dcterms:modified xsi:type="dcterms:W3CDTF">2025-02-19T17:53:27Z</dcterms:modified>
</cp:coreProperties>
</file>