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vanp-my.sharepoint.com/personal/tvargas_anp_gov_br/Documents/Área de Trabalho/Curso Excel + IA/"/>
    </mc:Choice>
  </mc:AlternateContent>
  <xr:revisionPtr revIDLastSave="381" documentId="8_{D6AB6BCB-0013-4795-BD6E-EB330EAE2F32}" xr6:coauthVersionLast="47" xr6:coauthVersionMax="47" xr10:uidLastSave="{FB2B8835-56A4-46F7-B62E-C0D13DFE96BA}"/>
  <bookViews>
    <workbookView xWindow="28680" yWindow="-120" windowWidth="29040" windowHeight="15840" tabRatio="261" xr2:uid="{24FAEEF6-70D6-4D93-A3E5-49D77690F5A7}"/>
  </bookViews>
  <sheets>
    <sheet name="Planilha1" sheetId="1" r:id="rId1"/>
    <sheet name="Planilha2" sheetId="2" r:id="rId2"/>
  </sheets>
  <definedNames>
    <definedName name="aporte">Planilha1!$D$15</definedName>
    <definedName name="patrimonio">Planilha1!$D$18</definedName>
    <definedName name="qtd_anos">Planilha1!$D$16</definedName>
    <definedName name="rendimento_carteira">Planilha1!$D$11</definedName>
    <definedName name="salario">Planilha1!$D$10</definedName>
    <definedName name="sugestao_investimento">Planilha1!$D$12</definedName>
    <definedName name="taxa_mensal">Planilha1!$D$17</definedName>
    <definedName name="valor_investido">Planilha1!$C$30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3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0" i="1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D37" i="1" l="1"/>
  <c r="D36" i="1"/>
  <c r="D35" i="1"/>
  <c r="D34" i="1"/>
  <c r="D33" i="1"/>
  <c r="D38" i="1"/>
  <c r="D39" i="1" l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<sst xmlns="http://schemas.openxmlformats.org/spreadsheetml/2006/main" count="69" uniqueCount="33">
  <si>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</si>
  <si>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 investir?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</si>
  <si>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</si>
  <si>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</si>
  <si>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</si>
  <si>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</si>
  <si>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</si>
  <si>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</si>
  <si>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</si>
  <si>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</si>
  <si>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</si>
  <si>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</si>
  <si>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</si>
  <si>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</si>
  <si>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</si>
  <si>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Sugestão de Investimento</t>
  </si>
  <si>
    <t>CONFIGURAÇÕES</t>
  </si>
  <si>
    <t>VALOR A SER INVESTIDO POR MÊS</t>
  </si>
  <si>
    <t>PERFIL</t>
  </si>
  <si>
    <t>Conservador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</si>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</sst>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0"/>
      <name val="Segoe UI"/>
      <family val="2"/>
    </font>
    <font>
      <b/>
      <sz val="20"/>
      <color theme="0"/>
      <name val="Segoe UI"/>
      <family val="2"/>
    </font>
    <font>
      <b/>
      <sz val="12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93E44"/>
        <bgColor indexed="64"/>
      </patternFill>
    </fill>
    <fill>
      <patternFill patternType="solid">
        <fgColor rgb="FF24D58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4" borderId="5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10" fontId="0" fillId="0" borderId="9" xfId="0" applyNumberFormat="1" applyBorder="1" applyAlignment="1">
      <alignment horizontal="center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1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1" fontId="1" fillId="0" borderId="9" xfId="0" applyNumberFormat="1" applyFont="1" applyBorder="1" applyAlignment="1">
      <alignment horizontal="center"/>
    </xf>
    <xf numFmtId="10" fontId="1" fillId="0" borderId="9" xfId="0" applyNumberFormat="1" applyFont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8" fontId="1" fillId="4" borderId="9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8" fontId="1" fillId="4" borderId="12" xfId="0" applyNumberFormat="1" applyFont="1" applyFill="1" applyBorder="1" applyAlignment="1">
      <alignment horizontal="center"/>
    </xf>
    <xf numFmtId="0" fontId="4" fillId="4" borderId="4" xfId="0" applyFont="1" applyFill="1" applyBorder="1"/>
    <xf numFmtId="8" fontId="0" fillId="4" borderId="5" xfId="0" applyNumberFormat="1" applyFill="1" applyBorder="1" applyAlignment="1">
      <alignment horizontal="center"/>
    </xf>
    <xf numFmtId="0" fontId="4" fillId="4" borderId="7" xfId="0" applyFont="1" applyFill="1" applyBorder="1"/>
    <xf numFmtId="8" fontId="0" fillId="4" borderId="8" xfId="0" applyNumberFormat="1" applyFill="1" applyBorder="1" applyAlignment="1">
      <alignment horizontal="center"/>
    </xf>
    <xf numFmtId="0" fontId="4" fillId="4" borderId="10" xfId="0" applyFont="1" applyFill="1" applyBorder="1"/>
    <xf numFmtId="8" fontId="0" fillId="4" borderId="11" xfId="0" applyNumberFormat="1" applyFill="1" applyBorder="1" applyAlignment="1">
      <alignment horizontal="center"/>
    </xf>
    <xf numFmtId="0" fontId="0" fillId="4" borderId="0" xfId="0" applyFill="1"/>
    <xf numFmtId="0" fontId="1" fillId="4" borderId="0" xfId="0" applyFont="1" applyFill="1"/>
    <xf numFmtId="164" fontId="1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8" fontId="0" fillId="4" borderId="6" xfId="0" applyNumberFormat="1" applyFill="1" applyBorder="1" applyAlignment="1">
      <alignment horizontal="center"/>
    </xf>
    <xf numFmtId="8" fontId="0" fillId="4" borderId="9" xfId="0" applyNumberFormat="1" applyFill="1" applyBorder="1" applyAlignment="1">
      <alignment horizontal="center"/>
    </xf>
    <xf numFmtId="8" fontId="0" fillId="4" borderId="12" xfId="0" applyNumberFormat="1" applyFill="1" applyBorder="1" applyAlignment="1">
      <alignment horizontal="center"/>
    </xf>
    <xf numFmtId="0" fontId="1" fillId="5" borderId="0" xfId="0" applyFont="1" applyFill="1"/>
    <xf numFmtId="164" fontId="1" fillId="5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7" fillId="6" borderId="1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2" fillId="7" borderId="0" xfId="1" applyFont="1" applyFill="1" applyBorder="1"/>
    <xf numFmtId="0" fontId="2" fillId="7" borderId="0" xfId="1" applyFont="1" applyFill="1" applyAlignment="1">
      <alignment horizontal="center"/>
    </xf>
    <xf numFmtId="0" fontId="2" fillId="7" borderId="0" xfId="1" applyFont="1" applyFill="1"/>
    <xf numFmtId="0" fontId="8" fillId="7" borderId="2" xfId="0" applyFont="1" applyFill="1" applyBorder="1" applyAlignment="1">
      <alignment horizontal="center" vertic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colors>
    <mruColors>
      <color rgb="FF24D58F"/>
      <color rgb="FF093E44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Planilha1!$C$33:$C$38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9-43B9-ACEC-19AE397A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750263</xdr:colOff>
      <xdr:row>0</xdr:row>
      <xdr:rowOff>120650</xdr:rowOff>
    </xdr:from>
    <xdr:to>
      <xdr:col>3</xdr:col>
      <xdr:colOff>295276</xdr:colOff>
      <xdr:row>7</xdr:row>
      <xdr:rowOff>269862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226215-CF99-0F4E-3757-3FE319379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113" y="123825"/>
          <a:ext cx="5768013" cy="1412862"/>
        </a:xfrm>
        <a:prstGeom prst="rect">
          <a:avLst/>
        </a:prstGeom>
      </xdr:spPr>
    </xdr:pic>
    <xdr:clientData/>
  </xdr:twoCellAnchor>
  <xdr:twoCellAnchor>
    <xdr:from>
      <xdr:col>1</xdr:col>
      <xdr:colOff>809625</xdr:colOff>
      <xdr:row>41</xdr:row>
      <xdr:rowOff>74611</xdr:rowOff>
    </xdr:from>
    <xdr:to>
      <xdr:col>3</xdr:col>
      <xdr:colOff>28575</xdr:colOff>
      <xdr:row>59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8D83D2-3CEB-369D-5288-DBEE0219F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B26A-16A6-4606-91EE-2B0434AA9850}">
  <dimension ref="A1:I73"/>
  <sheetViews>
    <sheetView showGridLines="0" tabSelected="1" workbookViewId="0">
      <selection activeCell="E19" sqref="E19"/>
    </sheetView>
  </sheetViews>
  <sheetFormatPr defaultColWidth="0" defaultRowHeight="14.5" zeroHeight="1" x14ac:dyDescent="0.35"/>
  <cols>
    <col min="1" max="1" width="6.36328125" customWidth="1"/>
    <col min="2" max="2" width="59.7265625" customWidth="1"/>
    <col min="3" max="3" width="29.453125" bestFit="1" customWidth="1"/>
    <col min="4" max="4" width="12.08984375" bestFit="1" customWidth="1"/>
    <col min="5" max="5" width="5.7265625" customWidth="1"/>
    <col min="6" max="6" width="4.1796875" hidden="1" customWidth="1"/>
    <col min="7" max="7" width="3.08984375" hidden="1" customWidth="1"/>
    <col min="8" max="8" width="4.36328125" hidden="1" customWidth="1"/>
    <col min="9" max="9" width="5.81640625" hidden="1" customWidth="1"/>
    <col min="10" max="11" width="8.7265625" hidden="1" customWidth="1"/>
    <col min="12" max="16384" width="8.7265625" hidden="1"/>
  </cols>
  <sheetData>
    <row r="1" spans="2:4" x14ac:dyDescent="0.35"/>
    <row r="2" spans="2:4" x14ac:dyDescent="0.35"/>
    <row r="3" spans="2:4" x14ac:dyDescent="0.35"/>
    <row r="4" spans="2:4" x14ac:dyDescent="0.35"/>
    <row r="5" spans="2:4" x14ac:dyDescent="0.35"/>
    <row r="6" spans="2:4" x14ac:dyDescent="0.35"/>
    <row r="7" spans="2:4" x14ac:dyDescent="0.35"/>
    <row r="8" spans="2:4" ht="28" customHeight="1" thickBot="1" x14ac:dyDescent="0.4"/>
    <row r="9" spans="2:4" ht="28" customHeight="1" x14ac:dyDescent="0.35">
      <c r="B9" s="49" t="s">
        <v>16</v>
      </c>
      <c r="C9" s="50"/>
      <c r="D9" s="51"/>
    </row>
    <row r="10" spans="2:4" ht="16" x14ac:dyDescent="0.4">
      <c r="B10" s="7" t="s">
        <v>14</v>
      </c>
      <c r="C10" s="3"/>
      <c r="D10" s="8">
        <v>2000</v>
      </c>
    </row>
    <row r="11" spans="2:4" ht="16" x14ac:dyDescent="0.4">
      <c r="B11" s="9" t="s">
        <v>13</v>
      </c>
      <c r="C11" s="4"/>
      <c r="D11" s="10">
        <v>6.0000000000000001E-3</v>
      </c>
    </row>
    <row r="12" spans="2:4" ht="16.5" thickBot="1" x14ac:dyDescent="0.45">
      <c r="B12" s="11" t="s">
        <v>15</v>
      </c>
      <c r="C12" s="12"/>
      <c r="D12" s="18">
        <f>D10*30%</f>
        <v>600</v>
      </c>
    </row>
    <row r="13" spans="2:4" ht="28" customHeight="1" thickBot="1" x14ac:dyDescent="0.4"/>
    <row r="14" spans="2:4" ht="29" x14ac:dyDescent="0.35">
      <c r="B14" s="46" t="s">
        <v>5</v>
      </c>
      <c r="C14" s="47"/>
      <c r="D14" s="48"/>
    </row>
    <row r="15" spans="2:4" ht="16" x14ac:dyDescent="0.4">
      <c r="B15" s="13" t="s">
        <v>0</v>
      </c>
      <c r="C15" s="5"/>
      <c r="D15" s="14">
        <v>200</v>
      </c>
    </row>
    <row r="16" spans="2:4" ht="16" x14ac:dyDescent="0.4">
      <c r="B16" s="15" t="s">
        <v>1</v>
      </c>
      <c r="C16" s="6"/>
      <c r="D16" s="16">
        <v>5</v>
      </c>
    </row>
    <row r="17" spans="1:4" ht="16" x14ac:dyDescent="0.4">
      <c r="B17" s="15" t="s">
        <v>2</v>
      </c>
      <c r="C17" s="6"/>
      <c r="D17" s="17">
        <v>1.0789999999999999E-2</v>
      </c>
    </row>
    <row r="18" spans="1:4" ht="16" x14ac:dyDescent="0.4">
      <c r="B18" s="19" t="s">
        <v>3</v>
      </c>
      <c r="C18" s="20"/>
      <c r="D18" s="21">
        <f>FV(taxa_mensal,qtd_anos*12,aporte*-1)</f>
        <v>16755.382799697527</v>
      </c>
    </row>
    <row r="19" spans="1:4" ht="16.5" thickBot="1" x14ac:dyDescent="0.45">
      <c r="B19" s="22" t="s">
        <v>4</v>
      </c>
      <c r="C19" s="23"/>
      <c r="D19" s="24">
        <f>patrimonio*rendimento_carteira</f>
        <v>100.53229679818516</v>
      </c>
    </row>
    <row r="20" spans="1:4" ht="15" thickBot="1" x14ac:dyDescent="0.4"/>
    <row r="21" spans="1:4" ht="29" x14ac:dyDescent="0.35">
      <c r="B21" s="46" t="s">
        <v>11</v>
      </c>
      <c r="C21" s="47"/>
      <c r="D21" s="55" t="s">
        <v>12</v>
      </c>
    </row>
    <row r="22" spans="1:4" ht="16" x14ac:dyDescent="0.4">
      <c r="A22" s="1">
        <v>2</v>
      </c>
      <c r="B22" s="25" t="s">
        <v>6</v>
      </c>
      <c r="C22" s="26">
        <f>FV($D$17,$A22*12,$D$15*-1)</f>
        <v>5445.5254595290435</v>
      </c>
      <c r="D22" s="36">
        <f>C22*rendimento_carteira</f>
        <v>32.673152757174265</v>
      </c>
    </row>
    <row r="23" spans="1:4" ht="16" x14ac:dyDescent="0.4">
      <c r="A23" s="1">
        <v>5</v>
      </c>
      <c r="B23" s="27" t="s">
        <v>7</v>
      </c>
      <c r="C23" s="28">
        <f>FV($D$17,$A23*12,$D$15*-1)</f>
        <v>16755.382799697527</v>
      </c>
      <c r="D23" s="37">
        <f>C23*rendimento_carteira</f>
        <v>100.53229679818516</v>
      </c>
    </row>
    <row r="24" spans="1:4" ht="16" x14ac:dyDescent="0.4">
      <c r="A24" s="1">
        <v>10</v>
      </c>
      <c r="B24" s="27" t="s">
        <v>8</v>
      </c>
      <c r="C24" s="28">
        <f>FV($D$17,$A24*12,$D$15*-1)</f>
        <v>48656.842506034438</v>
      </c>
      <c r="D24" s="37">
        <f>C24*rendimento_carteira</f>
        <v>291.94105503620665</v>
      </c>
    </row>
    <row r="25" spans="1:4" ht="16" x14ac:dyDescent="0.4">
      <c r="A25" s="1">
        <v>20</v>
      </c>
      <c r="B25" s="27" t="s">
        <v>9</v>
      </c>
      <c r="C25" s="28">
        <f>FV($D$17,$A25*12,$D$15*-1)</f>
        <v>225039.68001941612</v>
      </c>
      <c r="D25" s="37">
        <f>C25*rendimento_carteira</f>
        <v>1350.2380801164968</v>
      </c>
    </row>
    <row r="26" spans="1:4" ht="16.5" thickBot="1" x14ac:dyDescent="0.45">
      <c r="A26" s="1">
        <v>30</v>
      </c>
      <c r="B26" s="29" t="s">
        <v>10</v>
      </c>
      <c r="C26" s="30">
        <f>FV($D$17,$A26*12,$D$15*-1)</f>
        <v>864433.93100094295</v>
      </c>
      <c r="D26" s="38">
        <f>C26*rendimento_carteira</f>
        <v>5186.6035860056581</v>
      </c>
    </row>
    <row r="27" spans="1:4" x14ac:dyDescent="0.35"/>
    <row r="28" spans="1:4" x14ac:dyDescent="0.35"/>
    <row r="29" spans="1:4" x14ac:dyDescent="0.35">
      <c r="B29" s="52" t="s">
        <v>18</v>
      </c>
      <c r="C29" s="53" t="s">
        <v>31</v>
      </c>
      <c r="D29" s="54"/>
    </row>
    <row r="30" spans="1:4" x14ac:dyDescent="0.35">
      <c r="B30" s="32" t="s">
        <v>17</v>
      </c>
      <c r="C30" s="33">
        <f>aporte</f>
        <v>200</v>
      </c>
      <c r="D30" s="31"/>
    </row>
    <row r="31" spans="1:4" x14ac:dyDescent="0.35"/>
    <row r="32" spans="1:4" x14ac:dyDescent="0.35">
      <c r="B32" s="35" t="s">
        <v>20</v>
      </c>
      <c r="C32" s="35" t="s">
        <v>21</v>
      </c>
      <c r="D32" s="35" t="s">
        <v>22</v>
      </c>
    </row>
    <row r="33" spans="2:4" x14ac:dyDescent="0.35">
      <c r="B33" s="2" t="s">
        <v>23</v>
      </c>
      <c r="C33" s="34">
        <f>VLOOKUP($C$29&amp;"-"&amp;B33,Planilha2!$A:$D,4,FALSE)</f>
        <v>0.32</v>
      </c>
      <c r="D33" s="41">
        <f>C33*valor_investido</f>
        <v>64</v>
      </c>
    </row>
    <row r="34" spans="2:4" x14ac:dyDescent="0.35">
      <c r="B34" s="2" t="s">
        <v>24</v>
      </c>
      <c r="C34" s="34">
        <f>VLOOKUP($C$29&amp;"-"&amp;B34,Planilha2!$A:$D,4,FALSE)</f>
        <v>0.35</v>
      </c>
      <c r="D34" s="41">
        <f>C34*valor_investido</f>
        <v>70</v>
      </c>
    </row>
    <row r="35" spans="2:4" x14ac:dyDescent="0.35">
      <c r="B35" s="2" t="s">
        <v>25</v>
      </c>
      <c r="C35" s="34">
        <f>VLOOKUP($C$29&amp;"-"&amp;B35,Planilha2!$A:$D,4,FALSE)</f>
        <v>0.08</v>
      </c>
      <c r="D35" s="41">
        <f>C35*valor_investido</f>
        <v>16</v>
      </c>
    </row>
    <row r="36" spans="2:4" x14ac:dyDescent="0.35">
      <c r="B36" s="2" t="s">
        <v>26</v>
      </c>
      <c r="C36" s="34">
        <f>VLOOKUP($C$29&amp;"-"&amp;B36,Planilha2!$A:$D,4,FALSE)</f>
        <v>0.05</v>
      </c>
      <c r="D36" s="41">
        <f>C36*valor_investido</f>
        <v>10</v>
      </c>
    </row>
    <row r="37" spans="2:4" x14ac:dyDescent="0.35">
      <c r="B37" s="2" t="s">
        <v>27</v>
      </c>
      <c r="C37" s="34">
        <f>VLOOKUP($C$29&amp;"-"&amp;B37,Planilha2!$A:$D,4,FALSE)</f>
        <v>0.1</v>
      </c>
      <c r="D37" s="41">
        <f>C37*valor_investido</f>
        <v>20</v>
      </c>
    </row>
    <row r="38" spans="2:4" x14ac:dyDescent="0.35">
      <c r="B38" s="2" t="s">
        <v>28</v>
      </c>
      <c r="C38" s="34">
        <f>VLOOKUP($C$29&amp;"-"&amp;B38,Planilha2!$A:$D,4,FALSE)</f>
        <v>0.1</v>
      </c>
      <c r="D38" s="41">
        <f>C38*valor_investido</f>
        <v>20</v>
      </c>
    </row>
    <row r="39" spans="2:4" x14ac:dyDescent="0.35">
      <c r="B39" s="39"/>
      <c r="C39" s="39"/>
      <c r="D39" s="40">
        <f>SUM(D33:D38)</f>
        <v>200</v>
      </c>
    </row>
    <row r="40" spans="2:4" x14ac:dyDescent="0.35"/>
    <row r="41" spans="2:4" x14ac:dyDescent="0.35"/>
    <row r="42" spans="2:4" x14ac:dyDescent="0.35"/>
    <row r="43" spans="2:4" x14ac:dyDescent="0.35"/>
    <row r="44" spans="2:4" x14ac:dyDescent="0.35"/>
    <row r="45" spans="2:4" x14ac:dyDescent="0.35"/>
    <row r="46" spans="2:4" x14ac:dyDescent="0.35"/>
    <row r="47" spans="2:4" x14ac:dyDescent="0.35"/>
    <row r="48" spans="2:4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hidden="1" x14ac:dyDescent="0.35"/>
    <row r="63" customFormat="1" hidden="1" x14ac:dyDescent="0.35"/>
    <row r="64" customFormat="1" hidden="1" x14ac:dyDescent="0.35"/>
    <row r="65" customFormat="1" hidden="1" x14ac:dyDescent="0.35"/>
    <row r="66" customFormat="1" hidden="1" x14ac:dyDescent="0.35"/>
    <row r="67" customFormat="1" hidden="1" x14ac:dyDescent="0.35"/>
    <row r="68" customFormat="1" hidden="1" x14ac:dyDescent="0.35"/>
    <row r="69" customFormat="1" hidden="1" x14ac:dyDescent="0.35"/>
    <row r="70" customFormat="1" hidden="1" x14ac:dyDescent="0.35"/>
    <row r="71" customFormat="1" hidden="1" x14ac:dyDescent="0.35"/>
    <row r="72" customFormat="1" hidden="1" x14ac:dyDescent="0.35"/>
    <row r="73" customFormat="1" hidden="1" x14ac:dyDescent="0.35"/>
  </sheetData>
  <mergeCells count="11">
    <mergeCell ref="B21:C21"/>
    <mergeCell ref="B9:D9"/>
    <mergeCell ref="B10:C10"/>
    <mergeCell ref="B11:C11"/>
    <mergeCell ref="B12:C12"/>
    <mergeCell ref="B14:D14"/>
    <mergeCell ref="B15:C15"/>
    <mergeCell ref="B16:C16"/>
    <mergeCell ref="B17:C17"/>
    <mergeCell ref="B18:C18"/>
    <mergeCell ref="B19:C19"/>
  </mergeCells>
  <dataValidations count="1">
    <dataValidation type="list" allowBlank="1" showInputMessage="1" showErrorMessage="1" sqref="C29" xr:uid="{7B05F423-3F65-4E3D-A8D3-34DB130D1DE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3406-C604-4C3C-AA00-BD0A5A04DCC7}">
  <dimension ref="A2:D20"/>
  <sheetViews>
    <sheetView workbookViewId="0">
      <selection activeCell="I10" sqref="I10"/>
    </sheetView>
  </sheetViews>
  <sheetFormatPr defaultRowHeight="14.5" x14ac:dyDescent="0.35"/>
  <cols>
    <col min="1" max="1" width="29.453125" bestFit="1" customWidth="1"/>
    <col min="2" max="2" width="11.54296875" bestFit="1" customWidth="1"/>
    <col min="3" max="3" width="17.7265625" bestFit="1" customWidth="1"/>
  </cols>
  <sheetData>
    <row r="2" spans="1:4" ht="15" thickBot="1" x14ac:dyDescent="0.4">
      <c r="A2" s="45" t="s">
        <v>30</v>
      </c>
      <c r="B2" s="45" t="s">
        <v>18</v>
      </c>
      <c r="C2" s="45" t="s">
        <v>20</v>
      </c>
      <c r="D2" s="45" t="s">
        <v>29</v>
      </c>
    </row>
    <row r="3" spans="1:4" x14ac:dyDescent="0.35">
      <c r="A3" t="str">
        <f>B3&amp;"-"&amp;C3</f>
        <v>Conservador-PAPEL</v>
      </c>
      <c r="B3" t="s">
        <v>19</v>
      </c>
      <c r="C3" s="2" t="s">
        <v>23</v>
      </c>
      <c r="D3" s="34">
        <v>0.3</v>
      </c>
    </row>
    <row r="4" spans="1:4" x14ac:dyDescent="0.35">
      <c r="A4" t="str">
        <f t="shared" ref="A4:A20" si="0">B4&amp;"-"&amp;C4</f>
        <v>Conservador-TIJOLO</v>
      </c>
      <c r="B4" t="s">
        <v>19</v>
      </c>
      <c r="C4" s="2" t="s">
        <v>24</v>
      </c>
      <c r="D4" s="34">
        <v>0.5</v>
      </c>
    </row>
    <row r="5" spans="1:4" x14ac:dyDescent="0.35">
      <c r="A5" t="str">
        <f t="shared" si="0"/>
        <v>Conservador-HÍBRIDOS</v>
      </c>
      <c r="B5" t="s">
        <v>19</v>
      </c>
      <c r="C5" s="2" t="s">
        <v>25</v>
      </c>
      <c r="D5" s="34">
        <v>0.1</v>
      </c>
    </row>
    <row r="6" spans="1:4" x14ac:dyDescent="0.35">
      <c r="A6" t="str">
        <f t="shared" si="0"/>
        <v>Conservador-FOFs</v>
      </c>
      <c r="B6" t="s">
        <v>19</v>
      </c>
      <c r="C6" s="2" t="s">
        <v>26</v>
      </c>
      <c r="D6" s="34">
        <v>0.1</v>
      </c>
    </row>
    <row r="7" spans="1:4" x14ac:dyDescent="0.35">
      <c r="A7" t="str">
        <f t="shared" si="0"/>
        <v>Conservador-DESENVOLVIMENTO</v>
      </c>
      <c r="B7" t="s">
        <v>19</v>
      </c>
      <c r="C7" s="2" t="s">
        <v>27</v>
      </c>
      <c r="D7" s="34">
        <v>0</v>
      </c>
    </row>
    <row r="8" spans="1:4" ht="15" thickBot="1" x14ac:dyDescent="0.4">
      <c r="A8" s="42" t="str">
        <f t="shared" si="0"/>
        <v>Conservador-HOTELARIAS</v>
      </c>
      <c r="B8" s="42" t="s">
        <v>19</v>
      </c>
      <c r="C8" s="43" t="s">
        <v>28</v>
      </c>
      <c r="D8" s="44">
        <v>0</v>
      </c>
    </row>
    <row r="9" spans="1:4" x14ac:dyDescent="0.35">
      <c r="A9" t="str">
        <f t="shared" si="0"/>
        <v>Moderado-PAPEL</v>
      </c>
      <c r="B9" t="s">
        <v>31</v>
      </c>
      <c r="C9" s="2" t="s">
        <v>23</v>
      </c>
      <c r="D9" s="34">
        <v>0.32</v>
      </c>
    </row>
    <row r="10" spans="1:4" x14ac:dyDescent="0.35">
      <c r="A10" t="str">
        <f t="shared" si="0"/>
        <v>Moderado-TIJOLO</v>
      </c>
      <c r="B10" t="s">
        <v>31</v>
      </c>
      <c r="C10" s="2" t="s">
        <v>24</v>
      </c>
      <c r="D10" s="34">
        <v>0.35</v>
      </c>
    </row>
    <row r="11" spans="1:4" x14ac:dyDescent="0.35">
      <c r="A11" t="str">
        <f t="shared" si="0"/>
        <v>Moderado-HÍBRIDOS</v>
      </c>
      <c r="B11" t="s">
        <v>31</v>
      </c>
      <c r="C11" s="2" t="s">
        <v>25</v>
      </c>
      <c r="D11" s="34">
        <v>0.08</v>
      </c>
    </row>
    <row r="12" spans="1:4" x14ac:dyDescent="0.35">
      <c r="A12" t="str">
        <f t="shared" si="0"/>
        <v>Moderado-FOFs</v>
      </c>
      <c r="B12" t="s">
        <v>31</v>
      </c>
      <c r="C12" s="2" t="s">
        <v>26</v>
      </c>
      <c r="D12" s="34">
        <v>0.05</v>
      </c>
    </row>
    <row r="13" spans="1:4" x14ac:dyDescent="0.35">
      <c r="A13" t="str">
        <f t="shared" si="0"/>
        <v>Moderado-DESENVOLVIMENTO</v>
      </c>
      <c r="B13" t="s">
        <v>31</v>
      </c>
      <c r="C13" s="2" t="s">
        <v>27</v>
      </c>
      <c r="D13" s="34">
        <v>0.1</v>
      </c>
    </row>
    <row r="14" spans="1:4" ht="15" thickBot="1" x14ac:dyDescent="0.4">
      <c r="A14" s="42" t="str">
        <f t="shared" si="0"/>
        <v>Moderado-HOTELARIAS</v>
      </c>
      <c r="B14" s="42" t="s">
        <v>31</v>
      </c>
      <c r="C14" s="43" t="s">
        <v>28</v>
      </c>
      <c r="D14" s="44">
        <v>0.1</v>
      </c>
    </row>
    <row r="15" spans="1:4" x14ac:dyDescent="0.35">
      <c r="A15" t="str">
        <f t="shared" si="0"/>
        <v>Agressivo-PAPEL</v>
      </c>
      <c r="B15" t="s">
        <v>32</v>
      </c>
      <c r="C15" s="2" t="s">
        <v>23</v>
      </c>
      <c r="D15" s="34">
        <v>0.5</v>
      </c>
    </row>
    <row r="16" spans="1:4" x14ac:dyDescent="0.35">
      <c r="A16" t="str">
        <f t="shared" si="0"/>
        <v>Agressivo-TIJOLO</v>
      </c>
      <c r="B16" t="s">
        <v>32</v>
      </c>
      <c r="C16" s="2" t="s">
        <v>24</v>
      </c>
      <c r="D16" s="34">
        <v>0.1</v>
      </c>
    </row>
    <row r="17" spans="1:4" x14ac:dyDescent="0.35">
      <c r="A17" t="str">
        <f t="shared" si="0"/>
        <v>Agressivo-HÍBRIDOS</v>
      </c>
      <c r="B17" t="s">
        <v>32</v>
      </c>
      <c r="C17" s="2" t="s">
        <v>25</v>
      </c>
      <c r="D17" s="34">
        <v>0.05</v>
      </c>
    </row>
    <row r="18" spans="1:4" x14ac:dyDescent="0.35">
      <c r="A18" t="str">
        <f t="shared" si="0"/>
        <v>Agressivo-FOFs</v>
      </c>
      <c r="B18" t="s">
        <v>32</v>
      </c>
      <c r="C18" s="2" t="s">
        <v>26</v>
      </c>
      <c r="D18" s="34">
        <v>0.05</v>
      </c>
    </row>
    <row r="19" spans="1:4" x14ac:dyDescent="0.35">
      <c r="A19" t="str">
        <f t="shared" si="0"/>
        <v>Agressivo-DESENVOLVIMENTO</v>
      </c>
      <c r="B19" t="s">
        <v>32</v>
      </c>
      <c r="C19" s="2" t="s">
        <v>27</v>
      </c>
      <c r="D19" s="34">
        <v>0.2</v>
      </c>
    </row>
    <row r="20" spans="1:4" x14ac:dyDescent="0.35">
      <c r="A20" t="str">
        <f t="shared" si="0"/>
        <v>Agressivo-HOTELARIAS</v>
      </c>
      <c r="B20" t="s">
        <v>32</v>
      </c>
      <c r="C20" s="2" t="s">
        <v>28</v>
      </c>
      <c r="D20" s="3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  <vt:lpstr>valor_investido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Vargas Barbosa</dc:creator>
  <cp:lastModifiedBy>Tatiana Vargas Barbosa</cp:lastModifiedBy>
  <dcterms:created xsi:type="dcterms:W3CDTF">2025-06-24T21:20:25Z</dcterms:created>
  <dcterms:modified xsi:type="dcterms:W3CDTF">2025-06-27T21:40:22Z</dcterms:modified>
</cp:coreProperties>
</file>