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8_{B300249E-7BBF-41B5-99F6-B9D660742B6A}" xr6:coauthVersionLast="36" xr6:coauthVersionMax="36" xr10:uidLastSave="{00000000-0000-0000-0000-000000000000}"/>
  <bookViews>
    <workbookView xWindow="0" yWindow="0" windowWidth="28800" windowHeight="12105"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 i="6" l="1"/>
  <c r="C25" i="2"/>
  <c r="C26" i="2"/>
  <c r="C27" i="2"/>
  <c r="C28" i="2"/>
  <c r="C29" i="2"/>
  <c r="C30" i="2"/>
  <c r="C31" i="2"/>
  <c r="C32" i="2"/>
  <c r="C33" i="2"/>
  <c r="C34" i="2"/>
  <c r="C35" i="2"/>
  <c r="C36" i="2"/>
  <c r="C37" i="2"/>
  <c r="C38" i="2"/>
  <c r="C39" i="2"/>
  <c r="C40" i="2"/>
  <c r="C41" i="2"/>
  <c r="C42" i="2"/>
  <c r="C43" i="2"/>
  <c r="C24" i="2"/>
  <c r="O4" i="6"/>
  <c r="K4" i="6" s="1"/>
  <c r="L18" i="6"/>
  <c r="L19" i="6"/>
  <c r="L20" i="6"/>
  <c r="L21" i="6"/>
  <c r="L22" i="6"/>
  <c r="L23" i="6"/>
  <c r="L24" i="6"/>
  <c r="L16" i="6"/>
  <c r="L4" i="6"/>
  <c r="O16" i="6"/>
  <c r="L5" i="6"/>
  <c r="L6" i="6"/>
  <c r="L7" i="6"/>
  <c r="L8" i="6"/>
  <c r="L9" i="6"/>
  <c r="L10" i="6"/>
  <c r="K5" i="6"/>
  <c r="M5" i="6" s="1"/>
  <c r="K6" i="6"/>
  <c r="M6" i="6" s="1"/>
  <c r="K7" i="6"/>
  <c r="M7" i="6" s="1"/>
  <c r="K8" i="6"/>
  <c r="M8" i="6" s="1"/>
  <c r="K9" i="6"/>
  <c r="M9" i="6" s="1"/>
  <c r="K10" i="6"/>
  <c r="M10" i="6" s="1"/>
  <c r="B19" i="2"/>
  <c r="B18" i="2"/>
  <c r="M4" i="6" l="1"/>
  <c r="K16" i="6"/>
  <c r="M16" i="6" s="1"/>
  <c r="K17" i="6"/>
  <c r="M17" i="6" s="1"/>
  <c r="K18" i="6"/>
  <c r="M18" i="6" s="1"/>
  <c r="K19" i="6"/>
  <c r="M19" i="6" s="1"/>
  <c r="K20" i="6"/>
  <c r="M20" i="6" s="1"/>
  <c r="K21" i="6"/>
  <c r="M21" i="6" s="1"/>
  <c r="K22" i="6"/>
  <c r="M22" i="6" s="1"/>
  <c r="K23" i="6"/>
  <c r="M23" i="6" s="1"/>
  <c r="K24" i="6"/>
  <c r="M24" i="6" s="1"/>
  <c r="B21" i="2"/>
  <c r="B20" i="2"/>
  <c r="B25" i="2" l="1"/>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38" i="2"/>
  <c r="D38" i="2" s="1"/>
  <c r="B39" i="2"/>
  <c r="D39" i="2" s="1"/>
  <c r="B40" i="2"/>
  <c r="D40" i="2" s="1"/>
  <c r="B41" i="2"/>
  <c r="D41" i="2" s="1"/>
  <c r="B42" i="2"/>
  <c r="D42" i="2" s="1"/>
  <c r="B43" i="2"/>
  <c r="D43" i="2" s="1"/>
  <c r="B24" i="2"/>
  <c r="D2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3"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<sst xmlns="http://schemas.openxmlformats.org/spreadsheetml/2006/main" count="50" uniqueCount="36">
  <si>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</si>
  <si>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</si>
  <si>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</si>
  <si>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</si>
  <si>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</si>
  <si>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</si>
  <si>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</si>
  <si>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</si>
  <si>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</si>
  <si>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</si>
  <si>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</si>
  <si>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</si>
  <si>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</si>
  <si>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</si>
  <si>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</si>
  <si>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</si>
  <si>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</si>
  <si>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</si>
  <si>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</si>
  <si>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</si>
  <si>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</si>
  <si>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</si>
  <si>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</si>
  <si>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</si>
  <si>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</si>
  <si>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</si>
  <si>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</si>
  <si>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por unidade - produto A</t>
  </si>
  <si>
    <t>custo indireto - produto A</t>
  </si>
  <si>
    <t xml:space="preserve"> </t>
  </si>
  <si>
    <t>Produto B</t>
  </si>
  <si>
    <t>Custo por unidade - produto B</t>
  </si>
  <si>
    <t>Custo Indireto - produto B</t>
  </si>
  <si>
    <t>Qtde. de sorvete por mês</t>
  </si>
  <si>
    <t>Custo Variavel</t>
  </si>
  <si>
    <t>=(1000*3)-(1000*1,25)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</si>
</sst>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53">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4" fontId="2" fillId="0" borderId="1" xfId="0" applyNumberFormat="1" applyFont="1" applyBorder="1" applyAlignment="1">
      <alignment horizontal="center"/>
    </xf>
    <xf numFmtId="0" fontId="2" fillId="0" borderId="1" xfId="0" applyFont="1" applyBorder="1"/>
    <xf numFmtId="0" fontId="5" fillId="4" borderId="6" xfId="0" applyFont="1" applyFill="1" applyBorder="1" applyAlignment="1">
      <alignment horizontal="left" vertical="center" wrapText="1"/>
    </xf>
    <xf numFmtId="0" fontId="6" fillId="4" borderId="12" xfId="0" applyFont="1" applyFill="1" applyBorder="1" applyAlignment="1">
      <alignment horizontal="left" vertical="center"/>
    </xf>
    <xf numFmtId="0" fontId="6" fillId="4" borderId="5" xfId="0" applyFont="1" applyFill="1" applyBorder="1" applyAlignment="1">
      <alignment horizontal="lef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6" borderId="0" xfId="0" applyFill="1"/>
    <xf numFmtId="0" fontId="5" fillId="6" borderId="7" xfId="0" applyFont="1" applyFill="1" applyBorder="1" applyAlignment="1">
      <alignment horizontal="center"/>
    </xf>
    <xf numFmtId="0" fontId="3" fillId="6" borderId="1" xfId="0" applyFont="1" applyFill="1" applyBorder="1" applyAlignment="1">
      <alignment horizontal="center"/>
    </xf>
    <xf numFmtId="0" fontId="3" fillId="6" borderId="1" xfId="0" applyFont="1" applyFill="1" applyBorder="1" applyAlignment="1">
      <alignment horizontal="center" wrapText="1"/>
    </xf>
    <xf numFmtId="0" fontId="0" fillId="6" borderId="1" xfId="0" applyFill="1" applyBorder="1" applyAlignment="1">
      <alignment horizontal="center"/>
    </xf>
    <xf numFmtId="166" fontId="0" fillId="6" borderId="1" xfId="0" applyNumberFormat="1" applyFill="1" applyBorder="1" applyAlignment="1">
      <alignment horizontal="center"/>
    </xf>
    <xf numFmtId="0" fontId="0" fillId="6" borderId="1" xfId="0" applyFill="1" applyBorder="1"/>
    <xf numFmtId="44" fontId="0" fillId="6" borderId="1" xfId="1" applyFont="1" applyFill="1" applyBorder="1"/>
    <xf numFmtId="166" fontId="0" fillId="6" borderId="0" xfId="0" applyNumberFormat="1" applyFill="1"/>
    <xf numFmtId="9" fontId="0" fillId="6" borderId="0" xfId="0" applyNumberFormat="1" applyFill="1"/>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PRODUTO 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Produtos!$K$3</c:f>
              <c:strCache>
                <c:ptCount val="1"/>
                <c:pt idx="0">
                  <c:v>Custo de Fabricação</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Produtos!$K$4:$K$10</c:f>
              <c:numCache>
                <c:formatCode>_-[$R$-416]* #,##0.00_-;\-[$R$-416]* #,##0.00_-;_-[$R$-416]* "-"??_-;_-@_-</c:formatCode>
                <c:ptCount val="7"/>
                <c:pt idx="0">
                  <c:v>132000</c:v>
                </c:pt>
                <c:pt idx="1">
                  <c:v>192000</c:v>
                </c:pt>
                <c:pt idx="2">
                  <c:v>252000</c:v>
                </c:pt>
                <c:pt idx="3">
                  <c:v>312000</c:v>
                </c:pt>
                <c:pt idx="4">
                  <c:v>372000</c:v>
                </c:pt>
                <c:pt idx="5">
                  <c:v>432000</c:v>
                </c:pt>
                <c:pt idx="6">
                  <c:v>492000</c:v>
                </c:pt>
              </c:numCache>
            </c:numRef>
          </c:val>
          <c:extLst>
            <c:ext xmlns:c16="http://schemas.microsoft.com/office/drawing/2014/chart" uri="{C3380CC4-5D6E-409C-BE32-E72D297353CC}">
              <c16:uniqueId val="{00000001-5797-40F6-BCBA-CC0CC2C94A06}"/>
            </c:ext>
          </c:extLst>
        </c:ser>
        <c:ser>
          <c:idx val="2"/>
          <c:order val="1"/>
          <c:tx>
            <c:strRef>
              <c:f>Produtos!$M$3</c:f>
              <c:strCache>
                <c:ptCount val="1"/>
                <c:pt idx="0">
                  <c:v>Lucro</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val>
            <c:numRef>
              <c:f>Produtos!$M$4:$M$10</c:f>
              <c:numCache>
                <c:formatCode>_-[$R$-416]* #,##0.00_-;\-[$R$-416]* #,##0.00_-;_-[$R$-416]* "-"??_-;_-@_-</c:formatCode>
                <c:ptCount val="7"/>
                <c:pt idx="0">
                  <c:v>132000</c:v>
                </c:pt>
                <c:pt idx="1">
                  <c:v>72000</c:v>
                </c:pt>
                <c:pt idx="2">
                  <c:v>12000</c:v>
                </c:pt>
                <c:pt idx="3">
                  <c:v>-48000</c:v>
                </c:pt>
                <c:pt idx="4">
                  <c:v>-108000</c:v>
                </c:pt>
                <c:pt idx="5">
                  <c:v>-168000</c:v>
                </c:pt>
                <c:pt idx="6">
                  <c:v>-228000</c:v>
                </c:pt>
              </c:numCache>
            </c:numRef>
          </c:val>
          <c:extLst>
            <c:ext xmlns:c16="http://schemas.microsoft.com/office/drawing/2014/chart" uri="{C3380CC4-5D6E-409C-BE32-E72D297353CC}">
              <c16:uniqueId val="{00000002-5797-40F6-BCBA-CC0CC2C94A06}"/>
            </c:ext>
          </c:extLst>
        </c:ser>
        <c:dLbls>
          <c:showLegendKey val="0"/>
          <c:showVal val="0"/>
          <c:showCatName val="0"/>
          <c:showSerName val="0"/>
          <c:showPercent val="0"/>
          <c:showBubbleSize val="0"/>
        </c:dLbls>
        <c:gapWidth val="65"/>
        <c:shape val="box"/>
        <c:axId val="126736271"/>
        <c:axId val="2063320815"/>
        <c:axId val="0"/>
      </c:bar3DChart>
      <c:catAx>
        <c:axId val="126736271"/>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2063320815"/>
        <c:crosses val="autoZero"/>
        <c:auto val="1"/>
        <c:lblAlgn val="ctr"/>
        <c:lblOffset val="100"/>
        <c:noMultiLvlLbl val="0"/>
      </c:catAx>
      <c:valAx>
        <c:axId val="2063320815"/>
        <c:scaling>
          <c:orientation val="minMax"/>
        </c:scaling>
        <c:delete val="0"/>
        <c:axPos val="l"/>
        <c:majorGridlines>
          <c:spPr>
            <a:ln w="9525" cap="flat" cmpd="sng" algn="ctr">
              <a:solidFill>
                <a:schemeClr val="dk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12673627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PRODUTO B</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Produtos!$K$15</c:f>
              <c:strCache>
                <c:ptCount val="1"/>
                <c:pt idx="0">
                  <c:v>Custo de Fabricação</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val>
            <c:numRef>
              <c:f>Produtos!$K$16:$K$24</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extLst>
            <c:ext xmlns:c16="http://schemas.microsoft.com/office/drawing/2014/chart" uri="{C3380CC4-5D6E-409C-BE32-E72D297353CC}">
              <c16:uniqueId val="{00000001-6ECD-41FC-BBB2-D59C87541F7B}"/>
            </c:ext>
          </c:extLst>
        </c:ser>
        <c:ser>
          <c:idx val="2"/>
          <c:order val="1"/>
          <c:tx>
            <c:strRef>
              <c:f>Produtos!$M$15</c:f>
              <c:strCache>
                <c:ptCount val="1"/>
                <c:pt idx="0">
                  <c:v>Lucro</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val>
            <c:numRef>
              <c:f>Produtos!$M$16:$M$24</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extLst>
            <c:ext xmlns:c16="http://schemas.microsoft.com/office/drawing/2014/chart" uri="{C3380CC4-5D6E-409C-BE32-E72D297353CC}">
              <c16:uniqueId val="{00000002-6ECD-41FC-BBB2-D59C87541F7B}"/>
            </c:ext>
          </c:extLst>
        </c:ser>
        <c:dLbls>
          <c:showLegendKey val="0"/>
          <c:showVal val="0"/>
          <c:showCatName val="0"/>
          <c:showSerName val="0"/>
          <c:showPercent val="0"/>
          <c:showBubbleSize val="0"/>
        </c:dLbls>
        <c:gapWidth val="65"/>
        <c:shape val="box"/>
        <c:axId val="126725471"/>
        <c:axId val="126755711"/>
        <c:axId val="0"/>
      </c:bar3DChart>
      <c:catAx>
        <c:axId val="126725471"/>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26755711"/>
        <c:crosses val="autoZero"/>
        <c:auto val="1"/>
        <c:lblAlgn val="ctr"/>
        <c:lblOffset val="100"/>
        <c:noMultiLvlLbl val="0"/>
      </c:catAx>
      <c:valAx>
        <c:axId val="126755711"/>
        <c:scaling>
          <c:orientation val="minMax"/>
        </c:scaling>
        <c:delete val="0"/>
        <c:axPos val="l"/>
        <c:majorGridlines>
          <c:spPr>
            <a:ln w="9525" cap="flat" cmpd="sng" algn="ctr">
              <a:solidFill>
                <a:schemeClr val="dk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12672547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131445</xdr:colOff>
      <xdr:row>1</xdr:row>
      <xdr:rowOff>266700</xdr:rowOff>
    </xdr:from>
    <xdr:to>
      <xdr:col>8</xdr:col>
      <xdr:colOff>200025</xdr:colOff>
      <xdr:row>25</xdr:row>
      <xdr:rowOff>76200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741045" y="495300"/>
          <a:ext cx="4335780" cy="5029200"/>
        </a:xfrm>
        <a:prstGeom prst="rect">
          <a:avLst/>
        </a:prstGeom>
      </xdr:spPr>
    </xdr:pic>
    <xdr:clientData/>
  </xdr:twoCellAnchor>
  <xdr:twoCellAnchor>
    <xdr:from>
      <xdr:col>15</xdr:col>
      <xdr:colOff>266700</xdr:colOff>
      <xdr:row>1</xdr:row>
      <xdr:rowOff>0</xdr:rowOff>
    </xdr:from>
    <xdr:to>
      <xdr:col>22</xdr:col>
      <xdr:colOff>590550</xdr:colOff>
      <xdr:row>12</xdr:row>
      <xdr:rowOff>123825</xdr:rowOff>
    </xdr:to>
    <xdr:graphicFrame macro="">
      <xdr:nvGraphicFramePr>
        <xdr:cNvPr id="2" name="Gráfico 1">
          <a:extLst>
            <a:ext uri="{FF2B5EF4-FFF2-40B4-BE49-F238E27FC236}">
              <a16:creationId xmlns:a16="http://schemas.microsoft.com/office/drawing/2014/main" id="{549B6E4B-656F-478B-83A9-BF95C03EE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247650</xdr:colOff>
      <xdr:row>14</xdr:row>
      <xdr:rowOff>0</xdr:rowOff>
    </xdr:from>
    <xdr:to>
      <xdr:col>22</xdr:col>
      <xdr:colOff>552450</xdr:colOff>
      <xdr:row>25</xdr:row>
      <xdr:rowOff>114300</xdr:rowOff>
    </xdr:to>
    <xdr:graphicFrame macro="">
      <xdr:nvGraphicFramePr>
        <xdr:cNvPr id="3" name="Gráfico 2">
          <a:extLst>
            <a:ext uri="{FF2B5EF4-FFF2-40B4-BE49-F238E27FC236}">
              <a16:creationId xmlns:a16="http://schemas.microsoft.com/office/drawing/2014/main" id="{5F667E3C-DE08-4182-811C-84D403928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4</xdr:col>
      <xdr:colOff>838201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opLeftCell="A16" workbookViewId="0">
      <selection activeCell="C32" sqref="C32"/>
    </sheetView>
  </sheetViews>
  <sheetFormatPr defaultRowHeight="15" x14ac:dyDescent="0.25"/>
  <cols>
    <col min="1" max="1" width="34.7109375" customWidth="1"/>
    <col min="2" max="2" width="27.42578125" customWidth="1"/>
    <col min="3" max="3" width="23.7109375" customWidth="1"/>
    <col min="4" max="4" width="20" customWidth="1"/>
  </cols>
  <sheetData>
    <row r="1" spans="1:3" ht="14.45" customHeight="1" x14ac:dyDescent="0.25">
      <c r="A1" s="37" t="s">
        <v>0</v>
      </c>
      <c r="B1" s="38"/>
      <c r="C1" s="39"/>
    </row>
    <row r="2" spans="1:3" ht="14.45" customHeight="1" x14ac:dyDescent="0.25">
      <c r="A2" s="40"/>
      <c r="B2" s="41"/>
      <c r="C2" s="42"/>
    </row>
    <row r="3" spans="1:3" ht="14.45" customHeight="1" x14ac:dyDescent="0.25">
      <c r="A3" s="40"/>
      <c r="B3" s="41"/>
      <c r="C3" s="42"/>
    </row>
    <row r="4" spans="1:3" ht="14.45" customHeight="1" x14ac:dyDescent="0.25">
      <c r="A4" s="40"/>
      <c r="B4" s="41"/>
      <c r="C4" s="42"/>
    </row>
    <row r="5" spans="1:3" ht="326.45" customHeight="1" thickBot="1" x14ac:dyDescent="0.3">
      <c r="A5" s="40"/>
      <c r="B5" s="41"/>
      <c r="C5" s="42"/>
    </row>
    <row r="6" spans="1:3" s="3" customFormat="1" ht="54.75" thickBot="1" x14ac:dyDescent="0.35">
      <c r="A6" s="13" t="s">
        <v>1</v>
      </c>
      <c r="B6" s="14" t="s">
        <v>2</v>
      </c>
      <c r="C6" s="15" t="s">
        <v>3</v>
      </c>
    </row>
    <row r="7" spans="1:3" s="3" customFormat="1" ht="18.75" x14ac:dyDescent="0.3">
      <c r="A7" s="34"/>
      <c r="B7" s="35"/>
      <c r="C7" s="36"/>
    </row>
    <row r="8" spans="1:3" s="3" customFormat="1" ht="54" x14ac:dyDescent="0.3">
      <c r="A8" s="9" t="s">
        <v>4</v>
      </c>
      <c r="B8" s="4">
        <v>15</v>
      </c>
      <c r="C8" s="5" t="s">
        <v>5</v>
      </c>
    </row>
    <row r="9" spans="1:3" s="3" customFormat="1" ht="36" x14ac:dyDescent="0.3">
      <c r="A9" s="9" t="s">
        <v>6</v>
      </c>
      <c r="B9" s="4">
        <v>15000</v>
      </c>
      <c r="C9" s="5" t="s">
        <v>7</v>
      </c>
    </row>
    <row r="10" spans="1:3" s="3" customFormat="1" ht="36" x14ac:dyDescent="0.3">
      <c r="A10" s="9" t="s">
        <v>8</v>
      </c>
      <c r="B10" s="4">
        <v>25000</v>
      </c>
      <c r="C10" s="5" t="s">
        <v>7</v>
      </c>
    </row>
    <row r="11" spans="1:3" s="3" customFormat="1" ht="36" x14ac:dyDescent="0.3">
      <c r="A11" s="9" t="s">
        <v>9</v>
      </c>
      <c r="B11" s="4">
        <v>10</v>
      </c>
      <c r="C11" s="5" t="s">
        <v>5</v>
      </c>
    </row>
    <row r="12" spans="1:3" s="3" customFormat="1" ht="18.75" x14ac:dyDescent="0.3">
      <c r="A12" s="10" t="s">
        <v>10</v>
      </c>
      <c r="B12" s="11">
        <v>40000</v>
      </c>
      <c r="C12" s="12" t="s">
        <v>7</v>
      </c>
    </row>
    <row r="13" spans="1:3" s="3" customFormat="1" ht="54" x14ac:dyDescent="0.3">
      <c r="A13" s="9" t="s">
        <v>11</v>
      </c>
      <c r="B13" s="4">
        <v>15</v>
      </c>
      <c r="C13" s="5" t="s">
        <v>5</v>
      </c>
    </row>
    <row r="14" spans="1:3" s="3" customFormat="1" ht="18.75" x14ac:dyDescent="0.3">
      <c r="A14" s="9" t="s">
        <v>12</v>
      </c>
      <c r="B14" s="4">
        <v>20000</v>
      </c>
      <c r="C14" s="5" t="s">
        <v>7</v>
      </c>
    </row>
    <row r="15" spans="1:3" s="3" customFormat="1" ht="18.75" x14ac:dyDescent="0.3">
      <c r="A15" s="9" t="s">
        <v>13</v>
      </c>
      <c r="B15" s="4">
        <v>10</v>
      </c>
      <c r="C15" s="5" t="s">
        <v>5</v>
      </c>
    </row>
    <row r="16" spans="1:3" s="3" customFormat="1" ht="18.75" x14ac:dyDescent="0.3">
      <c r="A16" s="2"/>
      <c r="B16" s="6"/>
      <c r="C16" s="7"/>
    </row>
    <row r="17" spans="1:5" s="3" customFormat="1" ht="36" x14ac:dyDescent="0.3">
      <c r="A17" s="24" t="s">
        <v>14</v>
      </c>
      <c r="B17" s="8">
        <v>75</v>
      </c>
      <c r="C17" s="7"/>
    </row>
    <row r="18" spans="1:5" s="17" customFormat="1" ht="36" x14ac:dyDescent="0.3">
      <c r="A18" s="9" t="s">
        <v>15</v>
      </c>
      <c r="B18" s="19">
        <f>COUNTIF($C$8:C$15,"mensal")</f>
        <v>4</v>
      </c>
      <c r="C18" s="16"/>
    </row>
    <row r="19" spans="1:5" s="17" customFormat="1" ht="36" x14ac:dyDescent="0.3">
      <c r="A19" s="9" t="s">
        <v>16</v>
      </c>
      <c r="B19" s="19">
        <f>COUNTIF($C$8:C$15,"por unidade")</f>
        <v>4</v>
      </c>
    </row>
    <row r="20" spans="1:5" s="17" customFormat="1" ht="18.75" x14ac:dyDescent="0.3">
      <c r="A20" s="18" t="s">
        <v>17</v>
      </c>
      <c r="B20" s="27">
        <f>SUMIF($C$8:$C$15,"mensal",$B$8:$B$15)</f>
        <v>100000</v>
      </c>
    </row>
    <row r="21" spans="1:5" s="17" customFormat="1" ht="36" x14ac:dyDescent="0.3">
      <c r="A21" s="26" t="s">
        <v>18</v>
      </c>
      <c r="B21" s="28">
        <f>SUMIF($C$8:$C$15,"por unidade",$B$8:$B$15)</f>
        <v>50</v>
      </c>
    </row>
    <row r="22" spans="1:5" s="3" customFormat="1" ht="18.75" x14ac:dyDescent="0.3">
      <c r="A22" s="1"/>
    </row>
    <row r="23" spans="1:5" s="3" customFormat="1" ht="18.75" x14ac:dyDescent="0.3">
      <c r="A23" s="21" t="s">
        <v>19</v>
      </c>
      <c r="B23" s="22" t="s">
        <v>20</v>
      </c>
      <c r="C23" s="22" t="s">
        <v>21</v>
      </c>
      <c r="D23" s="22" t="s">
        <v>22</v>
      </c>
    </row>
    <row r="24" spans="1:5" s="3" customFormat="1" ht="18.75" x14ac:dyDescent="0.3">
      <c r="A24" s="23">
        <v>0</v>
      </c>
      <c r="B24" s="29">
        <f>$B$21*A24+$B$20</f>
        <v>100000</v>
      </c>
      <c r="C24" s="30">
        <f>A24*75</f>
        <v>0</v>
      </c>
      <c r="D24" s="32">
        <f>B24-C24</f>
        <v>100000</v>
      </c>
    </row>
    <row r="25" spans="1:5" s="3" customFormat="1" ht="18.75" x14ac:dyDescent="0.3">
      <c r="A25" s="23">
        <v>500</v>
      </c>
      <c r="B25" s="29">
        <f t="shared" ref="B25:B43" si="0">$B$21*A25+$B$20</f>
        <v>125000</v>
      </c>
      <c r="C25" s="30">
        <f t="shared" ref="C25:C43" si="1">A25*75</f>
        <v>37500</v>
      </c>
      <c r="D25" s="32">
        <f t="shared" ref="D25:D43" si="2">B25-C25</f>
        <v>87500</v>
      </c>
    </row>
    <row r="26" spans="1:5" s="3" customFormat="1" ht="18.75" x14ac:dyDescent="0.3">
      <c r="A26" s="23">
        <v>1000</v>
      </c>
      <c r="B26" s="29">
        <f t="shared" si="0"/>
        <v>150000</v>
      </c>
      <c r="C26" s="30">
        <f t="shared" si="1"/>
        <v>75000</v>
      </c>
      <c r="D26" s="32">
        <f t="shared" si="2"/>
        <v>75000</v>
      </c>
    </row>
    <row r="27" spans="1:5" s="3" customFormat="1" ht="18.75" x14ac:dyDescent="0.3">
      <c r="A27" s="23">
        <v>1500</v>
      </c>
      <c r="B27" s="29">
        <f t="shared" si="0"/>
        <v>175000</v>
      </c>
      <c r="C27" s="30">
        <f t="shared" si="1"/>
        <v>112500</v>
      </c>
      <c r="D27" s="32">
        <f t="shared" si="2"/>
        <v>62500</v>
      </c>
    </row>
    <row r="28" spans="1:5" s="3" customFormat="1" ht="18.75" x14ac:dyDescent="0.3">
      <c r="A28" s="23">
        <v>2000</v>
      </c>
      <c r="B28" s="29">
        <f t="shared" si="0"/>
        <v>200000</v>
      </c>
      <c r="C28" s="30">
        <f t="shared" si="1"/>
        <v>150000</v>
      </c>
      <c r="D28" s="32">
        <f t="shared" si="2"/>
        <v>50000</v>
      </c>
    </row>
    <row r="29" spans="1:5" s="3" customFormat="1" ht="18.75" x14ac:dyDescent="0.3">
      <c r="A29" s="23">
        <v>2500</v>
      </c>
      <c r="B29" s="29">
        <f t="shared" si="0"/>
        <v>225000</v>
      </c>
      <c r="C29" s="30">
        <f t="shared" si="1"/>
        <v>187500</v>
      </c>
      <c r="D29" s="32">
        <f t="shared" si="2"/>
        <v>37500</v>
      </c>
    </row>
    <row r="30" spans="1:5" s="3" customFormat="1" ht="18.75" x14ac:dyDescent="0.3">
      <c r="A30" s="23">
        <v>3000</v>
      </c>
      <c r="B30" s="29">
        <f t="shared" si="0"/>
        <v>250000</v>
      </c>
      <c r="C30" s="30">
        <f t="shared" si="1"/>
        <v>225000</v>
      </c>
      <c r="D30" s="32">
        <f t="shared" si="2"/>
        <v>25000</v>
      </c>
    </row>
    <row r="31" spans="1:5" s="3" customFormat="1" ht="18.75" x14ac:dyDescent="0.3">
      <c r="A31" s="23">
        <v>3500</v>
      </c>
      <c r="B31" s="29">
        <f t="shared" si="0"/>
        <v>275000</v>
      </c>
      <c r="C31" s="30">
        <f t="shared" si="1"/>
        <v>262500</v>
      </c>
      <c r="D31" s="32">
        <f t="shared" si="2"/>
        <v>12500</v>
      </c>
    </row>
    <row r="32" spans="1:5" s="3" customFormat="1" ht="18.75" x14ac:dyDescent="0.3">
      <c r="A32" s="23">
        <v>4000</v>
      </c>
      <c r="B32" s="29">
        <f t="shared" si="0"/>
        <v>300000</v>
      </c>
      <c r="C32" s="30">
        <f t="shared" si="1"/>
        <v>300000</v>
      </c>
      <c r="D32" s="32">
        <f t="shared" si="2"/>
        <v>0</v>
      </c>
    </row>
    <row r="33" spans="1:4" s="3" customFormat="1" ht="18.75" x14ac:dyDescent="0.3">
      <c r="A33" s="23">
        <v>4500</v>
      </c>
      <c r="B33" s="29">
        <f t="shared" si="0"/>
        <v>325000</v>
      </c>
      <c r="C33" s="30">
        <f t="shared" si="1"/>
        <v>337500</v>
      </c>
      <c r="D33" s="32">
        <f t="shared" si="2"/>
        <v>-12500</v>
      </c>
    </row>
    <row r="34" spans="1:4" s="3" customFormat="1" ht="18.75" x14ac:dyDescent="0.3">
      <c r="A34" s="23">
        <v>5000</v>
      </c>
      <c r="B34" s="29">
        <f t="shared" si="0"/>
        <v>350000</v>
      </c>
      <c r="C34" s="30">
        <f t="shared" si="1"/>
        <v>375000</v>
      </c>
      <c r="D34" s="32">
        <f t="shared" si="2"/>
        <v>-25000</v>
      </c>
    </row>
    <row r="35" spans="1:4" s="3" customFormat="1" ht="18.75" x14ac:dyDescent="0.3">
      <c r="A35" s="23">
        <v>5500</v>
      </c>
      <c r="B35" s="29">
        <f t="shared" si="0"/>
        <v>375000</v>
      </c>
      <c r="C35" s="30">
        <f t="shared" si="1"/>
        <v>412500</v>
      </c>
      <c r="D35" s="32">
        <f t="shared" si="2"/>
        <v>-37500</v>
      </c>
    </row>
    <row r="36" spans="1:4" s="3" customFormat="1" ht="18.75" x14ac:dyDescent="0.3">
      <c r="A36" s="23">
        <v>6000</v>
      </c>
      <c r="B36" s="29">
        <f t="shared" si="0"/>
        <v>400000</v>
      </c>
      <c r="C36" s="30">
        <f t="shared" si="1"/>
        <v>450000</v>
      </c>
      <c r="D36" s="32">
        <f t="shared" si="2"/>
        <v>-50000</v>
      </c>
    </row>
    <row r="37" spans="1:4" s="3" customFormat="1" ht="18.75" x14ac:dyDescent="0.3">
      <c r="A37" s="23">
        <v>6500</v>
      </c>
      <c r="B37" s="29">
        <f t="shared" si="0"/>
        <v>425000</v>
      </c>
      <c r="C37" s="30">
        <f t="shared" si="1"/>
        <v>487500</v>
      </c>
      <c r="D37" s="32">
        <f t="shared" si="2"/>
        <v>-62500</v>
      </c>
    </row>
    <row r="38" spans="1:4" s="3" customFormat="1" ht="18.75" x14ac:dyDescent="0.3">
      <c r="A38" s="23">
        <v>7000</v>
      </c>
      <c r="B38" s="29">
        <f t="shared" si="0"/>
        <v>450000</v>
      </c>
      <c r="C38" s="30">
        <f t="shared" si="1"/>
        <v>525000</v>
      </c>
      <c r="D38" s="32">
        <f t="shared" si="2"/>
        <v>-75000</v>
      </c>
    </row>
    <row r="39" spans="1:4" s="3" customFormat="1" ht="18.75" x14ac:dyDescent="0.3">
      <c r="A39" s="23">
        <v>7500</v>
      </c>
      <c r="B39" s="29">
        <f t="shared" si="0"/>
        <v>475000</v>
      </c>
      <c r="C39" s="30">
        <f t="shared" si="1"/>
        <v>562500</v>
      </c>
      <c r="D39" s="32">
        <f t="shared" si="2"/>
        <v>-87500</v>
      </c>
    </row>
    <row r="40" spans="1:4" s="3" customFormat="1" ht="18.75" x14ac:dyDescent="0.3">
      <c r="A40" s="23">
        <v>8000</v>
      </c>
      <c r="B40" s="29">
        <f t="shared" si="0"/>
        <v>500000</v>
      </c>
      <c r="C40" s="30">
        <f t="shared" si="1"/>
        <v>600000</v>
      </c>
      <c r="D40" s="32">
        <f t="shared" si="2"/>
        <v>-100000</v>
      </c>
    </row>
    <row r="41" spans="1:4" s="3" customFormat="1" ht="18.75" x14ac:dyDescent="0.3">
      <c r="A41" s="23">
        <v>8500</v>
      </c>
      <c r="B41" s="29">
        <f t="shared" si="0"/>
        <v>525000</v>
      </c>
      <c r="C41" s="30">
        <f t="shared" si="1"/>
        <v>637500</v>
      </c>
      <c r="D41" s="32">
        <f t="shared" si="2"/>
        <v>-112500</v>
      </c>
    </row>
    <row r="42" spans="1:4" s="3" customFormat="1" ht="18.75" x14ac:dyDescent="0.3">
      <c r="A42" s="23">
        <v>9000</v>
      </c>
      <c r="B42" s="29">
        <f t="shared" si="0"/>
        <v>550000</v>
      </c>
      <c r="C42" s="30">
        <f t="shared" si="1"/>
        <v>675000</v>
      </c>
      <c r="D42" s="32">
        <f t="shared" si="2"/>
        <v>-125000</v>
      </c>
    </row>
    <row r="43" spans="1:4" s="3" customFormat="1" ht="18.75" x14ac:dyDescent="0.3">
      <c r="A43" s="23">
        <v>9500</v>
      </c>
      <c r="B43" s="29">
        <f t="shared" si="0"/>
        <v>575000</v>
      </c>
      <c r="C43" s="30">
        <f t="shared" si="1"/>
        <v>712500</v>
      </c>
      <c r="D43" s="32">
        <f t="shared" si="2"/>
        <v>-137500</v>
      </c>
    </row>
    <row r="44" spans="1:4" s="3" customFormat="1" ht="18.75" x14ac:dyDescent="0.3">
      <c r="A44" s="23"/>
      <c r="B44" s="33"/>
      <c r="C44" s="33"/>
      <c r="D44" s="33"/>
    </row>
    <row r="55" spans="11:11" x14ac:dyDescent="0.25">
      <c r="K55"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A2:X24"/>
  <sheetViews>
    <sheetView tabSelected="1" workbookViewId="0">
      <selection activeCell="S34" sqref="S34"/>
    </sheetView>
  </sheetViews>
  <sheetFormatPr defaultRowHeight="15" x14ac:dyDescent="0.25"/>
  <cols>
    <col min="1" max="10" width="9.140625" style="43"/>
    <col min="11" max="11" width="15.28515625" style="43" customWidth="1"/>
    <col min="12" max="12" width="13.85546875" style="43" customWidth="1"/>
    <col min="13" max="13" width="15.140625" style="43" customWidth="1"/>
    <col min="14" max="14" width="9.140625" style="43"/>
    <col min="15" max="15" width="41.7109375" style="43" customWidth="1"/>
    <col min="16" max="24" width="9.140625" style="43"/>
  </cols>
  <sheetData>
    <row r="2" spans="10:15" ht="18" x14ac:dyDescent="0.25">
      <c r="J2" s="44" t="s">
        <v>24</v>
      </c>
      <c r="K2" s="44"/>
      <c r="L2" s="44"/>
      <c r="M2" s="44"/>
    </row>
    <row r="3" spans="10:15" ht="36" x14ac:dyDescent="0.25">
      <c r="J3" s="45" t="s">
        <v>25</v>
      </c>
      <c r="K3" s="46" t="s">
        <v>26</v>
      </c>
      <c r="L3" s="46" t="s">
        <v>21</v>
      </c>
      <c r="M3" s="46" t="s">
        <v>22</v>
      </c>
      <c r="O3" s="46" t="s">
        <v>27</v>
      </c>
    </row>
    <row r="4" spans="10:15" x14ac:dyDescent="0.25">
      <c r="J4" s="47">
        <v>0</v>
      </c>
      <c r="K4" s="48">
        <f>$O$4*J4+$O$7</f>
        <v>132000</v>
      </c>
      <c r="L4" s="48">
        <f>J4*120</f>
        <v>0</v>
      </c>
      <c r="M4" s="48">
        <f>K4-L4</f>
        <v>132000</v>
      </c>
      <c r="O4" s="49">
        <f>(300000+60000)/6000</f>
        <v>60</v>
      </c>
    </row>
    <row r="5" spans="10:15" x14ac:dyDescent="0.25">
      <c r="J5" s="47">
        <v>1000</v>
      </c>
      <c r="K5" s="48">
        <f>$O$4*J5+$O$7</f>
        <v>192000</v>
      </c>
      <c r="L5" s="48">
        <f t="shared" ref="L5:L10" si="0">J5*120</f>
        <v>120000</v>
      </c>
      <c r="M5" s="48">
        <f t="shared" ref="M5:M10" si="1">K5-L5</f>
        <v>72000</v>
      </c>
    </row>
    <row r="6" spans="10:15" x14ac:dyDescent="0.25">
      <c r="J6" s="47">
        <v>2000</v>
      </c>
      <c r="K6" s="48">
        <f>$O$4*J6+$O$7</f>
        <v>252000</v>
      </c>
      <c r="L6" s="48">
        <f t="shared" si="0"/>
        <v>240000</v>
      </c>
      <c r="M6" s="48">
        <f t="shared" si="1"/>
        <v>12000</v>
      </c>
      <c r="O6" s="49" t="s">
        <v>28</v>
      </c>
    </row>
    <row r="7" spans="10:15" x14ac:dyDescent="0.25">
      <c r="J7" s="47">
        <v>3000</v>
      </c>
      <c r="K7" s="48">
        <f>$O$4*J7+$O$7</f>
        <v>312000</v>
      </c>
      <c r="L7" s="48">
        <f t="shared" si="0"/>
        <v>360000</v>
      </c>
      <c r="M7" s="48">
        <f t="shared" si="1"/>
        <v>-48000</v>
      </c>
      <c r="O7" s="50">
        <v>132000</v>
      </c>
    </row>
    <row r="8" spans="10:15" x14ac:dyDescent="0.25">
      <c r="J8" s="47">
        <v>4000</v>
      </c>
      <c r="K8" s="48">
        <f>$O$4*J8+$O$7</f>
        <v>372000</v>
      </c>
      <c r="L8" s="48">
        <f t="shared" si="0"/>
        <v>480000</v>
      </c>
      <c r="M8" s="48">
        <f t="shared" si="1"/>
        <v>-108000</v>
      </c>
    </row>
    <row r="9" spans="10:15" x14ac:dyDescent="0.25">
      <c r="J9" s="47">
        <v>5000</v>
      </c>
      <c r="K9" s="48">
        <f>$O$4*J9+$O$7</f>
        <v>432000</v>
      </c>
      <c r="L9" s="48">
        <f t="shared" si="0"/>
        <v>600000</v>
      </c>
      <c r="M9" s="48">
        <f t="shared" si="1"/>
        <v>-168000</v>
      </c>
    </row>
    <row r="10" spans="10:15" x14ac:dyDescent="0.25">
      <c r="J10" s="47">
        <v>6000</v>
      </c>
      <c r="K10" s="48">
        <f>$O$4*J10+$O$7</f>
        <v>492000</v>
      </c>
      <c r="L10" s="48">
        <f t="shared" si="0"/>
        <v>720000</v>
      </c>
      <c r="M10" s="48">
        <f t="shared" si="1"/>
        <v>-228000</v>
      </c>
    </row>
    <row r="11" spans="10:15" x14ac:dyDescent="0.25">
      <c r="J11" s="51"/>
      <c r="M11" s="52"/>
    </row>
    <row r="12" spans="10:15" x14ac:dyDescent="0.25">
      <c r="O12" s="43" t="s">
        <v>29</v>
      </c>
    </row>
    <row r="14" spans="10:15" ht="18" x14ac:dyDescent="0.25">
      <c r="J14" s="44" t="s">
        <v>30</v>
      </c>
      <c r="K14" s="44"/>
      <c r="L14" s="44"/>
      <c r="M14" s="44"/>
    </row>
    <row r="15" spans="10:15" ht="36" x14ac:dyDescent="0.25">
      <c r="J15" s="45" t="s">
        <v>25</v>
      </c>
      <c r="K15" s="46" t="s">
        <v>26</v>
      </c>
      <c r="L15" s="46" t="s">
        <v>21</v>
      </c>
      <c r="M15" s="46" t="s">
        <v>22</v>
      </c>
      <c r="O15" s="46" t="s">
        <v>31</v>
      </c>
    </row>
    <row r="16" spans="10:15" x14ac:dyDescent="0.25">
      <c r="J16" s="47">
        <v>0</v>
      </c>
      <c r="K16" s="48">
        <f>$O$16*J16+$O$19</f>
        <v>44000</v>
      </c>
      <c r="L16" s="48">
        <f>J16*100</f>
        <v>0</v>
      </c>
      <c r="M16" s="48">
        <f>K16-L16</f>
        <v>44000</v>
      </c>
      <c r="O16" s="49">
        <f>(80000+40000)/2000</f>
        <v>60</v>
      </c>
    </row>
    <row r="17" spans="10:15" x14ac:dyDescent="0.25">
      <c r="J17" s="47">
        <v>250</v>
      </c>
      <c r="K17" s="48">
        <f>$O$16*J17+$O$19</f>
        <v>59000</v>
      </c>
      <c r="L17" s="48">
        <f>J17*100</f>
        <v>25000</v>
      </c>
      <c r="M17" s="48">
        <f t="shared" ref="M17:M24" si="2">K17-L17</f>
        <v>34000</v>
      </c>
    </row>
    <row r="18" spans="10:15" x14ac:dyDescent="0.25">
      <c r="J18" s="47">
        <v>500</v>
      </c>
      <c r="K18" s="48">
        <f>$O$16*J18+$O$19</f>
        <v>74000</v>
      </c>
      <c r="L18" s="48">
        <f t="shared" ref="L18:L24" si="3">J18*100</f>
        <v>50000</v>
      </c>
      <c r="M18" s="48">
        <f t="shared" si="2"/>
        <v>24000</v>
      </c>
      <c r="O18" s="49" t="s">
        <v>32</v>
      </c>
    </row>
    <row r="19" spans="10:15" x14ac:dyDescent="0.25">
      <c r="J19" s="47">
        <v>750</v>
      </c>
      <c r="K19" s="48">
        <f>$O$16*J19+$O$19</f>
        <v>89000</v>
      </c>
      <c r="L19" s="48">
        <f t="shared" si="3"/>
        <v>75000</v>
      </c>
      <c r="M19" s="48">
        <f t="shared" si="2"/>
        <v>14000</v>
      </c>
      <c r="O19" s="50">
        <v>44000</v>
      </c>
    </row>
    <row r="20" spans="10:15" x14ac:dyDescent="0.25">
      <c r="J20" s="47">
        <v>1000</v>
      </c>
      <c r="K20" s="48">
        <f>$O$16*J20+$O$19</f>
        <v>104000</v>
      </c>
      <c r="L20" s="48">
        <f t="shared" si="3"/>
        <v>100000</v>
      </c>
      <c r="M20" s="48">
        <f t="shared" si="2"/>
        <v>4000</v>
      </c>
    </row>
    <row r="21" spans="10:15" x14ac:dyDescent="0.25">
      <c r="J21" s="47">
        <v>1250</v>
      </c>
      <c r="K21" s="48">
        <f>$O$16*J21+$O$19</f>
        <v>119000</v>
      </c>
      <c r="L21" s="48">
        <f t="shared" si="3"/>
        <v>125000</v>
      </c>
      <c r="M21" s="48">
        <f t="shared" si="2"/>
        <v>-6000</v>
      </c>
    </row>
    <row r="22" spans="10:15" x14ac:dyDescent="0.25">
      <c r="J22" s="47">
        <v>1500</v>
      </c>
      <c r="K22" s="48">
        <f>$O$16*J22+$O$19</f>
        <v>134000</v>
      </c>
      <c r="L22" s="48">
        <f t="shared" si="3"/>
        <v>150000</v>
      </c>
      <c r="M22" s="48">
        <f t="shared" si="2"/>
        <v>-16000</v>
      </c>
    </row>
    <row r="23" spans="10:15" x14ac:dyDescent="0.25">
      <c r="J23" s="47">
        <v>1750</v>
      </c>
      <c r="K23" s="48">
        <f>$O$16*J23+$O$19</f>
        <v>149000</v>
      </c>
      <c r="L23" s="48">
        <f t="shared" si="3"/>
        <v>175000</v>
      </c>
      <c r="M23" s="48">
        <f t="shared" si="2"/>
        <v>-26000</v>
      </c>
    </row>
    <row r="24" spans="10:15" x14ac:dyDescent="0.25">
      <c r="J24" s="47">
        <v>2000</v>
      </c>
      <c r="K24" s="48">
        <f>$O$16*J24+$O$19</f>
        <v>164000</v>
      </c>
      <c r="L24" s="48">
        <f t="shared" si="3"/>
        <v>200000</v>
      </c>
      <c r="M24" s="48">
        <f t="shared" si="2"/>
        <v>-36000</v>
      </c>
    </row>
  </sheetData>
  <mergeCells count="2">
    <mergeCell ref="J2:M2"/>
    <mergeCell ref="J14:M14"/>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E27"/>
  <sheetViews>
    <sheetView workbookViewId="0">
      <selection activeCell="E19" sqref="E19"/>
    </sheetView>
  </sheetViews>
  <sheetFormatPr defaultRowHeight="15" x14ac:dyDescent="0.25"/>
  <cols>
    <col min="1" max="1" width="21.140625" customWidth="1"/>
    <col min="2" max="2" width="28.140625" customWidth="1"/>
    <col min="3" max="3" width="21.7109375" customWidth="1"/>
    <col min="5" max="5" width="28.140625" customWidth="1"/>
  </cols>
  <sheetData>
    <row r="16" spans="1:5" ht="54" x14ac:dyDescent="0.25">
      <c r="A16" s="20" t="s">
        <v>33</v>
      </c>
      <c r="B16" s="20" t="s">
        <v>21</v>
      </c>
      <c r="C16" s="20" t="s">
        <v>22</v>
      </c>
      <c r="E16" t="s">
        <v>34</v>
      </c>
    </row>
    <row r="17" spans="1:5" x14ac:dyDescent="0.25">
      <c r="A17" s="25">
        <v>0</v>
      </c>
      <c r="B17" s="31"/>
      <c r="C17" s="31"/>
    </row>
    <row r="18" spans="1:5" x14ac:dyDescent="0.25">
      <c r="A18" s="25">
        <v>500</v>
      </c>
      <c r="B18" s="31"/>
      <c r="C18" s="31"/>
      <c r="E18" t="s">
        <v>35</v>
      </c>
    </row>
    <row r="19" spans="1:5" x14ac:dyDescent="0.25">
      <c r="A19" s="25">
        <v>1000</v>
      </c>
      <c r="B19" s="31"/>
      <c r="C19" s="31"/>
    </row>
    <row r="20" spans="1:5" x14ac:dyDescent="0.25">
      <c r="A20" s="25">
        <v>1500</v>
      </c>
      <c r="B20" s="31"/>
      <c r="C20" s="31"/>
    </row>
    <row r="21" spans="1:5" x14ac:dyDescent="0.25">
      <c r="A21" s="25">
        <v>2000</v>
      </c>
      <c r="B21" s="31"/>
      <c r="C21" s="31"/>
    </row>
    <row r="22" spans="1:5" x14ac:dyDescent="0.25">
      <c r="A22" s="25">
        <v>2500</v>
      </c>
      <c r="B22" s="31"/>
      <c r="C22" s="31"/>
    </row>
    <row r="23" spans="1:5" x14ac:dyDescent="0.25">
      <c r="A23" s="25">
        <v>3000</v>
      </c>
      <c r="B23" s="31"/>
      <c r="C23" s="31"/>
    </row>
    <row r="24" spans="1:5" x14ac:dyDescent="0.25">
      <c r="A24" s="25">
        <v>3500</v>
      </c>
      <c r="B24" s="31"/>
      <c r="C24" s="31"/>
    </row>
    <row r="25" spans="1:5" x14ac:dyDescent="0.25">
      <c r="A25" s="25">
        <v>4000</v>
      </c>
      <c r="B25" s="31"/>
      <c r="C25" s="31"/>
    </row>
    <row r="26" spans="1:5" x14ac:dyDescent="0.25">
      <c r="A26" s="25">
        <v>4500</v>
      </c>
      <c r="B26" s="31"/>
      <c r="C26" s="31"/>
    </row>
    <row r="27" spans="1:5" x14ac:dyDescent="0.25">
      <c r="A27" s="25">
        <v>5000</v>
      </c>
      <c r="B27" s="31"/>
      <c r="C27" s="31"/>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389e2305-d2be-43d7-958e-452e395c504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51CD78DC0254286F950D6E69F1A10" ma:contentTypeVersion="13" ma:contentTypeDescription="Create a new document." ma:contentTypeScope="" ma:versionID="9b5b30b40963a42d0c97d6027a7b0072">
  <xsd:schema xmlns:xsd="http://www.w3.org/2001/XMLSchema" xmlns:xs="http://www.w3.org/2001/XMLSchema" xmlns:p="http://schemas.microsoft.com/office/2006/metadata/properties" xmlns:ns3="389e2305-d2be-43d7-958e-452e395c504b" xmlns:ns4="337413b8-6a96-4797-8541-95142fa6a39c" targetNamespace="http://schemas.microsoft.com/office/2006/metadata/properties" ma:root="true" ma:fieldsID="da1ced190afa9090cc87449c6ceb5c24" ns3:_="" ns4:_="">
    <xsd:import namespace="389e2305-d2be-43d7-958e-452e395c504b"/>
    <xsd:import namespace="337413b8-6a96-4797-8541-95142fa6a39c"/>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9e2305-d2be-43d7-958e-452e395c50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7413b8-6a96-4797-8541-95142fa6a39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2.xml><?xml version="1.0" encoding="utf-8"?>
<ds:datastoreItem xmlns:ds="http://schemas.openxmlformats.org/officeDocument/2006/customXml" ds:itemID="{ECA5E77E-BF7F-4FBF-B270-F627B226C2A8}">
  <ds:schemaRefs>
    <ds:schemaRef ds:uri="http://schemas.openxmlformats.org/package/2006/metadata/core-properties"/>
    <ds:schemaRef ds:uri="http://www.w3.org/XML/1998/namespace"/>
    <ds:schemaRef ds:uri="http://purl.org/dc/term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337413b8-6a96-4797-8541-95142fa6a39c"/>
    <ds:schemaRef ds:uri="389e2305-d2be-43d7-958e-452e395c504b"/>
  </ds:schemaRefs>
</ds:datastoreItem>
</file>

<file path=customXml/itemProps3.xml><?xml version="1.0" encoding="utf-8"?>
<ds:datastoreItem xmlns:ds="http://schemas.openxmlformats.org/officeDocument/2006/customXml" ds:itemID="{6A8FE88E-F821-4D4A-8FD7-884EFF1E84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9e2305-d2be-43d7-958e-452e395c504b"/>
    <ds:schemaRef ds:uri="337413b8-6a96-4797-8541-95142fa6a3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TATIANE DE SOUSA PEREIRA</cp:lastModifiedBy>
  <cp:revision/>
  <dcterms:created xsi:type="dcterms:W3CDTF">2019-09-11T19:52:07Z</dcterms:created>
  <dcterms:modified xsi:type="dcterms:W3CDTF">2024-06-07T22:48:59Z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0x01010079F51CD78DC0254286F950D6E69F1A10</vt:lpwstr>
  </property>
</Properties>
</file>