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tatianagomez/Desktop/"/>
    </mc:Choice>
  </mc:AlternateContent>
  <xr:revisionPtr revIDLastSave="0" documentId="8_{719FBDEC-EC52-B648-9AEC-65F03AB1038D}" xr6:coauthVersionLast="45" xr6:coauthVersionMax="45" xr10:uidLastSave="{00000000-0000-0000-0000-000000000000}"/>
  <bookViews>
    <workbookView xWindow="160" yWindow="500" windowWidth="25440" windowHeight="14640" activeTab="1" xr2:uid="{9027104A-6114-144D-91CF-225F0E38F049}"/>
  </bookViews>
  <sheets>
    <sheet name="Hardware y Software " sheetId="1" r:id="rId1"/>
    <sheet name="Mano de Obra " sheetId="2" r:id="rId2"/>
    <sheet name="Cuado de Comparativo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2" l="1"/>
  <c r="D7" i="2"/>
  <c r="D6" i="2"/>
  <c r="D5" i="2"/>
  <c r="G8" i="2"/>
  <c r="G7" i="2"/>
  <c r="G5" i="2"/>
  <c r="G28" i="2"/>
  <c r="G27" i="2"/>
  <c r="G26" i="2"/>
  <c r="G25" i="2"/>
  <c r="F28" i="2"/>
  <c r="F27" i="2"/>
  <c r="F26" i="2"/>
  <c r="F25" i="2"/>
  <c r="I13" i="2" l="1"/>
  <c r="J13" i="2" s="1"/>
  <c r="F22" i="2"/>
  <c r="H16" i="2"/>
  <c r="I16" i="2" s="1"/>
  <c r="G16" i="2"/>
  <c r="F16" i="2"/>
  <c r="I15" i="2"/>
  <c r="J15" i="2" s="1"/>
  <c r="I14" i="2"/>
  <c r="G6" i="2" s="1"/>
  <c r="O20" i="2"/>
  <c r="O21" i="2"/>
  <c r="P21" i="2" s="1"/>
  <c r="P22" i="2" s="1"/>
  <c r="O22" i="2"/>
  <c r="O19" i="2"/>
  <c r="P19" i="2" s="1"/>
  <c r="N22" i="2"/>
  <c r="M22" i="2"/>
  <c r="L22" i="2"/>
  <c r="K22" i="2"/>
  <c r="J22" i="2"/>
  <c r="I22" i="2"/>
  <c r="E28" i="2"/>
  <c r="D28" i="2"/>
  <c r="C28" i="2"/>
  <c r="B28" i="2"/>
  <c r="G22" i="2"/>
  <c r="E22" i="2"/>
  <c r="D22" i="2"/>
  <c r="C22" i="2"/>
  <c r="B22" i="2"/>
  <c r="H22" i="2"/>
  <c r="C16" i="2"/>
  <c r="D16" i="2"/>
  <c r="E16" i="2"/>
  <c r="B16" i="2"/>
  <c r="F13" i="1"/>
  <c r="G13" i="1" s="1"/>
  <c r="F11" i="1"/>
  <c r="G11" i="1" s="1"/>
  <c r="F10" i="1"/>
  <c r="G10" i="1" s="1"/>
  <c r="F9" i="1"/>
  <c r="G9" i="1" s="1"/>
  <c r="F7" i="1"/>
  <c r="G7" i="1" s="1"/>
  <c r="F6" i="1"/>
  <c r="G6" i="1" s="1"/>
  <c r="F12" i="1"/>
  <c r="G12" i="1" s="1"/>
  <c r="G5" i="1"/>
  <c r="G8" i="1"/>
  <c r="J16" i="2" l="1"/>
  <c r="G16" i="1"/>
  <c r="D9" i="2" l="1"/>
</calcChain>
</file>

<file path=xl/sharedStrings.xml><?xml version="1.0" encoding="utf-8"?>
<sst xmlns="http://schemas.openxmlformats.org/spreadsheetml/2006/main" count="131" uniqueCount="100">
  <si>
    <t xml:space="preserve">Detalle </t>
  </si>
  <si>
    <t xml:space="preserve">Cantidad </t>
  </si>
  <si>
    <t>Vr. Total</t>
  </si>
  <si>
    <t xml:space="preserve">Vr. Unit </t>
  </si>
  <si>
    <t>Almacenamiento</t>
  </si>
  <si>
    <t>Procesador:     
Intel Core i5 de cuatro núcleos a 1,4 GHz, Turbo Boost de hasta 3,9 GHz, con 128 MB de eDRAM
8GB de memoria integrada de 2133MHz LPDDR3
Pantalla retroiluminada por LED de 13.3 pulgadas (diagonal) con tecnología IPS; Resolución nativa de 2560 por 1600 a 227 píxeles por pulgada con soporte para millones de colores
Almacenamiento
            SSD PCIe integrado de 256 GB
Barra táctil
         Barra táctil con sensor Touch ID integrado
Dimensiones y peso
            Altura: 0,59 pulgadas (1,49 cm)
            Ancho: 11.97 pulgadas (30.41 cm)
            Profundidad: 8,36 pulgadas (21,24 cm)
            Peso: 3.02 libras (1.37 kg) 3
Gráficos y compatibilidad de vídeo
Intel Iris Plus 645
Conexión inalámbrica
Conexión inalámbrica Wi-Fi 802.11ac;
Tecnología inalámbrica Bluetooth 4.2
Carga y ampliación
Puerto USB-C compatible con:
USB 3.1 Gen 1 (hasta 5 Gb/s)
Camara
          Cámara FaceTime HD de 720p
Audio
Altavoces estéreo
Doble micrófono
Toma para auriculares de 3,5 mm
Teclado y trackpad
Sensor de luz ambiental
Trackpad Force Touch con control preciso del cursor y sensibilidad a la presión. Batería y alimentación
Hasta 10 horas de red inalámbrica.
          Hasta 10 horas de reproducción de películas de iTunes
          Hasta 30 días de tiempo de espera.
          Batería de polímero de litio incorporada de 58.2 vatios-hora
          Adaptador de corriente USB-C 61W</t>
  </si>
  <si>
    <t>nombre</t>
  </si>
  <si>
    <t>Computadores</t>
  </si>
  <si>
    <t>Dominio</t>
  </si>
  <si>
    <t>SSL</t>
  </si>
  <si>
    <t xml:space="preserve">Amazon EC2 Linux t2.medium  vCPU 2 / Memory 4 </t>
  </si>
  <si>
    <t>Amazon EBS/ Alamacenamiento de Base de Datos  50GB</t>
  </si>
  <si>
    <t>Almacenamiento en la nube</t>
  </si>
  <si>
    <t>Amazon S3 /Almacenamiento en la nube 50GB</t>
  </si>
  <si>
    <t>$1.15</t>
  </si>
  <si>
    <t>Base de Datos</t>
  </si>
  <si>
    <t>Amazon RDS / db.t2.medium 20GB</t>
  </si>
  <si>
    <t>Red LAN</t>
  </si>
  <si>
    <t>Red de Area Local</t>
  </si>
  <si>
    <t>Valos actual del dólar</t>
  </si>
  <si>
    <r>
      <t xml:space="preserve">Vr. Total </t>
    </r>
    <r>
      <rPr>
        <sz val="12"/>
        <color theme="1"/>
        <rFont val="Calibri"/>
        <family val="2"/>
        <scheme val="minor"/>
      </rPr>
      <t>Moneda local</t>
    </r>
  </si>
  <si>
    <t>Total</t>
  </si>
  <si>
    <t xml:space="preserve">Cargo </t>
  </si>
  <si>
    <t>Tatiana Gómez Restrepo</t>
  </si>
  <si>
    <t xml:space="preserve">Valentina Vargas Vides </t>
  </si>
  <si>
    <t xml:space="preserve">Juan Camilo Ramires </t>
  </si>
  <si>
    <t xml:space="preserve">Cristian Novoa </t>
  </si>
  <si>
    <t>Diseñadora</t>
  </si>
  <si>
    <t>DBA</t>
  </si>
  <si>
    <t>Desarrollador Banckend</t>
  </si>
  <si>
    <t>Analista</t>
  </si>
  <si>
    <t>Tipo</t>
  </si>
  <si>
    <t>Hardware y Software</t>
  </si>
  <si>
    <t xml:space="preserve">Cable </t>
  </si>
  <si>
    <t>Cable de Red ponchado</t>
  </si>
  <si>
    <t>Dominio Rafiki.com   /Godaddy.com</t>
  </si>
  <si>
    <t>Certificado Rafiki.com   /Godaddy.com</t>
  </si>
  <si>
    <t xml:space="preserve">Total </t>
  </si>
  <si>
    <t xml:space="preserve">Nombre </t>
  </si>
  <si>
    <t>Comportamiento del Costo de Mano de Obra</t>
  </si>
  <si>
    <t>Julio</t>
  </si>
  <si>
    <t xml:space="preserve">Agosto </t>
  </si>
  <si>
    <t xml:space="preserve">Septiembre </t>
  </si>
  <si>
    <t xml:space="preserve">Octubre </t>
  </si>
  <si>
    <t xml:space="preserve">Noviembre </t>
  </si>
  <si>
    <t xml:space="preserve">Sueldos </t>
  </si>
  <si>
    <t xml:space="preserve">Horas Extras y Recargos </t>
  </si>
  <si>
    <t xml:space="preserve">Salud </t>
  </si>
  <si>
    <t>Diciembre</t>
  </si>
  <si>
    <t>Enero</t>
  </si>
  <si>
    <t xml:space="preserve">Febrero </t>
  </si>
  <si>
    <t xml:space="preserve">Marzo </t>
  </si>
  <si>
    <t>Abril</t>
  </si>
  <si>
    <t xml:space="preserve">Junio </t>
  </si>
  <si>
    <t xml:space="preserve">Diciembre </t>
  </si>
  <si>
    <t>Gastos de Mano de Obra 2019</t>
  </si>
  <si>
    <t xml:space="preserve">Gastos de Mano de Obra  2020 </t>
  </si>
  <si>
    <t>Mayo</t>
  </si>
  <si>
    <t>Sueldo</t>
  </si>
  <si>
    <t>Gastos de Mano de Obra  2021 *</t>
  </si>
  <si>
    <r>
      <rPr>
        <b/>
        <sz val="18"/>
        <color rgb="FFFF0000"/>
        <rFont val="Arial"/>
        <family val="2"/>
      </rPr>
      <t>NOTA:</t>
    </r>
    <r>
      <rPr>
        <sz val="18"/>
        <color theme="1"/>
        <rFont val="Arial"/>
        <family val="2"/>
      </rPr>
      <t>*</t>
    </r>
    <r>
      <rPr>
        <sz val="12"/>
        <color theme="1"/>
        <rFont val="Arial"/>
        <family val="2"/>
      </rPr>
      <t xml:space="preserve">Se realizo un estimado del salario para el 2021  teniendo en cuenta los aumentos de los ultimos 3 años que se podria dar de un 5.26% </t>
    </r>
  </si>
  <si>
    <t xml:space="preserve">HARDWARE Y SOFTWARE </t>
  </si>
  <si>
    <t>Servidor  *</t>
  </si>
  <si>
    <t xml:space="preserve">Concepto </t>
  </si>
  <si>
    <t xml:space="preserve">Total de Empleados </t>
  </si>
  <si>
    <t>Windows</t>
  </si>
  <si>
    <t>Linux</t>
  </si>
  <si>
    <r>
      <rPr>
        <b/>
        <sz val="18"/>
        <color rgb="FFFF0000"/>
        <rFont val="Arial"/>
        <family val="2"/>
      </rPr>
      <t>NOTA:</t>
    </r>
    <r>
      <rPr>
        <sz val="18"/>
        <color theme="1"/>
        <rFont val="Arial"/>
        <family val="2"/>
      </rPr>
      <t>*</t>
    </r>
    <r>
      <rPr>
        <sz val="12"/>
        <color theme="1"/>
        <rFont val="Arial"/>
        <family val="2"/>
      </rPr>
      <t>Se realizo una comparación que nos ayudo a llegar a la conclusión de usar Linux</t>
    </r>
  </si>
  <si>
    <t>1. Es  un sotfware libre( se puede compartir con todos)</t>
  </si>
  <si>
    <t>2.Mayor seguridad</t>
  </si>
  <si>
    <t>3. Mayor estabilidad</t>
  </si>
  <si>
    <t>4. Tiene varias distribuciones  o paquetes para uso</t>
  </si>
  <si>
    <t xml:space="preserve">5. Es practicamante inmune  a los virus </t>
  </si>
  <si>
    <t xml:space="preserve">6. Desarrola sus conductores libres y con código fuente a través de ingenireria inversa </t>
  </si>
  <si>
    <t xml:space="preserve">     sobre la base de la información que se ofrece por parte de los fabrcantes que apoyan </t>
  </si>
  <si>
    <t xml:space="preserve">     el software libre que aún se encuentran en el número de socios de windows de </t>
  </si>
  <si>
    <t xml:space="preserve">    código cerrado.</t>
  </si>
  <si>
    <t>7. es el más ampliamente utilizado en servidores y menos utilizado en computadores de mesa</t>
  </si>
  <si>
    <t xml:space="preserve">8. Proyectado para no tener que reiniciar el ssitema y mucho menos hacer formatos </t>
  </si>
  <si>
    <t xml:space="preserve">     regulares.</t>
  </si>
  <si>
    <t>9.Está en camino  de convertirse en el estandar en la era de los 64 bits.</t>
  </si>
  <si>
    <t xml:space="preserve">10.Linux ofrece al usuario libertad total a fin de que obtenga un conocimiento completo </t>
  </si>
  <si>
    <t xml:space="preserve">      del sistema con el fin de adecuarlo a sus necesidades específicas, pudiendo modificarlo </t>
  </si>
  <si>
    <t xml:space="preserve">      a voluntad e ir a fondo hasta su núcleo para asegurarse de que el sistema lo obdecede al 100%</t>
  </si>
  <si>
    <t>Es un sotware porietario( el uso está restringido a la licencia)</t>
  </si>
  <si>
    <t>windows tiene una opción: windows.</t>
  </si>
  <si>
    <t>Es el blanco de más de 100 mil virus y parásitos virtuales</t>
  </si>
  <si>
    <t>Cuenta con un gran banco de drivers para hardware</t>
  </si>
  <si>
    <t>Es muy fácil su manejo</t>
  </si>
  <si>
    <t>Tiena muchos acuerdos con los fabricantes de hardwre y por tando utiliza los controladores </t>
  </si>
  <si>
    <t>binarios de propiedad que dan un buen aopyo para mulimedia y juegos 3D  de grafcos.</t>
  </si>
  <si>
    <t>Winsdows se utiliza menos en servidores  es más utilizado en computadores de mesa</t>
  </si>
  <si>
    <t>Requiere formateos  y más reinicios debido a la instalación de nuevos progamas y a inestabilidad </t>
  </si>
  <si>
    <t>del sistema y los inducidos por virus.</t>
  </si>
  <si>
    <t>Se convirtió en el estandar en la era de los 32 bits.</t>
  </si>
  <si>
    <t>No da mucha márgen al usuario para que se convierta en un profundo conocedor de sistema</t>
  </si>
  <si>
    <t>el usuario no logrará una gran ventaja si intenta hace esto por que el sistema es cerrdo.</t>
  </si>
  <si>
    <t>Windows es desarrollado por un número limitado de técnicos en el entorno corporativo </t>
  </si>
  <si>
    <t>privado.</t>
  </si>
  <si>
    <t>Cuadro Comparativo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</si>
</sst>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8" formatCode="&quot;$&quot;#,##0.00;[Red]\-&quot;$&quot;#,##0.00"/>
    <numFmt numFmtId="164" formatCode="&quot;$&quot;#,##0.0;[Red]\-&quot;$&quot;#,##0.0"/>
    <numFmt numFmtId="165" formatCode="&quot;$&quot;#,##0.000;[Red]\-&quot;$&quot;#,##0.000"/>
  </numFmts>
  <fonts count="15">
    <font>
      <sz val="12"/>
      <color theme="1"/>
      <name val="Calibri"/>
      <family val="2"/>
      <scheme val="minor"/>
    </font>
    <font>
      <b/>
      <sz val="12"/>
      <color theme="1"/>
      <name val="Calibri"/>
      <family val="2"/>
      <scheme val="minor"/>
    </font>
    <font>
      <sz val="14"/>
      <color rgb="FF000000"/>
      <name val="Times New Roman"/>
      <family val="1"/>
    </font>
    <font>
      <sz val="11"/>
      <color theme="1"/>
      <name val="Calibri"/>
      <family val="2"/>
      <scheme val="minor"/>
    </font>
    <font>
      <b/>
      <sz val="10"/>
      <color theme="1"/>
      <name val="Arial"/>
      <family val="2"/>
    </font>
    <font>
      <sz val="10"/>
      <color theme="1"/>
      <name val="Arial"/>
      <family val="2"/>
    </font>
    <font>
      <b/>
      <sz val="18"/>
      <color theme="1"/>
      <name val="Calibri"/>
      <family val="2"/>
      <scheme val="minor"/>
    </font>
    <font>
      <sz val="12"/>
      <color theme="1"/>
      <name val="Arial"/>
      <family val="2"/>
    </font>
    <font>
      <b/>
      <sz val="12"/>
      <color theme="1"/>
      <name val="Arial"/>
      <family val="2"/>
    </font>
    <font>
      <sz val="12"/>
      <color rgb="FF000000"/>
      <name val="Times New Roman"/>
      <family val="1"/>
    </font>
    <font>
      <sz val="18"/>
      <color theme="1"/>
      <name val="Arial"/>
      <family val="2"/>
    </font>
    <font>
      <b/>
      <sz val="18"/>
      <color rgb="FFFF0000"/>
      <name val="Arial"/>
      <family val="2"/>
    </font>
    <font>
      <sz val="20"/>
      <color theme="1"/>
      <name val="Calibri (Cuerpo)"/>
    </font>
    <font>
      <sz val="12"/>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DFEFD4"/>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medium">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medium">
        <color theme="5" tint="0.39997558519241921"/>
      </right>
      <top style="medium">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thin">
        <color theme="5" tint="0.39997558519241921"/>
      </bottom>
      <diagonal/>
    </border>
    <border>
      <left style="thin">
        <color theme="5" tint="0.39997558519241921"/>
      </left>
      <right style="medium">
        <color theme="5" tint="0.39997558519241921"/>
      </right>
      <top style="thin">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medium">
        <color theme="5" tint="0.39997558519241921"/>
      </right>
      <top style="thin">
        <color theme="5" tint="0.39997558519241921"/>
      </top>
      <bottom style="medium">
        <color theme="5" tint="0.39997558519241921"/>
      </bottom>
      <diagonal/>
    </border>
    <border>
      <left style="medium">
        <color theme="5" tint="0.39997558519241921"/>
      </left>
      <right/>
      <top style="thin">
        <color theme="5" tint="0.39997558519241921"/>
      </top>
      <bottom style="medium">
        <color theme="5" tint="0.39997558519241921"/>
      </bottom>
      <diagonal/>
    </border>
    <border>
      <left style="medium">
        <color theme="5" tint="0.39997558519241921"/>
      </left>
      <right/>
      <top/>
      <bottom style="medium">
        <color theme="5" tint="0.39997558519241921"/>
      </bottom>
      <diagonal/>
    </border>
    <border>
      <left/>
      <right/>
      <top/>
      <bottom style="medium">
        <color theme="5" tint="0.39997558519241921"/>
      </bottom>
      <diagonal/>
    </border>
    <border>
      <left/>
      <right style="medium">
        <color theme="5" tint="0.39997558519241921"/>
      </right>
      <top/>
      <bottom style="medium">
        <color theme="5" tint="0.39997558519241921"/>
      </bottom>
      <diagonal/>
    </border>
    <border>
      <left style="medium">
        <color theme="5" tint="0.39997558519241921"/>
      </left>
      <right/>
      <top style="medium">
        <color theme="5" tint="0.39997558519241921"/>
      </top>
      <bottom/>
      <diagonal/>
    </border>
    <border>
      <left/>
      <right/>
      <top style="medium">
        <color theme="5" tint="0.39997558519241921"/>
      </top>
      <bottom/>
      <diagonal/>
    </border>
    <border>
      <left style="medium">
        <color theme="5" tint="0.39997558519241921"/>
      </left>
      <right/>
      <top/>
      <bottom/>
      <diagonal/>
    </border>
    <border>
      <left/>
      <right/>
      <top style="thin">
        <color theme="5" tint="0.39997558519241921"/>
      </top>
      <bottom style="medium">
        <color theme="5" tint="0.39997558519241921"/>
      </bottom>
      <diagonal/>
    </border>
    <border>
      <left/>
      <right style="thin">
        <color theme="5" tint="0.39997558519241921"/>
      </right>
      <top style="thin">
        <color theme="5" tint="0.39997558519241921"/>
      </top>
      <bottom style="medium">
        <color theme="5" tint="0.39997558519241921"/>
      </bottom>
      <diagonal/>
    </border>
    <border>
      <left/>
      <right style="medium">
        <color theme="5" tint="0.39997558519241921"/>
      </right>
      <top style="medium">
        <color theme="5" tint="0.39997558519241921"/>
      </top>
      <bottom/>
      <diagonal/>
    </border>
    <border>
      <left/>
      <right style="medium">
        <color theme="5" tint="0.39997558519241921"/>
      </right>
      <top/>
      <bottom/>
      <diagonal/>
    </border>
    <border>
      <left style="thin">
        <color theme="5" tint="0.39997558519241921"/>
      </left>
      <right style="thin">
        <color theme="5" tint="0.39997558519241921"/>
      </right>
      <top style="thin">
        <color theme="5" tint="0.59999389629810485"/>
      </top>
      <bottom style="thin">
        <color theme="5" tint="0.39997558519241921"/>
      </bottom>
      <diagonal/>
    </border>
    <border>
      <left/>
      <right style="thin">
        <color theme="5" tint="0.59999389629810485"/>
      </right>
      <top style="thin">
        <color theme="5" tint="0.59999389629810485"/>
      </top>
      <bottom/>
      <diagonal/>
    </border>
    <border>
      <left/>
      <right style="thin">
        <color theme="5" tint="0.59999389629810485"/>
      </right>
      <top/>
      <bottom/>
      <diagonal/>
    </border>
    <border>
      <left/>
      <right style="thin">
        <color theme="5" tint="0.59999389629810485"/>
      </right>
      <top/>
      <bottom style="thin">
        <color theme="5" tint="0.59999389629810485"/>
      </bottom>
      <diagonal/>
    </border>
    <border>
      <left style="medium">
        <color theme="5" tint="0.59999389629810485"/>
      </left>
      <right style="thin">
        <color theme="5" tint="0.39997558519241921"/>
      </right>
      <top style="medium">
        <color theme="5" tint="0.59999389629810485"/>
      </top>
      <bottom/>
      <diagonal/>
    </border>
    <border>
      <left style="thin">
        <color theme="5" tint="0.39997558519241921"/>
      </left>
      <right style="thin">
        <color theme="5" tint="0.39997558519241921"/>
      </right>
      <top style="medium">
        <color theme="5" tint="0.59999389629810485"/>
      </top>
      <bottom/>
      <diagonal/>
    </border>
    <border>
      <left style="thin">
        <color theme="5" tint="0.39997558519241921"/>
      </left>
      <right style="medium">
        <color theme="5" tint="0.59999389629810485"/>
      </right>
      <top style="medium">
        <color theme="5" tint="0.59999389629810485"/>
      </top>
      <bottom/>
      <diagonal/>
    </border>
    <border>
      <left style="medium">
        <color theme="5" tint="0.59999389629810485"/>
      </left>
      <right style="thin">
        <color theme="5" tint="0.39997558519241921"/>
      </right>
      <top style="thin">
        <color theme="5" tint="0.59999389629810485"/>
      </top>
      <bottom style="thin">
        <color theme="5" tint="0.39997558519241921"/>
      </bottom>
      <diagonal/>
    </border>
    <border>
      <left style="thin">
        <color theme="5" tint="0.39997558519241921"/>
      </left>
      <right style="medium">
        <color theme="5" tint="0.59999389629810485"/>
      </right>
      <top style="thin">
        <color theme="5" tint="0.59999389629810485"/>
      </top>
      <bottom style="thin">
        <color theme="5" tint="0.39997558519241921"/>
      </bottom>
      <diagonal/>
    </border>
    <border>
      <left style="medium">
        <color theme="5" tint="0.59999389629810485"/>
      </left>
      <right style="thin">
        <color theme="5" tint="0.39997558519241921"/>
      </right>
      <top style="thin">
        <color theme="5" tint="0.39997558519241921"/>
      </top>
      <bottom style="thin">
        <color theme="5" tint="0.39997558519241921"/>
      </bottom>
      <diagonal/>
    </border>
    <border>
      <left style="thin">
        <color theme="5" tint="0.39997558519241921"/>
      </left>
      <right style="medium">
        <color theme="5" tint="0.59999389629810485"/>
      </right>
      <top style="thin">
        <color theme="5" tint="0.39997558519241921"/>
      </top>
      <bottom style="thin">
        <color theme="5" tint="0.39997558519241921"/>
      </bottom>
      <diagonal/>
    </border>
    <border>
      <left style="medium">
        <color theme="5" tint="0.59999389629810485"/>
      </left>
      <right style="thin">
        <color theme="5" tint="0.39997558519241921"/>
      </right>
      <top style="thin">
        <color theme="5" tint="0.39997558519241921"/>
      </top>
      <bottom style="medium">
        <color theme="5" tint="0.59999389629810485"/>
      </bottom>
      <diagonal/>
    </border>
    <border>
      <left style="thin">
        <color theme="5" tint="0.39997558519241921"/>
      </left>
      <right style="thin">
        <color theme="5" tint="0.39997558519241921"/>
      </right>
      <top style="thin">
        <color theme="5" tint="0.39997558519241921"/>
      </top>
      <bottom style="medium">
        <color theme="5" tint="0.59999389629810485"/>
      </bottom>
      <diagonal/>
    </border>
    <border>
      <left style="thin">
        <color theme="5" tint="0.39997558519241921"/>
      </left>
      <right style="medium">
        <color theme="5" tint="0.59999389629810485"/>
      </right>
      <top style="thin">
        <color theme="5" tint="0.39997558519241921"/>
      </top>
      <bottom style="medium">
        <color theme="5" tint="0.59999389629810485"/>
      </bottom>
      <diagonal/>
    </border>
  </borders>
  <cellStyleXfs count="1">
    <xf numFmtId="0" fontId="0" fillId="0" borderId="0"/>
  </cellStyleXfs>
  <cellXfs count="109">
    <xf numFmtId="0" fontId="0" fillId="0" borderId="0" xfId="0"/>
    <xf numFmtId="6" fontId="2" fillId="0" borderId="1" xfId="0" applyNumberFormat="1" applyFont="1" applyBorder="1" applyAlignment="1">
      <alignment horizontal="center" vertical="center"/>
    </xf>
    <xf numFmtId="0" fontId="4"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Border="1" applyAlignment="1">
      <alignment horizontal="justify" vertical="center" wrapText="1"/>
    </xf>
    <xf numFmtId="0" fontId="0" fillId="0" borderId="0" xfId="0" applyBorder="1"/>
    <xf numFmtId="0" fontId="1" fillId="0" borderId="2" xfId="0" applyFont="1" applyBorder="1"/>
    <xf numFmtId="0" fontId="1" fillId="0" borderId="2" xfId="0" applyFont="1" applyBorder="1" applyAlignment="1">
      <alignment horizontal="left" vertical="center"/>
    </xf>
    <xf numFmtId="0" fontId="0" fillId="0" borderId="2" xfId="0" applyBorder="1" applyAlignment="1">
      <alignment wrapText="1"/>
    </xf>
    <xf numFmtId="0" fontId="0" fillId="0" borderId="2" xfId="0" applyBorder="1" applyAlignment="1">
      <alignment horizontal="center" vertical="center"/>
    </xf>
    <xf numFmtId="6" fontId="2" fillId="0" borderId="2" xfId="0" applyNumberFormat="1" applyFont="1" applyBorder="1" applyAlignment="1">
      <alignment horizontal="center" vertical="center"/>
    </xf>
    <xf numFmtId="0" fontId="0" fillId="0" borderId="2" xfId="0" applyBorder="1"/>
    <xf numFmtId="0" fontId="1" fillId="0" borderId="7" xfId="0" applyFont="1" applyBorder="1"/>
    <xf numFmtId="0" fontId="1" fillId="0" borderId="6" xfId="0" applyFont="1" applyBorder="1" applyAlignment="1">
      <alignment horizontal="left" vertical="center"/>
    </xf>
    <xf numFmtId="6" fontId="2" fillId="0" borderId="7" xfId="0" applyNumberFormat="1" applyFont="1" applyBorder="1" applyAlignment="1">
      <alignment horizontal="center" vertical="center"/>
    </xf>
    <xf numFmtId="0" fontId="1" fillId="0" borderId="6" xfId="0" applyFont="1" applyBorder="1" applyAlignment="1">
      <alignment horizontal="left"/>
    </xf>
    <xf numFmtId="6" fontId="2" fillId="0" borderId="10" xfId="0" applyNumberFormat="1" applyFont="1" applyBorder="1" applyAlignment="1">
      <alignment horizontal="center" vertical="center"/>
    </xf>
    <xf numFmtId="0" fontId="0" fillId="0" borderId="0" xfId="0" applyFont="1"/>
    <xf numFmtId="6" fontId="9" fillId="0" borderId="7" xfId="0" applyNumberFormat="1" applyFont="1" applyBorder="1" applyAlignment="1">
      <alignment horizontal="center" vertical="center"/>
    </xf>
    <xf numFmtId="6" fontId="9" fillId="0" borderId="10" xfId="0" applyNumberFormat="1" applyFont="1" applyBorder="1" applyAlignment="1">
      <alignment horizontal="center" vertical="center"/>
    </xf>
    <xf numFmtId="0" fontId="1" fillId="0" borderId="3" xfId="0" applyFont="1" applyFill="1" applyBorder="1" applyAlignment="1">
      <alignment horizontal="left"/>
    </xf>
    <xf numFmtId="0" fontId="1" fillId="0" borderId="4" xfId="0" applyFont="1" applyBorder="1"/>
    <xf numFmtId="0" fontId="1" fillId="0" borderId="5" xfId="0" applyFont="1" applyBorder="1"/>
    <xf numFmtId="0" fontId="0" fillId="0" borderId="6" xfId="0" applyFont="1" applyBorder="1" applyAlignment="1">
      <alignment vertical="center"/>
    </xf>
    <xf numFmtId="3" fontId="0" fillId="0" borderId="6" xfId="0" applyNumberFormat="1" applyFont="1" applyBorder="1" applyAlignment="1">
      <alignment vertical="center"/>
    </xf>
    <xf numFmtId="0" fontId="8" fillId="0" borderId="8" xfId="0" applyFont="1" applyBorder="1" applyAlignment="1">
      <alignment horizontal="left" vertical="center" wrapText="1"/>
    </xf>
    <xf numFmtId="0" fontId="1" fillId="0" borderId="0" xfId="0" applyFont="1" applyBorder="1"/>
    <xf numFmtId="6" fontId="9" fillId="0" borderId="0" xfId="0" applyNumberFormat="1" applyFont="1" applyBorder="1" applyAlignment="1">
      <alignment horizontal="center" vertical="center"/>
    </xf>
    <xf numFmtId="0" fontId="1" fillId="0" borderId="2" xfId="0" applyFont="1" applyFill="1" applyBorder="1"/>
    <xf numFmtId="0" fontId="1" fillId="0" borderId="5" xfId="0" applyFont="1" applyFill="1" applyBorder="1"/>
    <xf numFmtId="0" fontId="0" fillId="0" borderId="7" xfId="0" applyBorder="1"/>
    <xf numFmtId="0" fontId="0" fillId="0" borderId="10" xfId="0" applyBorder="1"/>
    <xf numFmtId="0" fontId="1" fillId="0" borderId="0" xfId="0" applyFont="1" applyBorder="1" applyAlignment="1">
      <alignment horizontal="left"/>
    </xf>
    <xf numFmtId="0" fontId="0" fillId="0" borderId="0" xfId="0" applyBorder="1" applyAlignment="1">
      <alignment horizontal="center" vertical="center"/>
    </xf>
    <xf numFmtId="0" fontId="1" fillId="0" borderId="3" xfId="0" applyFont="1" applyBorder="1"/>
    <xf numFmtId="0" fontId="1" fillId="0" borderId="8" xfId="0" applyFont="1" applyBorder="1" applyAlignment="1">
      <alignment horizontal="center"/>
    </xf>
    <xf numFmtId="8" fontId="2" fillId="0" borderId="2" xfId="0" applyNumberFormat="1" applyFont="1" applyBorder="1" applyAlignment="1">
      <alignment horizontal="center" vertical="center"/>
    </xf>
    <xf numFmtId="165"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xf>
    <xf numFmtId="0" fontId="0" fillId="0" borderId="2" xfId="0" applyBorder="1" applyAlignment="1"/>
    <xf numFmtId="0" fontId="0" fillId="0" borderId="2" xfId="0" applyFill="1" applyBorder="1" applyAlignment="1">
      <alignment wrapText="1"/>
    </xf>
    <xf numFmtId="0" fontId="1" fillId="0" borderId="6" xfId="0" applyFont="1" applyBorder="1" applyAlignment="1">
      <alignment horizontal="center"/>
    </xf>
    <xf numFmtId="165" fontId="2" fillId="0" borderId="7" xfId="0" applyNumberFormat="1" applyFont="1" applyBorder="1" applyAlignment="1">
      <alignment horizontal="center" vertical="center"/>
    </xf>
    <xf numFmtId="0" fontId="0" fillId="0" borderId="6" xfId="0" applyBorder="1"/>
    <xf numFmtId="0" fontId="1" fillId="0" borderId="4" xfId="0" applyFont="1" applyFill="1" applyBorder="1"/>
    <xf numFmtId="0" fontId="0" fillId="0" borderId="0" xfId="0" applyFont="1" applyBorder="1" applyAlignment="1">
      <alignment horizontal="justify" vertical="center" wrapText="1"/>
    </xf>
    <xf numFmtId="6" fontId="0" fillId="0" borderId="0" xfId="0" applyNumberFormat="1" applyFont="1"/>
    <xf numFmtId="6" fontId="13" fillId="0" borderId="2" xfId="0" applyNumberFormat="1" applyFont="1" applyBorder="1" applyAlignment="1">
      <alignment horizontal="center" vertical="center"/>
    </xf>
    <xf numFmtId="6" fontId="0" fillId="0" borderId="2" xfId="0" applyNumberFormat="1" applyFont="1" applyBorder="1" applyAlignment="1">
      <alignment horizontal="center"/>
    </xf>
    <xf numFmtId="6" fontId="0" fillId="0" borderId="7" xfId="0" applyNumberFormat="1" applyFont="1" applyFill="1" applyBorder="1" applyAlignment="1">
      <alignment horizontal="right"/>
    </xf>
    <xf numFmtId="0" fontId="1" fillId="0" borderId="8" xfId="0" applyFont="1" applyBorder="1" applyAlignment="1">
      <alignment horizontal="left" vertical="center" wrapText="1"/>
    </xf>
    <xf numFmtId="6" fontId="1" fillId="0" borderId="9" xfId="0" applyNumberFormat="1" applyFont="1" applyBorder="1" applyAlignment="1">
      <alignment horizontal="center" vertical="center" wrapText="1"/>
    </xf>
    <xf numFmtId="6" fontId="1" fillId="0" borderId="10" xfId="0" applyNumberFormat="1" applyFont="1" applyFill="1" applyBorder="1" applyAlignment="1">
      <alignment horizontal="right" vertical="center" wrapText="1"/>
    </xf>
    <xf numFmtId="0" fontId="0" fillId="0" borderId="0" xfId="0" applyFont="1" applyBorder="1" applyAlignment="1">
      <alignment vertical="center" wrapText="1"/>
    </xf>
    <xf numFmtId="6" fontId="0" fillId="0" borderId="2" xfId="0" applyNumberFormat="1" applyFont="1" applyBorder="1" applyAlignment="1">
      <alignment horizontal="left"/>
    </xf>
    <xf numFmtId="6" fontId="0" fillId="0" borderId="7" xfId="0" applyNumberFormat="1" applyFont="1" applyBorder="1" applyAlignment="1">
      <alignment horizontal="right"/>
    </xf>
    <xf numFmtId="6" fontId="0" fillId="0" borderId="2" xfId="0" applyNumberFormat="1" applyFont="1" applyBorder="1" applyAlignment="1">
      <alignment horizontal="right"/>
    </xf>
    <xf numFmtId="6" fontId="1" fillId="0" borderId="9" xfId="0" applyNumberFormat="1" applyFont="1" applyBorder="1" applyAlignment="1">
      <alignment horizontal="right" vertical="center" wrapText="1"/>
    </xf>
    <xf numFmtId="0" fontId="1" fillId="0" borderId="0" xfId="0" applyFont="1" applyBorder="1" applyAlignment="1">
      <alignment horizontal="center" vertical="center" wrapText="1"/>
    </xf>
    <xf numFmtId="0" fontId="1" fillId="0" borderId="3" xfId="0" applyFont="1" applyFill="1" applyBorder="1"/>
    <xf numFmtId="0" fontId="3" fillId="0" borderId="6" xfId="0" applyFont="1" applyBorder="1"/>
    <xf numFmtId="0" fontId="14" fillId="0" borderId="7" xfId="0" applyFont="1" applyBorder="1"/>
    <xf numFmtId="0" fontId="3" fillId="0" borderId="8" xfId="0" applyFont="1"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1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2" borderId="2" xfId="0" applyFill="1" applyBorder="1" applyAlignment="1">
      <alignment horizontal="center" vertical="center"/>
    </xf>
    <xf numFmtId="0" fontId="1" fillId="0" borderId="6" xfId="0" applyFont="1" applyBorder="1" applyAlignment="1">
      <alignment horizontal="center" vertical="center"/>
    </xf>
    <xf numFmtId="0" fontId="0" fillId="0" borderId="9" xfId="0" applyBorder="1" applyAlignment="1">
      <alignment horizontal="center"/>
    </xf>
    <xf numFmtId="0" fontId="10"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6" fillId="3" borderId="17" xfId="0" applyFont="1" applyFill="1" applyBorder="1" applyAlignment="1">
      <alignment horizontal="center" vertical="center"/>
    </xf>
    <xf numFmtId="0" fontId="6" fillId="3" borderId="0" xfId="0" applyFont="1" applyFill="1" applyBorder="1" applyAlignment="1">
      <alignment horizontal="center" vertical="center"/>
    </xf>
    <xf numFmtId="0" fontId="1" fillId="0" borderId="11" xfId="0" applyFont="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6" fillId="2" borderId="0" xfId="0" applyFont="1" applyFill="1" applyBorder="1" applyAlignment="1">
      <alignment horizontal="center" vertical="center"/>
    </xf>
    <xf numFmtId="0" fontId="1" fillId="0" borderId="0" xfId="0" applyFont="1" applyFill="1" applyBorder="1"/>
    <xf numFmtId="6" fontId="13" fillId="0" borderId="0" xfId="0" applyNumberFormat="1" applyFont="1" applyBorder="1" applyAlignment="1">
      <alignment horizontal="center" vertical="center"/>
    </xf>
    <xf numFmtId="6" fontId="0" fillId="0" borderId="0" xfId="0" applyNumberFormat="1" applyFont="1" applyBorder="1"/>
    <xf numFmtId="6" fontId="1" fillId="0" borderId="0" xfId="0" applyNumberFormat="1" applyFont="1" applyBorder="1" applyAlignment="1">
      <alignment horizontal="center" vertical="center" wrapText="1"/>
    </xf>
    <xf numFmtId="6" fontId="1" fillId="0" borderId="0" xfId="0" applyNumberFormat="1" applyFont="1" applyBorder="1" applyAlignment="1">
      <alignment horizontal="right" vertical="center" wrapText="1"/>
    </xf>
    <xf numFmtId="6" fontId="13" fillId="0" borderId="22" xfId="0" applyNumberFormat="1" applyFont="1" applyBorder="1" applyAlignment="1">
      <alignment horizontal="center" vertical="center"/>
    </xf>
    <xf numFmtId="6" fontId="13" fillId="0" borderId="23" xfId="0" applyNumberFormat="1" applyFont="1" applyBorder="1" applyAlignment="1">
      <alignment horizontal="center" vertical="center"/>
    </xf>
    <xf numFmtId="6" fontId="13" fillId="0" borderId="24" xfId="0" applyNumberFormat="1" applyFont="1" applyBorder="1" applyAlignment="1">
      <alignment horizontal="center" vertical="center"/>
    </xf>
    <xf numFmtId="6" fontId="1" fillId="0" borderId="25" xfId="0" applyNumberFormat="1" applyFont="1" applyBorder="1" applyAlignment="1">
      <alignment horizontal="center" vertical="center" wrapText="1"/>
    </xf>
    <xf numFmtId="0" fontId="1" fillId="0" borderId="26" xfId="0" applyFont="1" applyFill="1" applyBorder="1" applyAlignment="1">
      <alignment horizontal="left"/>
    </xf>
    <xf numFmtId="0" fontId="1" fillId="0" borderId="27" xfId="0" applyFont="1" applyBorder="1"/>
    <xf numFmtId="0" fontId="1" fillId="0" borderId="28" xfId="0" applyFont="1" applyFill="1" applyBorder="1"/>
    <xf numFmtId="0" fontId="0" fillId="0" borderId="29" xfId="0" applyFont="1" applyBorder="1" applyAlignment="1">
      <alignment vertical="center"/>
    </xf>
    <xf numFmtId="0" fontId="0" fillId="0" borderId="31" xfId="0" applyFont="1" applyBorder="1" applyAlignment="1">
      <alignment vertical="center"/>
    </xf>
    <xf numFmtId="3" fontId="0" fillId="0" borderId="31" xfId="0" applyNumberFormat="1" applyFont="1" applyBorder="1" applyAlignment="1">
      <alignment vertical="center"/>
    </xf>
    <xf numFmtId="0" fontId="1" fillId="0" borderId="33" xfId="0" applyFont="1" applyBorder="1" applyAlignment="1">
      <alignment horizontal="left" vertical="center" wrapText="1"/>
    </xf>
    <xf numFmtId="6" fontId="1" fillId="0" borderId="34" xfId="0" applyNumberFormat="1" applyFont="1" applyBorder="1" applyAlignment="1">
      <alignment horizontal="center" vertical="center" wrapText="1"/>
    </xf>
    <xf numFmtId="6" fontId="13" fillId="0" borderId="22" xfId="0" applyNumberFormat="1" applyFont="1" applyBorder="1" applyAlignment="1">
      <alignment horizontal="left" vertical="center"/>
    </xf>
    <xf numFmtId="6" fontId="13" fillId="0" borderId="2" xfId="0" applyNumberFormat="1" applyFont="1" applyBorder="1" applyAlignment="1">
      <alignment horizontal="left" vertical="center"/>
    </xf>
    <xf numFmtId="6" fontId="1" fillId="0" borderId="34" xfId="0" applyNumberFormat="1" applyFont="1" applyBorder="1" applyAlignment="1">
      <alignment horizontal="left" vertical="center" wrapText="1"/>
    </xf>
    <xf numFmtId="6" fontId="13" fillId="0" borderId="30" xfId="0" applyNumberFormat="1" applyFont="1" applyBorder="1" applyAlignment="1">
      <alignment horizontal="right" vertical="center"/>
    </xf>
    <xf numFmtId="6" fontId="13" fillId="0" borderId="32" xfId="0" applyNumberFormat="1" applyFont="1" applyBorder="1" applyAlignment="1">
      <alignment horizontal="right" vertical="center"/>
    </xf>
    <xf numFmtId="6" fontId="1" fillId="0" borderId="35" xfId="0" applyNumberFormat="1" applyFont="1" applyBorder="1" applyAlignment="1">
      <alignment horizontal="right" vertical="center" wrapText="1"/>
    </xf>
  </cellXfs>
  <cellStyles count="1">
    <cellStyle name="Normal" xfId="0" builtinId="0"/>
  </cellStyles>
  <dxfs count="0"/>
  <tableStyles count="0" defaultTableStyle="TableStyleMedium2" defaultPivotStyle="PivotStyleLight16"/>
  <colors>
    <mruColors>
      <color rgb="FFDFE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174661</xdr:colOff>
      <xdr:row>0</xdr:row>
      <xdr:rowOff>101561</xdr:rowOff>
    </xdr:from>
    <xdr:to>
      <xdr:col>0</xdr:col>
      <xdr:colOff>1135830</xdr:colOff>
      <xdr:row>2</xdr:row>
      <xdr:rowOff>616940</xdr:rowOff>
    </xdr:to>
    <xdr:pic>
      <xdr:nvPicPr>
        <xdr:cNvPr id="2" name="Imagen 1">
          <a:extLst>
            <a:ext uri="{FF2B5EF4-FFF2-40B4-BE49-F238E27FC236}">
              <a16:creationId xmlns:a16="http://schemas.microsoft.com/office/drawing/2014/main" id="{F8E99D05-0004-F047-AC20-53030F0863B2}"/>
            </a:ext>
          </a:extLst>
        </xdr:cNvPr>
        <xdr:cNvPicPr>
          <a:picLocks noChangeAspect="1"/>
        </xdr:cNvPicPr>
      </xdr:nvPicPr>
      <xdr:blipFill>
        <a:blip xmlns:r="http://schemas.openxmlformats.org/officeDocument/2006/relationships" r:embed="rId1"/>
        <a:stretch>
          <a:fillRect/>
        </a:stretch>
      </xdr:blipFill>
      <xdr:spPr>
        <a:xfrm>
          <a:off x="174661" y="101561"/>
          <a:ext cx="961169" cy="946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78719</xdr:colOff>
      <xdr:row>0</xdr:row>
      <xdr:rowOff>0</xdr:rowOff>
    </xdr:from>
    <xdr:to>
      <xdr:col>0</xdr:col>
      <xdr:colOff>904218</xdr:colOff>
      <xdr:row>2</xdr:row>
      <xdr:rowOff>448540</xdr:rowOff>
    </xdr:to>
    <xdr:pic>
      <xdr:nvPicPr>
        <xdr:cNvPr id="2" name="Imagen 1">
          <a:extLst>
            <a:ext uri="{FF2B5EF4-FFF2-40B4-BE49-F238E27FC236}">
              <a16:creationId xmlns:a16="http://schemas.microsoft.com/office/drawing/2014/main" id="{0B417DE2-798E-A443-8ED2-CFF795BFE70D}"/>
            </a:ext>
          </a:extLst>
        </xdr:cNvPr>
        <xdr:cNvPicPr>
          <a:picLocks noChangeAspect="1"/>
        </xdr:cNvPicPr>
      </xdr:nvPicPr>
      <xdr:blipFill>
        <a:blip xmlns:r="http://schemas.openxmlformats.org/officeDocument/2006/relationships" r:embed="rId1"/>
        <a:stretch>
          <a:fillRect/>
        </a:stretch>
      </xdr:blipFill>
      <xdr:spPr>
        <a:xfrm>
          <a:off x="78719" y="0"/>
          <a:ext cx="825499" cy="8604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25400</xdr:rowOff>
    </xdr:from>
    <xdr:to>
      <xdr:col>0</xdr:col>
      <xdr:colOff>736600</xdr:colOff>
      <xdr:row>4</xdr:row>
      <xdr:rowOff>178670</xdr:rowOff>
    </xdr:to>
    <xdr:pic>
      <xdr:nvPicPr>
        <xdr:cNvPr id="2" name="Imagen 1">
          <a:extLst>
            <a:ext uri="{FF2B5EF4-FFF2-40B4-BE49-F238E27FC236}">
              <a16:creationId xmlns:a16="http://schemas.microsoft.com/office/drawing/2014/main" id="{37ED6D43-C0BC-FE4D-9B07-F2D109BC9FFF}"/>
            </a:ext>
          </a:extLst>
        </xdr:cNvPr>
        <xdr:cNvPicPr>
          <a:picLocks noChangeAspect="1"/>
        </xdr:cNvPicPr>
      </xdr:nvPicPr>
      <xdr:blipFill>
        <a:blip xmlns:r="http://schemas.openxmlformats.org/officeDocument/2006/relationships" r:embed="rId1"/>
        <a:stretch>
          <a:fillRect/>
        </a:stretch>
      </xdr:blipFill>
      <xdr:spPr>
        <a:xfrm>
          <a:off x="215901" y="228600"/>
          <a:ext cx="736600" cy="76287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CD11E-8D3D-A844-9C4C-D96978297497}">
  <dimension ref="A1:I23"/>
  <sheetViews>
    <sheetView zoomScale="94" zoomScaleNormal="94" workbookViewId="0">
      <selection activeCell="A24" sqref="A24"/>
    </sheetView>
  </sheetViews>
  <sheetFormatPr baseColWidth="10" defaultRowHeight="16"/>
  <cols>
    <col min="1" max="1" width="21.83203125" customWidth="1"/>
    <col min="2" max="2" width="25.1640625" bestFit="1" customWidth="1"/>
    <col min="3" max="3" width="67.5" customWidth="1"/>
    <col min="4" max="4" width="12.5" customWidth="1"/>
    <col min="5" max="5" width="16.33203125" customWidth="1"/>
    <col min="6" max="6" width="16" bestFit="1" customWidth="1"/>
    <col min="7" max="7" width="18.6640625" bestFit="1" customWidth="1"/>
  </cols>
  <sheetData>
    <row r="1" spans="1:9">
      <c r="A1" s="65" t="s">
        <v>61</v>
      </c>
      <c r="B1" s="66"/>
      <c r="C1" s="66"/>
      <c r="D1" s="66"/>
      <c r="E1" s="66"/>
      <c r="F1" s="66"/>
      <c r="G1" s="63" t="s">
        <v>19</v>
      </c>
    </row>
    <row r="2" spans="1:9" ht="18">
      <c r="A2" s="67"/>
      <c r="B2" s="68"/>
      <c r="C2" s="68"/>
      <c r="D2" s="68"/>
      <c r="E2" s="68"/>
      <c r="F2" s="68"/>
      <c r="G2" s="64"/>
      <c r="I2" s="1">
        <v>3900</v>
      </c>
    </row>
    <row r="3" spans="1:9" ht="61" customHeight="1">
      <c r="A3" s="67"/>
      <c r="B3" s="68"/>
      <c r="C3" s="68"/>
      <c r="D3" s="68"/>
      <c r="E3" s="68"/>
      <c r="F3" s="68"/>
      <c r="G3" s="64"/>
    </row>
    <row r="4" spans="1:9">
      <c r="A4" s="41" t="s">
        <v>31</v>
      </c>
      <c r="B4" s="6" t="s">
        <v>6</v>
      </c>
      <c r="C4" s="6" t="s">
        <v>0</v>
      </c>
      <c r="D4" s="6" t="s">
        <v>1</v>
      </c>
      <c r="E4" s="6" t="s">
        <v>3</v>
      </c>
      <c r="F4" s="6" t="s">
        <v>2</v>
      </c>
      <c r="G4" s="12" t="s">
        <v>20</v>
      </c>
    </row>
    <row r="5" spans="1:9" ht="409.6">
      <c r="A5" s="69" t="s">
        <v>32</v>
      </c>
      <c r="B5" s="7" t="s">
        <v>7</v>
      </c>
      <c r="C5" s="8" t="s">
        <v>5</v>
      </c>
      <c r="D5" s="9">
        <v>4</v>
      </c>
      <c r="E5" s="10">
        <v>1299</v>
      </c>
      <c r="F5" s="10">
        <v>5196</v>
      </c>
      <c r="G5" s="14">
        <f>F5*I2</f>
        <v>20264400</v>
      </c>
    </row>
    <row r="6" spans="1:9" ht="18">
      <c r="A6" s="69"/>
      <c r="B6" s="6" t="s">
        <v>62</v>
      </c>
      <c r="C6" s="8" t="s">
        <v>10</v>
      </c>
      <c r="D6" s="9">
        <v>18</v>
      </c>
      <c r="E6" s="36">
        <v>33.97</v>
      </c>
      <c r="F6" s="36">
        <f>E6*D6</f>
        <v>611.46</v>
      </c>
      <c r="G6" s="14">
        <f>F6*I2</f>
        <v>2384694</v>
      </c>
    </row>
    <row r="7" spans="1:9" ht="16" customHeight="1">
      <c r="A7" s="69"/>
      <c r="B7" s="6" t="s">
        <v>4</v>
      </c>
      <c r="C7" s="8" t="s">
        <v>11</v>
      </c>
      <c r="D7" s="9">
        <v>18</v>
      </c>
      <c r="E7" s="10">
        <v>5</v>
      </c>
      <c r="F7" s="10">
        <f>E7*D7</f>
        <v>90</v>
      </c>
      <c r="G7" s="14">
        <f>F7*I2</f>
        <v>351000</v>
      </c>
    </row>
    <row r="8" spans="1:9" ht="16" customHeight="1">
      <c r="A8" s="69"/>
      <c r="B8" s="6" t="s">
        <v>12</v>
      </c>
      <c r="C8" s="8" t="s">
        <v>13</v>
      </c>
      <c r="D8" s="9">
        <v>18</v>
      </c>
      <c r="E8" s="37" t="s">
        <v>14</v>
      </c>
      <c r="F8" s="38">
        <v>13.8</v>
      </c>
      <c r="G8" s="14">
        <f>F8*I2</f>
        <v>53820</v>
      </c>
    </row>
    <row r="9" spans="1:9" ht="16" customHeight="1">
      <c r="A9" s="69"/>
      <c r="B9" s="6" t="s">
        <v>15</v>
      </c>
      <c r="C9" s="8" t="s">
        <v>16</v>
      </c>
      <c r="D9" s="9">
        <v>18</v>
      </c>
      <c r="E9" s="36">
        <v>52.08</v>
      </c>
      <c r="F9" s="36">
        <f>E9*D9</f>
        <v>937.43999999999994</v>
      </c>
      <c r="G9" s="14">
        <f>F9*I2</f>
        <v>3656016</v>
      </c>
    </row>
    <row r="10" spans="1:9" ht="16" customHeight="1">
      <c r="A10" s="69"/>
      <c r="B10" s="6" t="s">
        <v>8</v>
      </c>
      <c r="C10" s="39" t="s">
        <v>35</v>
      </c>
      <c r="D10" s="9">
        <v>2</v>
      </c>
      <c r="E10" s="37">
        <v>61.3</v>
      </c>
      <c r="F10" s="37">
        <f>E10*D10</f>
        <v>122.6</v>
      </c>
      <c r="G10" s="42">
        <f>F10</f>
        <v>122.6</v>
      </c>
    </row>
    <row r="11" spans="1:9" ht="16" customHeight="1">
      <c r="A11" s="69"/>
      <c r="B11" s="28" t="s">
        <v>9</v>
      </c>
      <c r="C11" s="39" t="s">
        <v>36</v>
      </c>
      <c r="D11" s="9">
        <v>2</v>
      </c>
      <c r="E11" s="10">
        <v>179999</v>
      </c>
      <c r="F11" s="10">
        <f>E11*D11</f>
        <v>359998</v>
      </c>
      <c r="G11" s="14">
        <f>F11</f>
        <v>359998</v>
      </c>
    </row>
    <row r="12" spans="1:9" ht="16" customHeight="1">
      <c r="A12" s="69"/>
      <c r="B12" s="28" t="s">
        <v>33</v>
      </c>
      <c r="C12" s="39" t="s">
        <v>34</v>
      </c>
      <c r="D12" s="9">
        <v>4</v>
      </c>
      <c r="E12" s="10">
        <v>3500</v>
      </c>
      <c r="F12" s="10">
        <f>E12*D12</f>
        <v>14000</v>
      </c>
      <c r="G12" s="14">
        <f>F12</f>
        <v>14000</v>
      </c>
    </row>
    <row r="13" spans="1:9" ht="18">
      <c r="A13" s="69"/>
      <c r="B13" s="28" t="s">
        <v>17</v>
      </c>
      <c r="C13" s="40" t="s">
        <v>18</v>
      </c>
      <c r="D13" s="9">
        <v>18</v>
      </c>
      <c r="E13" s="10">
        <v>79999</v>
      </c>
      <c r="F13" s="10">
        <f>E13*D13</f>
        <v>1439982</v>
      </c>
      <c r="G13" s="14">
        <f>F13</f>
        <v>1439982</v>
      </c>
    </row>
    <row r="14" spans="1:9" ht="18">
      <c r="A14" s="43"/>
      <c r="B14" s="11"/>
      <c r="C14" s="11"/>
      <c r="D14" s="11"/>
      <c r="E14" s="37"/>
      <c r="F14" s="37"/>
      <c r="G14" s="42"/>
    </row>
    <row r="15" spans="1:9">
      <c r="A15" s="43"/>
      <c r="B15" s="11"/>
      <c r="C15" s="11"/>
      <c r="D15" s="11"/>
      <c r="E15" s="11"/>
      <c r="F15" s="11"/>
      <c r="G15" s="30"/>
    </row>
    <row r="16" spans="1:9" ht="19" thickBot="1">
      <c r="A16" s="35" t="s">
        <v>37</v>
      </c>
      <c r="B16" s="70"/>
      <c r="C16" s="70"/>
      <c r="D16" s="70"/>
      <c r="E16" s="70"/>
      <c r="F16" s="70"/>
      <c r="G16" s="16">
        <f>SUM(G5:G14)</f>
        <v>28524032.600000001</v>
      </c>
    </row>
    <row r="19" spans="1:4" ht="17" thickBot="1"/>
    <row r="20" spans="1:4" ht="16" customHeight="1">
      <c r="A20" s="71" t="s">
        <v>67</v>
      </c>
      <c r="B20" s="72"/>
      <c r="C20" s="72"/>
      <c r="D20" s="73"/>
    </row>
    <row r="21" spans="1:4">
      <c r="A21" s="74"/>
      <c r="B21" s="75"/>
      <c r="C21" s="75"/>
      <c r="D21" s="76"/>
    </row>
    <row r="22" spans="1:4">
      <c r="A22" s="74"/>
      <c r="B22" s="75"/>
      <c r="C22" s="75"/>
      <c r="D22" s="76"/>
    </row>
    <row r="23" spans="1:4" ht="17" thickBot="1">
      <c r="A23" s="77"/>
      <c r="B23" s="78"/>
      <c r="C23" s="78"/>
      <c r="D23" s="79"/>
    </row>
  </sheetData>
  <mergeCells count="5">
    <mergeCell ref="G1:G3"/>
    <mergeCell ref="A1:F3"/>
    <mergeCell ref="A5:A13"/>
    <mergeCell ref="B16:F16"/>
    <mergeCell ref="A20:D23"/>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875A-4478-A044-9D50-5B318FD11B2C}">
  <dimension ref="A1:P58"/>
  <sheetViews>
    <sheetView tabSelected="1" topLeftCell="A7" zoomScaleNormal="100" workbookViewId="0">
      <selection activeCell="G8" sqref="G8"/>
    </sheetView>
  </sheetViews>
  <sheetFormatPr baseColWidth="10" defaultRowHeight="16"/>
  <cols>
    <col min="1" max="1" width="31.33203125" customWidth="1"/>
    <col min="2" max="2" width="10.6640625" customWidth="1"/>
    <col min="3" max="5" width="15.5" bestFit="1" customWidth="1"/>
    <col min="6" max="6" width="20.1640625" customWidth="1"/>
    <col min="7" max="7" width="18" bestFit="1" customWidth="1"/>
    <col min="8" max="8" width="15.5" bestFit="1" customWidth="1"/>
    <col min="9" max="9" width="18.1640625" bestFit="1" customWidth="1"/>
    <col min="10" max="10" width="18" bestFit="1" customWidth="1"/>
    <col min="11" max="11" width="15.5" bestFit="1" customWidth="1"/>
    <col min="12" max="12" width="18.1640625" bestFit="1" customWidth="1"/>
    <col min="13" max="13" width="18" bestFit="1" customWidth="1"/>
    <col min="14" max="14" width="15.5" bestFit="1" customWidth="1"/>
    <col min="15" max="15" width="18.1640625" bestFit="1" customWidth="1"/>
    <col min="16" max="16" width="18" bestFit="1" customWidth="1"/>
  </cols>
  <sheetData>
    <row r="1" spans="1:16" ht="16" customHeight="1">
      <c r="A1" s="80" t="s">
        <v>39</v>
      </c>
      <c r="B1" s="81"/>
      <c r="C1" s="81"/>
      <c r="D1" s="81"/>
      <c r="E1" s="81"/>
      <c r="F1" s="81"/>
      <c r="G1" s="81"/>
      <c r="H1" s="81"/>
      <c r="I1" s="81"/>
      <c r="J1" s="81"/>
      <c r="K1" s="81"/>
      <c r="L1" s="81"/>
      <c r="M1" s="81"/>
      <c r="N1" s="81"/>
      <c r="O1" s="81"/>
    </row>
    <row r="2" spans="1:16" ht="16" customHeight="1">
      <c r="A2" s="80"/>
      <c r="B2" s="81"/>
      <c r="C2" s="81"/>
      <c r="D2" s="81"/>
      <c r="E2" s="81"/>
      <c r="F2" s="81"/>
      <c r="G2" s="81"/>
      <c r="H2" s="81"/>
      <c r="I2" s="81"/>
      <c r="J2" s="81"/>
      <c r="K2" s="81"/>
      <c r="L2" s="81"/>
      <c r="M2" s="81"/>
      <c r="N2" s="81"/>
      <c r="O2" s="81"/>
    </row>
    <row r="3" spans="1:16" ht="39" customHeight="1" thickBot="1">
      <c r="A3" s="80"/>
      <c r="B3" s="81"/>
      <c r="C3" s="81"/>
      <c r="D3" s="81"/>
      <c r="E3" s="81"/>
      <c r="F3" s="81"/>
      <c r="G3" s="81"/>
      <c r="H3" s="81"/>
      <c r="I3" s="81"/>
      <c r="J3" s="81"/>
      <c r="K3" s="81"/>
      <c r="L3" s="81"/>
      <c r="M3" s="81"/>
      <c r="N3" s="81"/>
      <c r="O3" s="81"/>
    </row>
    <row r="4" spans="1:16">
      <c r="A4" s="34" t="s">
        <v>38</v>
      </c>
      <c r="B4" s="21" t="s">
        <v>22</v>
      </c>
      <c r="C4" s="21" t="s">
        <v>1</v>
      </c>
      <c r="D4" s="22" t="s">
        <v>58</v>
      </c>
      <c r="E4" s="26"/>
      <c r="F4" s="20" t="s">
        <v>63</v>
      </c>
      <c r="G4" s="22" t="s">
        <v>37</v>
      </c>
    </row>
    <row r="5" spans="1:16" ht="22" customHeight="1" thickBot="1">
      <c r="A5" s="13" t="s">
        <v>23</v>
      </c>
      <c r="B5" s="8" t="s">
        <v>27</v>
      </c>
      <c r="C5" s="9">
        <v>21</v>
      </c>
      <c r="D5" s="18">
        <f>I16+O22+F28</f>
        <v>12516448</v>
      </c>
      <c r="E5" s="27"/>
      <c r="F5" s="23" t="s">
        <v>45</v>
      </c>
      <c r="G5" s="19">
        <f>J13+P19+G25</f>
        <v>40052664</v>
      </c>
    </row>
    <row r="6" spans="1:16" ht="17" thickBot="1">
      <c r="A6" s="15" t="s">
        <v>24</v>
      </c>
      <c r="B6" s="11" t="s">
        <v>28</v>
      </c>
      <c r="C6" s="9">
        <v>21</v>
      </c>
      <c r="D6" s="18">
        <f>D5</f>
        <v>12516448</v>
      </c>
      <c r="E6" s="27"/>
      <c r="F6" s="23" t="s">
        <v>46</v>
      </c>
      <c r="G6" s="19">
        <f>I14+O20+L26*4</f>
        <v>0</v>
      </c>
    </row>
    <row r="7" spans="1:16" ht="17" thickBot="1">
      <c r="A7" s="15" t="s">
        <v>25</v>
      </c>
      <c r="B7" s="11" t="s">
        <v>29</v>
      </c>
      <c r="C7" s="9">
        <v>21</v>
      </c>
      <c r="D7" s="18">
        <f>D6</f>
        <v>12516448</v>
      </c>
      <c r="E7" s="27"/>
      <c r="F7" s="24" t="s">
        <v>47</v>
      </c>
      <c r="G7" s="19">
        <f>J15+P21+G27</f>
        <v>10013128</v>
      </c>
    </row>
    <row r="8" spans="1:16" ht="18" thickBot="1">
      <c r="A8" s="15" t="s">
        <v>26</v>
      </c>
      <c r="B8" s="11" t="s">
        <v>30</v>
      </c>
      <c r="C8" s="9">
        <v>21</v>
      </c>
      <c r="D8" s="18">
        <f>D7</f>
        <v>12516448</v>
      </c>
      <c r="E8" s="27"/>
      <c r="F8" s="25" t="s">
        <v>37</v>
      </c>
      <c r="G8" s="19">
        <f>J16+P22+G28</f>
        <v>50065792</v>
      </c>
    </row>
    <row r="9" spans="1:16" ht="17" thickBot="1">
      <c r="A9" s="82" t="s">
        <v>21</v>
      </c>
      <c r="B9" s="83"/>
      <c r="C9" s="84"/>
      <c r="D9" s="19">
        <f>D8+D7+D6+D5</f>
        <v>50065792</v>
      </c>
      <c r="E9" s="27"/>
      <c r="F9" s="27"/>
    </row>
    <row r="10" spans="1:16">
      <c r="A10" s="32"/>
      <c r="B10" s="5"/>
      <c r="C10" s="33"/>
      <c r="D10" s="27"/>
      <c r="E10" s="27"/>
      <c r="F10" s="27"/>
    </row>
    <row r="11" spans="1:16" ht="17" thickBot="1">
      <c r="A11" s="17"/>
      <c r="B11" s="17"/>
      <c r="C11" s="17"/>
      <c r="D11" s="17"/>
      <c r="E11" s="17"/>
      <c r="F11" s="17"/>
      <c r="G11" s="17"/>
      <c r="H11" s="17"/>
      <c r="I11" s="45"/>
      <c r="J11" s="17"/>
      <c r="K11" s="46"/>
      <c r="L11" s="17"/>
      <c r="M11" s="17"/>
      <c r="N11" s="17"/>
      <c r="O11" s="17"/>
      <c r="P11" s="17"/>
    </row>
    <row r="12" spans="1:16">
      <c r="A12" s="20" t="s">
        <v>55</v>
      </c>
      <c r="B12" s="21" t="s">
        <v>40</v>
      </c>
      <c r="C12" s="21" t="s">
        <v>41</v>
      </c>
      <c r="D12" s="21" t="s">
        <v>42</v>
      </c>
      <c r="E12" s="21" t="s">
        <v>43</v>
      </c>
      <c r="F12" s="21" t="s">
        <v>42</v>
      </c>
      <c r="G12" s="21" t="s">
        <v>44</v>
      </c>
      <c r="H12" s="21" t="s">
        <v>48</v>
      </c>
      <c r="I12" s="44" t="s">
        <v>37</v>
      </c>
      <c r="J12" s="29" t="s">
        <v>64</v>
      </c>
      <c r="K12" s="17"/>
      <c r="L12" s="17"/>
      <c r="M12" s="17"/>
      <c r="N12" s="17"/>
      <c r="O12" s="17"/>
      <c r="P12" s="17"/>
    </row>
    <row r="13" spans="1:16" ht="16" customHeight="1">
      <c r="A13" s="23" t="s">
        <v>45</v>
      </c>
      <c r="B13" s="47">
        <v>414058</v>
      </c>
      <c r="C13" s="47">
        <v>414058</v>
      </c>
      <c r="D13" s="47">
        <v>414058</v>
      </c>
      <c r="E13" s="47">
        <v>414058</v>
      </c>
      <c r="F13" s="47">
        <v>414058</v>
      </c>
      <c r="G13" s="47">
        <v>414058</v>
      </c>
      <c r="H13" s="47">
        <v>414058</v>
      </c>
      <c r="I13" s="48">
        <f t="shared" ref="I13:I15" si="0">H13*7</f>
        <v>2898406</v>
      </c>
      <c r="J13" s="49">
        <f>I13*4</f>
        <v>11593624</v>
      </c>
      <c r="K13" s="17"/>
      <c r="L13" s="17"/>
      <c r="M13" s="17"/>
      <c r="N13" s="17"/>
      <c r="O13" s="17"/>
      <c r="P13" s="17"/>
    </row>
    <row r="14" spans="1:16" ht="16" customHeight="1">
      <c r="A14" s="23" t="s">
        <v>46</v>
      </c>
      <c r="B14" s="47">
        <v>0</v>
      </c>
      <c r="C14" s="47">
        <v>0</v>
      </c>
      <c r="D14" s="47">
        <v>0</v>
      </c>
      <c r="E14" s="47">
        <v>0</v>
      </c>
      <c r="F14" s="47">
        <v>0</v>
      </c>
      <c r="G14" s="47">
        <v>0</v>
      </c>
      <c r="H14" s="47">
        <v>0</v>
      </c>
      <c r="I14" s="48">
        <f t="shared" si="0"/>
        <v>0</v>
      </c>
      <c r="J14" s="49">
        <v>0</v>
      </c>
      <c r="K14" s="17"/>
      <c r="L14" s="17"/>
      <c r="M14" s="17"/>
      <c r="N14" s="17"/>
      <c r="O14" s="17"/>
      <c r="P14" s="17"/>
    </row>
    <row r="15" spans="1:16" ht="16" customHeight="1">
      <c r="A15" s="24" t="s">
        <v>47</v>
      </c>
      <c r="B15" s="47">
        <v>103514</v>
      </c>
      <c r="C15" s="47">
        <v>103514</v>
      </c>
      <c r="D15" s="47">
        <v>103514</v>
      </c>
      <c r="E15" s="47">
        <v>103514</v>
      </c>
      <c r="F15" s="47">
        <v>103514</v>
      </c>
      <c r="G15" s="47">
        <v>103514</v>
      </c>
      <c r="H15" s="47">
        <v>103514</v>
      </c>
      <c r="I15" s="48">
        <f t="shared" si="0"/>
        <v>724598</v>
      </c>
      <c r="J15" s="49">
        <f>I15*4</f>
        <v>2898392</v>
      </c>
      <c r="K15" s="17"/>
      <c r="L15" s="17"/>
      <c r="M15" s="17"/>
      <c r="N15" s="17"/>
      <c r="O15" s="17"/>
      <c r="P15" s="17"/>
    </row>
    <row r="16" spans="1:16" ht="18" thickBot="1">
      <c r="A16" s="50" t="s">
        <v>37</v>
      </c>
      <c r="B16" s="51">
        <f>B15+B14+B13</f>
        <v>517572</v>
      </c>
      <c r="C16" s="51">
        <f t="shared" ref="C16:E16" si="1">C15+C14+C13</f>
        <v>517572</v>
      </c>
      <c r="D16" s="51">
        <f t="shared" si="1"/>
        <v>517572</v>
      </c>
      <c r="E16" s="51">
        <f t="shared" si="1"/>
        <v>517572</v>
      </c>
      <c r="F16" s="51">
        <f t="shared" ref="F16" si="2">F15+F14+F13</f>
        <v>517572</v>
      </c>
      <c r="G16" s="51">
        <f t="shared" ref="G16" si="3">G15+G14+G13</f>
        <v>517572</v>
      </c>
      <c r="H16" s="51">
        <f>H15+H14+H13</f>
        <v>517572</v>
      </c>
      <c r="I16" s="51">
        <f>H16*7</f>
        <v>3623004</v>
      </c>
      <c r="J16" s="52">
        <f>J15+J14+J13</f>
        <v>14492016</v>
      </c>
      <c r="K16" s="17"/>
      <c r="L16" s="17"/>
      <c r="M16" s="17"/>
      <c r="N16" s="17"/>
      <c r="O16" s="17"/>
      <c r="P16" s="17"/>
    </row>
    <row r="17" spans="1:16" ht="17" thickBot="1">
      <c r="A17" s="53"/>
      <c r="B17" s="45"/>
      <c r="C17" s="45"/>
      <c r="D17" s="17"/>
      <c r="E17" s="17"/>
      <c r="F17" s="17"/>
      <c r="G17" s="17"/>
      <c r="H17" s="17"/>
      <c r="I17" s="17"/>
      <c r="J17" s="17"/>
      <c r="K17" s="17"/>
      <c r="L17" s="17"/>
      <c r="M17" s="17"/>
      <c r="N17" s="17"/>
      <c r="O17" s="17"/>
      <c r="P17" s="17"/>
    </row>
    <row r="18" spans="1:16">
      <c r="A18" s="20" t="s">
        <v>56</v>
      </c>
      <c r="B18" s="21" t="s">
        <v>49</v>
      </c>
      <c r="C18" s="21" t="s">
        <v>50</v>
      </c>
      <c r="D18" s="21" t="s">
        <v>51</v>
      </c>
      <c r="E18" s="21" t="s">
        <v>52</v>
      </c>
      <c r="F18" s="21" t="s">
        <v>57</v>
      </c>
      <c r="G18" s="21" t="s">
        <v>53</v>
      </c>
      <c r="H18" s="21" t="s">
        <v>40</v>
      </c>
      <c r="I18" s="21" t="s">
        <v>41</v>
      </c>
      <c r="J18" s="21" t="s">
        <v>42</v>
      </c>
      <c r="K18" s="21" t="s">
        <v>43</v>
      </c>
      <c r="L18" s="21" t="s">
        <v>42</v>
      </c>
      <c r="M18" s="21" t="s">
        <v>44</v>
      </c>
      <c r="N18" s="21" t="s">
        <v>54</v>
      </c>
      <c r="O18" s="21" t="s">
        <v>21</v>
      </c>
      <c r="P18" s="29" t="s">
        <v>64</v>
      </c>
    </row>
    <row r="19" spans="1:16">
      <c r="A19" s="23" t="s">
        <v>45</v>
      </c>
      <c r="B19" s="47">
        <v>438901</v>
      </c>
      <c r="C19" s="47">
        <v>438901</v>
      </c>
      <c r="D19" s="47">
        <v>438901</v>
      </c>
      <c r="E19" s="47">
        <v>438901</v>
      </c>
      <c r="F19" s="47">
        <v>438901</v>
      </c>
      <c r="G19" s="47">
        <v>438901</v>
      </c>
      <c r="H19" s="47">
        <v>438901</v>
      </c>
      <c r="I19" s="47">
        <v>438901</v>
      </c>
      <c r="J19" s="47">
        <v>438901</v>
      </c>
      <c r="K19" s="47">
        <v>438901</v>
      </c>
      <c r="L19" s="47">
        <v>438901</v>
      </c>
      <c r="M19" s="47">
        <v>438901</v>
      </c>
      <c r="N19" s="47">
        <v>438901</v>
      </c>
      <c r="O19" s="54">
        <f>N19*12</f>
        <v>5266812</v>
      </c>
      <c r="P19" s="55">
        <f>O19*4</f>
        <v>21067248</v>
      </c>
    </row>
    <row r="20" spans="1:16">
      <c r="A20" s="23" t="s">
        <v>46</v>
      </c>
      <c r="B20" s="47">
        <v>0</v>
      </c>
      <c r="C20" s="47">
        <v>0</v>
      </c>
      <c r="D20" s="47">
        <v>0</v>
      </c>
      <c r="E20" s="47">
        <v>0</v>
      </c>
      <c r="F20" s="47">
        <v>0</v>
      </c>
      <c r="G20" s="47">
        <v>0</v>
      </c>
      <c r="H20" s="47">
        <v>0</v>
      </c>
      <c r="I20" s="47">
        <v>0</v>
      </c>
      <c r="J20" s="47">
        <v>0</v>
      </c>
      <c r="K20" s="47">
        <v>0</v>
      </c>
      <c r="L20" s="47">
        <v>0</v>
      </c>
      <c r="M20" s="47">
        <v>0</v>
      </c>
      <c r="N20" s="47">
        <v>0</v>
      </c>
      <c r="O20" s="54">
        <f t="shared" ref="O20:O22" si="4">N20*12</f>
        <v>0</v>
      </c>
      <c r="P20" s="56">
        <v>0</v>
      </c>
    </row>
    <row r="21" spans="1:16">
      <c r="A21" s="24" t="s">
        <v>47</v>
      </c>
      <c r="B21" s="47">
        <v>109725</v>
      </c>
      <c r="C21" s="47">
        <v>109725</v>
      </c>
      <c r="D21" s="47">
        <v>109725</v>
      </c>
      <c r="E21" s="47">
        <v>109725</v>
      </c>
      <c r="F21" s="47">
        <v>109725</v>
      </c>
      <c r="G21" s="47">
        <v>109725</v>
      </c>
      <c r="H21" s="47">
        <v>109725</v>
      </c>
      <c r="I21" s="47">
        <v>109725</v>
      </c>
      <c r="J21" s="47">
        <v>109725</v>
      </c>
      <c r="K21" s="47">
        <v>109725</v>
      </c>
      <c r="L21" s="47">
        <v>109725</v>
      </c>
      <c r="M21" s="47">
        <v>109725</v>
      </c>
      <c r="N21" s="47">
        <v>109725</v>
      </c>
      <c r="O21" s="54">
        <f t="shared" si="4"/>
        <v>1316700</v>
      </c>
      <c r="P21" s="55">
        <f>O21*4</f>
        <v>5266800</v>
      </c>
    </row>
    <row r="22" spans="1:16" ht="18" thickBot="1">
      <c r="A22" s="50" t="s">
        <v>37</v>
      </c>
      <c r="B22" s="51">
        <f t="shared" ref="B22" si="5">B21+B20+B19</f>
        <v>548626</v>
      </c>
      <c r="C22" s="51">
        <f t="shared" ref="C22" si="6">C21+C20+C19</f>
        <v>548626</v>
      </c>
      <c r="D22" s="51">
        <f t="shared" ref="D22" si="7">D21+D20+D19</f>
        <v>548626</v>
      </c>
      <c r="E22" s="51">
        <f t="shared" ref="E22:F22" si="8">E21+E20+E19</f>
        <v>548626</v>
      </c>
      <c r="F22" s="51">
        <f t="shared" si="8"/>
        <v>548626</v>
      </c>
      <c r="G22" s="51">
        <f t="shared" ref="G22" si="9">G21+G20+G19</f>
        <v>548626</v>
      </c>
      <c r="H22" s="51">
        <f t="shared" ref="H22" si="10">H21+H20+H19</f>
        <v>548626</v>
      </c>
      <c r="I22" s="51">
        <f t="shared" ref="I22" si="11">I21+I20+I19</f>
        <v>548626</v>
      </c>
      <c r="J22" s="51">
        <f t="shared" ref="J22" si="12">J21+J20+J19</f>
        <v>548626</v>
      </c>
      <c r="K22" s="51">
        <f t="shared" ref="K22" si="13">K21+K20+K19</f>
        <v>548626</v>
      </c>
      <c r="L22" s="51">
        <f t="shared" ref="L22" si="14">L21+L20+L19</f>
        <v>548626</v>
      </c>
      <c r="M22" s="51">
        <f t="shared" ref="M22" si="15">M21+M20+M19</f>
        <v>548626</v>
      </c>
      <c r="N22" s="51">
        <f t="shared" ref="N22" si="16">N21+N20+N19</f>
        <v>548626</v>
      </c>
      <c r="O22" s="51">
        <f t="shared" si="4"/>
        <v>6583512</v>
      </c>
      <c r="P22" s="57">
        <f>P21+P20+P19</f>
        <v>26334048</v>
      </c>
    </row>
    <row r="23" spans="1:16" ht="17" thickBot="1">
      <c r="A23" s="53"/>
      <c r="B23" s="45"/>
      <c r="C23" s="45"/>
      <c r="D23" s="58"/>
      <c r="E23" s="17"/>
      <c r="F23" s="17"/>
      <c r="G23" s="17"/>
      <c r="H23" s="17"/>
      <c r="I23" s="17"/>
      <c r="J23" s="17"/>
      <c r="K23" s="17"/>
      <c r="L23" s="17"/>
      <c r="M23" s="17"/>
      <c r="N23" s="17"/>
      <c r="O23" s="17"/>
      <c r="P23" s="17"/>
    </row>
    <row r="24" spans="1:16">
      <c r="A24" s="95" t="s">
        <v>59</v>
      </c>
      <c r="B24" s="96" t="s">
        <v>49</v>
      </c>
      <c r="C24" s="96" t="s">
        <v>50</v>
      </c>
      <c r="D24" s="96" t="s">
        <v>51</v>
      </c>
      <c r="E24" s="96" t="s">
        <v>52</v>
      </c>
      <c r="F24" s="96" t="s">
        <v>21</v>
      </c>
      <c r="G24" s="97" t="s">
        <v>64</v>
      </c>
      <c r="H24" s="26"/>
      <c r="I24" s="26"/>
      <c r="J24" s="26"/>
      <c r="K24" s="26"/>
      <c r="L24" s="26"/>
      <c r="M24" s="86"/>
      <c r="N24" s="17"/>
      <c r="O24" s="17"/>
      <c r="P24" s="17"/>
    </row>
    <row r="25" spans="1:16">
      <c r="A25" s="98" t="s">
        <v>45</v>
      </c>
      <c r="B25" s="91">
        <v>461987</v>
      </c>
      <c r="C25" s="91">
        <v>461987</v>
      </c>
      <c r="D25" s="91">
        <v>461987</v>
      </c>
      <c r="E25" s="91">
        <v>461987</v>
      </c>
      <c r="F25" s="103">
        <f>E25*4</f>
        <v>1847948</v>
      </c>
      <c r="G25" s="106">
        <f>F25*4</f>
        <v>7391792</v>
      </c>
      <c r="H25" s="92"/>
      <c r="I25" s="87"/>
      <c r="J25" s="87"/>
      <c r="K25" s="87"/>
      <c r="L25" s="88"/>
      <c r="M25" s="88"/>
      <c r="N25" s="17"/>
      <c r="O25" s="17"/>
      <c r="P25" s="17"/>
    </row>
    <row r="26" spans="1:16">
      <c r="A26" s="99" t="s">
        <v>46</v>
      </c>
      <c r="B26" s="47">
        <v>0</v>
      </c>
      <c r="C26" s="47">
        <v>0</v>
      </c>
      <c r="D26" s="47">
        <v>0</v>
      </c>
      <c r="E26" s="47">
        <v>0</v>
      </c>
      <c r="F26" s="104">
        <f>E26*4</f>
        <v>0</v>
      </c>
      <c r="G26" s="107">
        <f>F26*4</f>
        <v>0</v>
      </c>
      <c r="H26" s="93"/>
      <c r="I26" s="87"/>
      <c r="J26" s="87"/>
      <c r="K26" s="87"/>
      <c r="L26" s="88"/>
      <c r="M26" s="88"/>
      <c r="N26" s="17"/>
      <c r="O26" s="17"/>
      <c r="P26" s="17"/>
    </row>
    <row r="27" spans="1:16" ht="17" customHeight="1">
      <c r="A27" s="100" t="s">
        <v>47</v>
      </c>
      <c r="B27" s="47">
        <v>115496</v>
      </c>
      <c r="C27" s="47">
        <v>115496</v>
      </c>
      <c r="D27" s="47">
        <v>115496</v>
      </c>
      <c r="E27" s="47">
        <v>115496</v>
      </c>
      <c r="F27" s="104">
        <f>E27*4</f>
        <v>461984</v>
      </c>
      <c r="G27" s="107">
        <f>F27*4</f>
        <v>1847936</v>
      </c>
      <c r="H27" s="93"/>
      <c r="I27" s="87"/>
      <c r="J27" s="87"/>
      <c r="K27" s="87"/>
      <c r="L27" s="88"/>
      <c r="M27" s="88"/>
      <c r="N27" s="17"/>
      <c r="O27" s="17"/>
      <c r="P27" s="17"/>
    </row>
    <row r="28" spans="1:16" ht="18" thickBot="1">
      <c r="A28" s="101" t="s">
        <v>37</v>
      </c>
      <c r="B28" s="102">
        <f t="shared" ref="B28" si="17">B27+B26+B25</f>
        <v>577483</v>
      </c>
      <c r="C28" s="102">
        <f t="shared" ref="C28" si="18">C27+C26+C25</f>
        <v>577483</v>
      </c>
      <c r="D28" s="102">
        <f t="shared" ref="D28" si="19">D27+D26+D25</f>
        <v>577483</v>
      </c>
      <c r="E28" s="102">
        <f t="shared" ref="E28:F28" si="20">E27+E26+E25</f>
        <v>577483</v>
      </c>
      <c r="F28" s="105">
        <f>E28*4</f>
        <v>2309932</v>
      </c>
      <c r="G28" s="108">
        <f>F28*4</f>
        <v>9239728</v>
      </c>
      <c r="H28" s="94"/>
      <c r="I28" s="89"/>
      <c r="J28" s="89"/>
      <c r="K28" s="89"/>
      <c r="L28" s="89"/>
      <c r="M28" s="90"/>
      <c r="N28" s="17"/>
      <c r="O28" s="17"/>
      <c r="P28" s="17"/>
    </row>
    <row r="29" spans="1:16">
      <c r="A29" s="4"/>
      <c r="B29" s="4"/>
      <c r="C29" s="4"/>
    </row>
    <row r="30" spans="1:16" ht="17" thickBot="1">
      <c r="A30" s="2"/>
      <c r="B30" s="2"/>
      <c r="C30" s="2"/>
    </row>
    <row r="31" spans="1:16">
      <c r="A31" s="71" t="s">
        <v>60</v>
      </c>
      <c r="B31" s="72"/>
      <c r="C31" s="72"/>
      <c r="D31" s="73"/>
    </row>
    <row r="32" spans="1:16">
      <c r="A32" s="74"/>
      <c r="B32" s="75"/>
      <c r="C32" s="75"/>
      <c r="D32" s="76"/>
    </row>
    <row r="33" spans="1:4">
      <c r="A33" s="74"/>
      <c r="B33" s="75"/>
      <c r="C33" s="75"/>
      <c r="D33" s="76"/>
    </row>
    <row r="34" spans="1:4" ht="17" thickBot="1">
      <c r="A34" s="77"/>
      <c r="B34" s="78"/>
      <c r="C34" s="78"/>
      <c r="D34" s="79"/>
    </row>
    <row r="35" spans="1:4">
      <c r="A35" s="2"/>
      <c r="B35" s="2"/>
      <c r="C35" s="2"/>
    </row>
    <row r="36" spans="1:4">
      <c r="A36" s="3"/>
      <c r="B36" s="4"/>
      <c r="C36" s="4"/>
    </row>
    <row r="37" spans="1:4">
      <c r="A37" s="3"/>
      <c r="B37" s="4"/>
      <c r="C37" s="4"/>
    </row>
    <row r="38" spans="1:4">
      <c r="A38" s="4"/>
      <c r="B38" s="4"/>
      <c r="C38" s="4"/>
    </row>
    <row r="39" spans="1:4">
      <c r="A39" s="4"/>
      <c r="B39" s="4"/>
      <c r="C39" s="4"/>
    </row>
    <row r="40" spans="1:4">
      <c r="A40" s="4"/>
      <c r="B40" s="4"/>
      <c r="C40" s="4"/>
    </row>
    <row r="41" spans="1:4">
      <c r="A41" s="4"/>
      <c r="B41" s="4"/>
      <c r="C41" s="4"/>
    </row>
    <row r="42" spans="1:4">
      <c r="A42" s="4"/>
      <c r="B42" s="4"/>
      <c r="C42" s="4"/>
    </row>
    <row r="43" spans="1:4">
      <c r="A43" s="2"/>
      <c r="B43" s="2"/>
      <c r="C43" s="2"/>
    </row>
    <row r="44" spans="1:4">
      <c r="A44" s="3"/>
      <c r="B44" s="4"/>
      <c r="C44" s="4"/>
    </row>
    <row r="45" spans="1:4">
      <c r="A45" s="3"/>
      <c r="B45" s="4"/>
      <c r="C45" s="4"/>
    </row>
    <row r="46" spans="1:4">
      <c r="A46" s="4"/>
      <c r="B46" s="4"/>
      <c r="C46" s="4"/>
    </row>
    <row r="47" spans="1:4">
      <c r="A47" s="3"/>
      <c r="B47" s="4"/>
      <c r="C47" s="4"/>
    </row>
    <row r="48" spans="1:4">
      <c r="A48" s="4"/>
      <c r="B48" s="4"/>
      <c r="C48" s="4"/>
    </row>
    <row r="49" spans="1:3">
      <c r="A49" s="3"/>
      <c r="B49" s="4"/>
      <c r="C49" s="4"/>
    </row>
    <row r="50" spans="1:3">
      <c r="A50" s="3"/>
      <c r="B50" s="4"/>
      <c r="C50" s="4"/>
    </row>
    <row r="51" spans="1:3">
      <c r="A51" s="2"/>
      <c r="B51" s="2"/>
      <c r="C51" s="2"/>
    </row>
    <row r="52" spans="1:3" ht="17" customHeight="1">
      <c r="A52" s="3"/>
      <c r="B52" s="2"/>
      <c r="C52" s="2"/>
    </row>
    <row r="53" spans="1:3">
      <c r="A53" s="3"/>
      <c r="B53" s="2"/>
      <c r="C53" s="2"/>
    </row>
    <row r="54" spans="1:3">
      <c r="A54" s="3"/>
      <c r="B54" s="2"/>
      <c r="C54" s="2"/>
    </row>
    <row r="55" spans="1:3">
      <c r="A55" s="3"/>
      <c r="B55" s="2"/>
      <c r="C55" s="2"/>
    </row>
    <row r="56" spans="1:3">
      <c r="A56" s="5"/>
      <c r="B56" s="5"/>
      <c r="C56" s="5"/>
    </row>
    <row r="57" spans="1:3">
      <c r="A57" s="5"/>
      <c r="B57" s="5"/>
      <c r="C57" s="5"/>
    </row>
    <row r="58" spans="1:3">
      <c r="A58" s="5"/>
      <c r="B58" s="5"/>
      <c r="C58" s="5"/>
    </row>
  </sheetData>
  <mergeCells count="3">
    <mergeCell ref="A31:D34"/>
    <mergeCell ref="A1:O3"/>
    <mergeCell ref="A9:C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8FBEB-A848-5B4D-85CB-9CA88FB6E5FC}">
  <dimension ref="A2:B24"/>
  <sheetViews>
    <sheetView workbookViewId="0">
      <selection activeCell="G14" sqref="G14"/>
    </sheetView>
  </sheetViews>
  <sheetFormatPr baseColWidth="10" defaultRowHeight="16"/>
  <cols>
    <col min="1" max="1" width="68.5" bestFit="1" customWidth="1"/>
    <col min="2" max="2" width="76" bestFit="1" customWidth="1"/>
  </cols>
  <sheetData>
    <row r="2" spans="1:2">
      <c r="A2" s="85" t="s">
        <v>99</v>
      </c>
      <c r="B2" s="85"/>
    </row>
    <row r="3" spans="1:2">
      <c r="A3" s="85"/>
      <c r="B3" s="85"/>
    </row>
    <row r="4" spans="1:2">
      <c r="A4" s="85"/>
      <c r="B4" s="85"/>
    </row>
    <row r="5" spans="1:2" ht="17" thickBot="1">
      <c r="A5" s="85"/>
      <c r="B5" s="85"/>
    </row>
    <row r="6" spans="1:2">
      <c r="A6" s="59" t="s">
        <v>65</v>
      </c>
      <c r="B6" s="29" t="s">
        <v>66</v>
      </c>
    </row>
    <row r="7" spans="1:2">
      <c r="A7" s="60" t="s">
        <v>84</v>
      </c>
      <c r="B7" s="61" t="s">
        <v>68</v>
      </c>
    </row>
    <row r="8" spans="1:2">
      <c r="A8" s="60" t="s">
        <v>85</v>
      </c>
      <c r="B8" s="61" t="s">
        <v>69</v>
      </c>
    </row>
    <row r="9" spans="1:2">
      <c r="A9" s="60" t="s">
        <v>86</v>
      </c>
      <c r="B9" s="61" t="s">
        <v>70</v>
      </c>
    </row>
    <row r="10" spans="1:2">
      <c r="A10" s="60" t="s">
        <v>87</v>
      </c>
      <c r="B10" s="61" t="s">
        <v>71</v>
      </c>
    </row>
    <row r="11" spans="1:2">
      <c r="A11" s="60" t="s">
        <v>88</v>
      </c>
      <c r="B11" s="61" t="s">
        <v>72</v>
      </c>
    </row>
    <row r="12" spans="1:2">
      <c r="A12" s="60" t="s">
        <v>89</v>
      </c>
      <c r="B12" s="61" t="s">
        <v>73</v>
      </c>
    </row>
    <row r="13" spans="1:2">
      <c r="A13" s="60" t="s">
        <v>90</v>
      </c>
      <c r="B13" s="61" t="s">
        <v>74</v>
      </c>
    </row>
    <row r="14" spans="1:2">
      <c r="A14" s="60"/>
      <c r="B14" s="61" t="s">
        <v>75</v>
      </c>
    </row>
    <row r="15" spans="1:2">
      <c r="A15" s="60"/>
      <c r="B15" s="61" t="s">
        <v>76</v>
      </c>
    </row>
    <row r="16" spans="1:2">
      <c r="A16" s="60" t="s">
        <v>91</v>
      </c>
      <c r="B16" s="61" t="s">
        <v>77</v>
      </c>
    </row>
    <row r="17" spans="1:2">
      <c r="A17" s="60" t="s">
        <v>92</v>
      </c>
      <c r="B17" s="61" t="s">
        <v>78</v>
      </c>
    </row>
    <row r="18" spans="1:2">
      <c r="A18" s="60" t="s">
        <v>93</v>
      </c>
      <c r="B18" s="61" t="s">
        <v>79</v>
      </c>
    </row>
    <row r="19" spans="1:2">
      <c r="A19" s="60" t="s">
        <v>94</v>
      </c>
      <c r="B19" s="61" t="s">
        <v>80</v>
      </c>
    </row>
    <row r="20" spans="1:2">
      <c r="A20" s="60" t="s">
        <v>95</v>
      </c>
      <c r="B20" s="61" t="s">
        <v>81</v>
      </c>
    </row>
    <row r="21" spans="1:2">
      <c r="A21" s="60" t="s">
        <v>96</v>
      </c>
      <c r="B21" s="61" t="s">
        <v>82</v>
      </c>
    </row>
    <row r="22" spans="1:2">
      <c r="A22" s="60"/>
      <c r="B22" s="61" t="s">
        <v>83</v>
      </c>
    </row>
    <row r="23" spans="1:2">
      <c r="A23" s="60" t="s">
        <v>97</v>
      </c>
      <c r="B23" s="30"/>
    </row>
    <row r="24" spans="1:2" ht="17" thickBot="1">
      <c r="A24" s="62" t="s">
        <v>98</v>
      </c>
      <c r="B24" s="31"/>
    </row>
  </sheetData>
  <mergeCells count="1">
    <mergeCell ref="A2:B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Hardware y Software </vt:lpstr>
      <vt:lpstr>Mano de Obra </vt:lpstr>
      <vt:lpstr>Cuado de Comparativo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2020-05-23T03:05:13Z</cp:lastPrinted>
  <dcterms:created xsi:type="dcterms:W3CDTF">2020-05-22T21:59:48Z</dcterms:created>
  <dcterms:modified xsi:type="dcterms:W3CDTF">2020-05-28T02:42:30Z</dcterms:modified>
</cp:coreProperties>
</file>