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2" documentId="13_ncr:201_{2258BB7D-8E59-4828-978E-79B3AB93DB4C}" xr6:coauthVersionLast="47" xr6:coauthVersionMax="47" xr10:uidLastSave="{87E4B8D4-49F5-4507-96D5-86E41B077A68}"/>
  <bookViews>
    <workbookView xWindow="-120" yWindow="-120" windowWidth="20730" windowHeight="11040" xr2:uid="{00000000-000D-0000-FFFF-FFFF00000000}"/>
  </bookViews>
  <sheets>
    <sheet name="計算ツール" sheetId="2" r:id="rId1"/>
    <sheet name="計算方法" sheetId="1" r:id="rId2"/>
    <sheet name="内部計算用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3" l="1"/>
  <c r="B42" i="3" s="1"/>
  <c r="C22" i="2"/>
  <c r="C23" i="2"/>
  <c r="B22" i="3" l="1"/>
  <c r="J26" i="2"/>
  <c r="D24" i="2"/>
  <c r="J34" i="2"/>
  <c r="B9" i="3"/>
  <c r="B37" i="3"/>
  <c r="B4" i="3"/>
  <c r="H26" i="2"/>
  <c r="J27" i="2"/>
  <c r="H29" i="2"/>
  <c r="J39" i="2"/>
  <c r="B3" i="3"/>
  <c r="B31" i="3"/>
  <c r="B29" i="3"/>
  <c r="B17" i="3"/>
  <c r="B19" i="3"/>
  <c r="H35" i="2"/>
  <c r="J24" i="2"/>
  <c r="J28" i="2"/>
  <c r="H23" i="2"/>
  <c r="H32" i="2"/>
  <c r="B8" i="3"/>
  <c r="B36" i="3"/>
  <c r="J37" i="2"/>
  <c r="B25" i="3"/>
  <c r="B6" i="3"/>
  <c r="B7" i="3"/>
  <c r="B11" i="3"/>
  <c r="B43" i="3"/>
  <c r="H24" i="2"/>
  <c r="B41" i="3"/>
  <c r="B23" i="3"/>
  <c r="B21" i="3"/>
  <c r="B32" i="3"/>
  <c r="B16" i="3"/>
  <c r="H38" i="2"/>
  <c r="H39" i="2"/>
  <c r="J36" i="2"/>
  <c r="J29" i="2"/>
  <c r="J31" i="2"/>
  <c r="H25" i="2"/>
  <c r="H33" i="2"/>
  <c r="H31" i="2"/>
  <c r="B14" i="3"/>
  <c r="J25" i="2"/>
  <c r="B28" i="3"/>
  <c r="H30" i="2"/>
  <c r="B34" i="3"/>
  <c r="B15" i="3"/>
  <c r="B20" i="3"/>
  <c r="H34" i="2"/>
  <c r="H27" i="2"/>
  <c r="H40" i="2"/>
  <c r="B26" i="3"/>
  <c r="B40" i="3"/>
  <c r="B39" i="3"/>
  <c r="B27" i="3"/>
  <c r="B13" i="3"/>
  <c r="J32" i="2"/>
  <c r="H36" i="2"/>
  <c r="H28" i="2"/>
  <c r="J38" i="2"/>
  <c r="H41" i="2"/>
  <c r="B33" i="3"/>
  <c r="J33" i="2"/>
  <c r="B30" i="3"/>
  <c r="J41" i="2"/>
  <c r="J23" i="2"/>
  <c r="B10" i="3"/>
  <c r="B35" i="3"/>
  <c r="J42" i="2"/>
  <c r="B18" i="3"/>
  <c r="B24" i="3"/>
  <c r="B38" i="3"/>
  <c r="B12" i="3"/>
  <c r="B5" i="3"/>
  <c r="J40" i="2"/>
  <c r="H37" i="2"/>
  <c r="J35" i="2"/>
  <c r="H42" i="2"/>
  <c r="J30" i="2"/>
</calcChain>
</file>

<file path=xl/sharedStrings.xml><?xml version="1.0" encoding="utf-8"?>
<sst xmlns="http://schemas.openxmlformats.org/spreadsheetml/2006/main" count="78" uniqueCount="62">
  <si>
    <t>ボス196以降は、ボスに罪悪を付与するためには、メインステータスで勝つ必要があるキャラがいます。</t>
    <rPh sb="5" eb="7">
      <t>イコウ</t>
    </rPh>
    <rPh sb="12" eb="14">
      <t>ザイアク</t>
    </rPh>
    <rPh sb="15" eb="17">
      <t>フヨ</t>
    </rPh>
    <rPh sb="33" eb="34">
      <t>カ</t>
    </rPh>
    <rPh sb="35" eb="37">
      <t>ヒツヨウ</t>
    </rPh>
    <phoneticPr fontId="1"/>
  </si>
  <si>
    <t>このシートには、ステータスの計算方法の説明、また実際の計算ツールを搭載しています。</t>
    <rPh sb="14" eb="16">
      <t>ケイサン</t>
    </rPh>
    <rPh sb="16" eb="18">
      <t>ホウホウ</t>
    </rPh>
    <rPh sb="19" eb="21">
      <t>セツメイ</t>
    </rPh>
    <rPh sb="24" eb="26">
      <t>ジッサイ</t>
    </rPh>
    <rPh sb="27" eb="29">
      <t>ケイサン</t>
    </rPh>
    <rPh sb="33" eb="35">
      <t>トウサイ</t>
    </rPh>
    <phoneticPr fontId="1"/>
  </si>
  <si>
    <t>196以降を目指す人にとって少しでも助けになれば幸いです。</t>
    <rPh sb="3" eb="5">
      <t>イコウ</t>
    </rPh>
    <rPh sb="6" eb="8">
      <t>メザ</t>
    </rPh>
    <rPh sb="9" eb="10">
      <t>ヒト</t>
    </rPh>
    <rPh sb="14" eb="15">
      <t>スコ</t>
    </rPh>
    <rPh sb="18" eb="19">
      <t>タス</t>
    </rPh>
    <rPh sb="24" eb="25">
      <t>サイワ</t>
    </rPh>
    <phoneticPr fontId="1"/>
  </si>
  <si>
    <t>計算方法について</t>
    <rPh sb="0" eb="4">
      <t>ケイサンホウホウ</t>
    </rPh>
    <phoneticPr fontId="1"/>
  </si>
  <si>
    <t>そこで重要になってくるのが、ステータスアップ系のバフです。</t>
    <rPh sb="3" eb="5">
      <t>ジュウヨウ</t>
    </rPh>
    <rPh sb="22" eb="23">
      <t>ケイ</t>
    </rPh>
    <phoneticPr fontId="1"/>
  </si>
  <si>
    <t>ここでは、その計算方法を解説します。</t>
    <rPh sb="7" eb="11">
      <t>ケイサン</t>
    </rPh>
    <rPh sb="12" eb="14">
      <t>カイセツ</t>
    </rPh>
    <phoneticPr fontId="1"/>
  </si>
  <si>
    <t>まず、ステータスアップ系のバフには、聖護暴走、聖護七星、聖護奮起、聖護幸運、聖護鼓舞などがあります。</t>
    <rPh sb="11" eb="12">
      <t>ケイ</t>
    </rPh>
    <rPh sb="18" eb="20">
      <t>セイゴ</t>
    </rPh>
    <rPh sb="20" eb="22">
      <t>ボウソウ</t>
    </rPh>
    <rPh sb="23" eb="25">
      <t>セイゴ</t>
    </rPh>
    <rPh sb="25" eb="27">
      <t>シチセイ</t>
    </rPh>
    <rPh sb="28" eb="30">
      <t>セイゴ</t>
    </rPh>
    <rPh sb="30" eb="32">
      <t>フンキ</t>
    </rPh>
    <rPh sb="33" eb="35">
      <t>セイゴ</t>
    </rPh>
    <rPh sb="35" eb="37">
      <t>コウウン</t>
    </rPh>
    <rPh sb="38" eb="40">
      <t>セイゴ</t>
    </rPh>
    <rPh sb="40" eb="42">
      <t>コブ</t>
    </rPh>
    <phoneticPr fontId="1"/>
  </si>
  <si>
    <t>この中で特に奮起と鼓舞は計算方法が特殊なので、後ほど説明します。</t>
    <rPh sb="2" eb="3">
      <t>ナカ</t>
    </rPh>
    <rPh sb="4" eb="5">
      <t>トク</t>
    </rPh>
    <rPh sb="6" eb="8">
      <t>フンキ</t>
    </rPh>
    <rPh sb="9" eb="11">
      <t>コブ</t>
    </rPh>
    <rPh sb="12" eb="16">
      <t>ケイサ</t>
    </rPh>
    <rPh sb="17" eb="19">
      <t>トクシュ</t>
    </rPh>
    <rPh sb="23" eb="24">
      <t>ノチ</t>
    </rPh>
    <rPh sb="26" eb="28">
      <t>セツメイ</t>
    </rPh>
    <phoneticPr fontId="1"/>
  </si>
  <si>
    <t>基本の計算方法は単純で、ステータスにバフによる増加量をかけるだけです。</t>
    <rPh sb="0" eb="2">
      <t>キホン</t>
    </rPh>
    <rPh sb="3" eb="7">
      <t>ケイサンホウ</t>
    </rPh>
    <rPh sb="8" eb="10">
      <t>タンジュン</t>
    </rPh>
    <rPh sb="23" eb="25">
      <t>ゾ</t>
    </rPh>
    <rPh sb="25" eb="26">
      <t>リョウ</t>
    </rPh>
    <phoneticPr fontId="1"/>
  </si>
  <si>
    <t>例えば、暴走によるステータス50％がかかっている場合、ステータスを1.5倍するだけです。</t>
    <rPh sb="0" eb="1">
      <t>タト</t>
    </rPh>
    <rPh sb="4" eb="6">
      <t>ボウ</t>
    </rPh>
    <phoneticPr fontId="1"/>
  </si>
  <si>
    <t>暴走による50％アップと、七星による30％アップのように複数ある場合も同じで、</t>
    <rPh sb="0" eb="2">
      <t>ボ</t>
    </rPh>
    <rPh sb="13" eb="15">
      <t>シチ</t>
    </rPh>
    <rPh sb="28" eb="30">
      <t>フクスウ</t>
    </rPh>
    <rPh sb="32" eb="34">
      <t>バアイ</t>
    </rPh>
    <rPh sb="35" eb="36">
      <t>オナ</t>
    </rPh>
    <phoneticPr fontId="1"/>
  </si>
  <si>
    <t>ステータスに対して、1.5×1.3をします。</t>
    <rPh sb="6" eb="7">
      <t>タイ</t>
    </rPh>
    <phoneticPr fontId="1"/>
  </si>
  <si>
    <t>劉備は味方の生存人数によって加算する量が変化します。</t>
    <rPh sb="0" eb="2">
      <t>リュウビ</t>
    </rPh>
    <rPh sb="3" eb="5">
      <t>ミカタ</t>
    </rPh>
    <rPh sb="6" eb="8">
      <t>セイゾン</t>
    </rPh>
    <rPh sb="8" eb="10">
      <t>ニンズウ</t>
    </rPh>
    <rPh sb="14" eb="16">
      <t>カサン</t>
    </rPh>
    <rPh sb="18" eb="19">
      <t>リョウ</t>
    </rPh>
    <rPh sb="20" eb="22">
      <t>ヘンカ</t>
    </rPh>
    <phoneticPr fontId="1"/>
  </si>
  <si>
    <t>鼓舞によるステータスアップは、劉備の筋力値が加算されます。</t>
    <rPh sb="0" eb="2">
      <t>コブ</t>
    </rPh>
    <rPh sb="15" eb="17">
      <t>リュウビ</t>
    </rPh>
    <rPh sb="18" eb="21">
      <t>キンリョク</t>
    </rPh>
    <rPh sb="22" eb="24">
      <t>カサン</t>
    </rPh>
    <phoneticPr fontId="1"/>
  </si>
  <si>
    <t>味方人数が1～6人のとき、劉備の筋力の40,36,32,28,24,20%が鼓舞によって加算されることになります。</t>
    <rPh sb="0" eb="2">
      <t>ミカタ</t>
    </rPh>
    <rPh sb="2" eb="4">
      <t>ニン</t>
    </rPh>
    <rPh sb="8" eb="9">
      <t>ニン</t>
    </rPh>
    <rPh sb="13" eb="15">
      <t>リュウビ</t>
    </rPh>
    <rPh sb="16" eb="18">
      <t>キンリョク</t>
    </rPh>
    <rPh sb="38" eb="40">
      <t>コブ</t>
    </rPh>
    <rPh sb="44" eb="46">
      <t>カサン</t>
    </rPh>
    <phoneticPr fontId="1"/>
  </si>
  <si>
    <t>白沢の知力が10万、劉備の筋力が10万、鼓舞付与時の味方人数を3人、白沢と劉備に七星による40％のステータスアップがかかっているとします。</t>
  </si>
  <si>
    <t>味方人数は3人なので、劉備の筋力の32％が加算されることになります。</t>
    <rPh sb="0" eb="2">
      <t>ミカ</t>
    </rPh>
    <rPh sb="2" eb="4">
      <t>ニンズウ</t>
    </rPh>
    <rPh sb="6" eb="7">
      <t>ニン</t>
    </rPh>
    <rPh sb="11" eb="13">
      <t>リュウビ</t>
    </rPh>
    <rPh sb="14" eb="16">
      <t>キンリョク</t>
    </rPh>
    <rPh sb="21" eb="23">
      <t>カサン</t>
    </rPh>
    <phoneticPr fontId="1"/>
  </si>
  <si>
    <t>また、七星により、劉備の筋力は1.4倍されています。</t>
    <rPh sb="3" eb="5">
      <t>シチセイ</t>
    </rPh>
    <rPh sb="9" eb="11">
      <t>リュウ</t>
    </rPh>
    <rPh sb="12" eb="14">
      <t>キン</t>
    </rPh>
    <rPh sb="18" eb="19">
      <t>バイ</t>
    </rPh>
    <phoneticPr fontId="1"/>
  </si>
  <si>
    <t>よって、鼓舞による加算量は、10万×1.4×0.32＝4.48万となります。</t>
    <rPh sb="4" eb="6">
      <t>コブ</t>
    </rPh>
    <rPh sb="9" eb="11">
      <t>カサン</t>
    </rPh>
    <rPh sb="11" eb="12">
      <t>リョウ</t>
    </rPh>
    <rPh sb="16" eb="17">
      <t>マン</t>
    </rPh>
    <rPh sb="31" eb="32">
      <t>マン</t>
    </rPh>
    <phoneticPr fontId="1"/>
  </si>
  <si>
    <t>これを白沢の素の知力値に加算した上で、七星による増加量を乗算します。</t>
    <rPh sb="3" eb="5">
      <t>シロ</t>
    </rPh>
    <rPh sb="6" eb="7">
      <t>ス</t>
    </rPh>
    <rPh sb="8" eb="11">
      <t>チリョ</t>
    </rPh>
    <rPh sb="12" eb="14">
      <t>カサン</t>
    </rPh>
    <rPh sb="16" eb="17">
      <t>ウエ</t>
    </rPh>
    <rPh sb="19" eb="21">
      <t>シチ</t>
    </rPh>
    <rPh sb="24" eb="27">
      <t>ゾウカ</t>
    </rPh>
    <rPh sb="28" eb="34">
      <t>ジョウ</t>
    </rPh>
    <phoneticPr fontId="1"/>
  </si>
  <si>
    <t>(10万＋4.48万)×1.4＝20.272万　となります。</t>
    <rPh sb="22" eb="23">
      <t>マン</t>
    </rPh>
    <phoneticPr fontId="1"/>
  </si>
  <si>
    <t>鼓舞と奮起</t>
    <rPh sb="0" eb="2">
      <t>コブ</t>
    </rPh>
    <rPh sb="3" eb="5">
      <t>フンキ</t>
    </rPh>
    <phoneticPr fontId="1"/>
  </si>
  <si>
    <t>また、奮起の計算方法も特殊で、上記の条件に加えて、両者に奮起による50％のステータスアップがかかっている場合、</t>
    <rPh sb="3" eb="5">
      <t>フン</t>
    </rPh>
    <rPh sb="6" eb="10">
      <t>ケイ</t>
    </rPh>
    <rPh sb="11" eb="13">
      <t>トクシュ</t>
    </rPh>
    <phoneticPr fontId="1"/>
  </si>
  <si>
    <t>鼓舞の計算方法は変わらず、10万×1.5×1.4×0.32＝6.72万　となりますが、</t>
    <rPh sb="0" eb="2">
      <t>コブ</t>
    </rPh>
    <rPh sb="3" eb="7">
      <t>ケイ</t>
    </rPh>
    <rPh sb="8" eb="9">
      <t>カ</t>
    </rPh>
    <rPh sb="15" eb="16">
      <t>マン</t>
    </rPh>
    <rPh sb="34" eb="35">
      <t>マン</t>
    </rPh>
    <phoneticPr fontId="1"/>
  </si>
  <si>
    <t>白沢の知力値は、(10万×1.5＋6.72万)×1.4＝30.408万　となります。</t>
    <rPh sb="0" eb="2">
      <t>シロs</t>
    </rPh>
    <rPh sb="3" eb="6">
      <t>チリョ</t>
    </rPh>
    <rPh sb="11" eb="12">
      <t>マン</t>
    </rPh>
    <rPh sb="21" eb="22">
      <t>マン</t>
    </rPh>
    <rPh sb="34" eb="35">
      <t>マン</t>
    </rPh>
    <phoneticPr fontId="1"/>
  </si>
  <si>
    <t>つまり、奮起だけは、鼓舞の前の素のステータスに乗算することになります。</t>
    <rPh sb="4" eb="6">
      <t>フンキ</t>
    </rPh>
    <rPh sb="10" eb="12">
      <t>コブ</t>
    </rPh>
    <rPh sb="13" eb="14">
      <t>マエ</t>
    </rPh>
    <rPh sb="15" eb="16">
      <t>ス</t>
    </rPh>
    <rPh sb="23" eb="25">
      <t>ジョウザン</t>
    </rPh>
    <phoneticPr fontId="1"/>
  </si>
  <si>
    <t>七星</t>
    <rPh sb="0" eb="2">
      <t>シチ</t>
    </rPh>
    <phoneticPr fontId="1"/>
  </si>
  <si>
    <t>暴走</t>
    <rPh sb="0" eb="2">
      <t>ボウ</t>
    </rPh>
    <phoneticPr fontId="1"/>
  </si>
  <si>
    <t>幸運</t>
    <rPh sb="0" eb="2">
      <t>コウウン</t>
    </rPh>
    <phoneticPr fontId="1"/>
  </si>
  <si>
    <t>%</t>
    <phoneticPr fontId="1"/>
  </si>
  <si>
    <t>奮起</t>
    <rPh sb="0" eb="2">
      <t>フンキ</t>
    </rPh>
    <phoneticPr fontId="1"/>
  </si>
  <si>
    <t>・バフはステータス増加％を入力、使用しない場合は0を入力。</t>
    <rPh sb="9" eb="11">
      <t>ゾウカ</t>
    </rPh>
    <rPh sb="13" eb="15">
      <t>ニュウ</t>
    </rPh>
    <rPh sb="16" eb="21">
      <t>シヨウ</t>
    </rPh>
    <rPh sb="21" eb="23">
      <t>バアイ</t>
    </rPh>
    <rPh sb="26" eb="28">
      <t>ニュウ</t>
    </rPh>
    <phoneticPr fontId="1"/>
  </si>
  <si>
    <t>人</t>
    <rPh sb="0" eb="1">
      <t>ニン</t>
    </rPh>
    <phoneticPr fontId="1"/>
  </si>
  <si>
    <t>ボス知力値</t>
    <rPh sb="2" eb="5">
      <t>チリョ</t>
    </rPh>
    <phoneticPr fontId="1"/>
  </si>
  <si>
    <t>メインステータスで勝ちたい！(ボス196～)</t>
    <rPh sb="9" eb="10">
      <t>カ</t>
    </rPh>
    <phoneticPr fontId="1"/>
  </si>
  <si>
    <t>メインステータスで敵に勝つことで、敵の状態異常耐性を100％無視することができるキャラは多いです。</t>
    <rPh sb="9" eb="10">
      <t>テキ</t>
    </rPh>
    <rPh sb="11" eb="12">
      <t>カ</t>
    </rPh>
    <rPh sb="17" eb="18">
      <t>テキ</t>
    </rPh>
    <rPh sb="19" eb="23">
      <t>ジョウタイイジョウ</t>
    </rPh>
    <rPh sb="23" eb="25">
      <t>タイセイ</t>
    </rPh>
    <rPh sb="30" eb="32">
      <t>ムシ</t>
    </rPh>
    <rPh sb="44" eb="45">
      <t>オオ</t>
    </rPh>
    <phoneticPr fontId="1"/>
  </si>
  <si>
    <t>状態異常耐性を100％無視することで、196以降のボスに対して、必ず罪悪を付与することができます。</t>
    <rPh sb="22" eb="24">
      <t>イコウ</t>
    </rPh>
    <rPh sb="28" eb="29">
      <t>タイ</t>
    </rPh>
    <rPh sb="32" eb="33">
      <t>カナラ</t>
    </rPh>
    <rPh sb="34" eb="36">
      <t>ザイ</t>
    </rPh>
    <rPh sb="37" eb="39">
      <t>フヨ</t>
    </rPh>
    <phoneticPr fontId="1"/>
  </si>
  <si>
    <t>しかし素の状態では、かなり育成していないとボスのステータスを超えることは難しいです。</t>
    <rPh sb="3" eb="4">
      <t>ス</t>
    </rPh>
    <rPh sb="5" eb="7">
      <t>ジョウタイ</t>
    </rPh>
    <rPh sb="13" eb="15">
      <t>イクセイ</t>
    </rPh>
    <rPh sb="30" eb="31">
      <t>コ</t>
    </rPh>
    <rPh sb="36" eb="37">
      <t>ムズカ</t>
    </rPh>
    <phoneticPr fontId="1"/>
  </si>
  <si>
    <t>白沢を例に実際に計算してみます。</t>
    <rPh sb="0" eb="2">
      <t>シロ</t>
    </rPh>
    <rPh sb="3" eb="4">
      <t>レイ</t>
    </rPh>
    <rPh sb="5" eb="7">
      <t>ジッサイ</t>
    </rPh>
    <rPh sb="8" eb="10">
      <t>ケイサン</t>
    </rPh>
    <phoneticPr fontId="1"/>
  </si>
  <si>
    <t>ボス筋力値</t>
    <rPh sb="2" eb="4">
      <t>キンリョク</t>
    </rPh>
    <rPh sb="4" eb="5">
      <t>チ</t>
    </rPh>
    <phoneticPr fontId="1"/>
  </si>
  <si>
    <t>ボス敏捷値</t>
    <rPh sb="2" eb="4">
      <t>ビンショウ</t>
    </rPh>
    <rPh sb="4" eb="5">
      <t>チ</t>
    </rPh>
    <phoneticPr fontId="1"/>
  </si>
  <si>
    <t>筋力</t>
    <rPh sb="0" eb="2">
      <t>キン</t>
    </rPh>
    <phoneticPr fontId="1"/>
  </si>
  <si>
    <t>知力</t>
    <rPh sb="0" eb="2">
      <t>チリョク</t>
    </rPh>
    <phoneticPr fontId="1"/>
  </si>
  <si>
    <t>敏捷</t>
    <rPh sb="0" eb="2">
      <t>ビンショウ</t>
    </rPh>
    <phoneticPr fontId="1"/>
  </si>
  <si>
    <t>劉備の筋力値</t>
    <rPh sb="0" eb="2">
      <t>リュウ</t>
    </rPh>
    <rPh sb="3" eb="6">
      <t>キンリョクチ</t>
    </rPh>
    <phoneticPr fontId="1"/>
  </si>
  <si>
    <t>ステータス計算ツール(ボス196~205)</t>
    <rPh sb="5" eb="7">
      <t>ケイサン</t>
    </rPh>
    <phoneticPr fontId="1"/>
  </si>
  <si>
    <t>参考</t>
    <rPh sb="0" eb="2">
      <t>サンコウ</t>
    </rPh>
    <phoneticPr fontId="1"/>
  </si>
  <si>
    <t>必要メインステータス</t>
  </si>
  <si>
    <t>場の味方人数</t>
  </si>
  <si>
    <t>目標ステータス</t>
  </si>
  <si>
    <t>目標ステージ</t>
  </si>
  <si>
    <t>←プルダウンメニューより選択</t>
  </si>
  <si>
    <t>使用するキャラにかかるステータスアップバフ</t>
  </si>
  <si>
    <t>劉備にかかるステータスアップバフ</t>
  </si>
  <si>
    <t>計算結果</t>
  </si>
  <si>
    <t>このシートでは、目標とするステージに対して、場の味方人数と、使用キャラ、劉備それぞれに</t>
  </si>
  <si>
    <t>使用キャラのメインステータス</t>
  </si>
  <si>
    <t>かかるバフを入力することで、ボスにメインステータス勝負で勝つ目安を知ることができます。</t>
  </si>
  <si>
    <t>・黄色の項目のみ入力(数値として入力)</t>
  </si>
  <si>
    <t>ボスステータス：</t>
    <phoneticPr fontId="1"/>
  </si>
  <si>
    <t>こちらのサイトを参考にしました。</t>
    <rPh sb="8" eb="10">
      <t>サンコウ</t>
    </rPh>
    <phoneticPr fontId="1"/>
  </si>
  <si>
    <t>https://idleheroine-research.com/data/enemydata#%E6%88%A6%E5%BD%B9%E3%83%9C%E3%82%B9%E3%82%B9%E3%83%86%E3%83%BC%E3%82%BF%E3%82%B9196205%E3%82%B9%E3%83%86%E3%83%BC%E3%82%B8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</si>
</sst>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;\0;0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8"/>
      <color theme="1"/>
      <name val="Yu Gothic"/>
      <family val="2"/>
      <scheme val="minor"/>
    </font>
    <font>
      <sz val="16"/>
      <color theme="1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b/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b/>
      <sz val="9"/>
      <name val="Yu Gothic"/>
      <family val="3"/>
      <charset val="128"/>
      <scheme val="minor"/>
    </font>
    <font>
      <b/>
      <sz val="9"/>
      <color theme="1"/>
      <name val="Yu Gothic"/>
      <family val="3"/>
      <charset val="128"/>
      <scheme val="minor"/>
    </font>
    <font>
      <sz val="8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6" fillId="0" borderId="0" xfId="0" applyFont="1"/>
    <xf numFmtId="0" fontId="4" fillId="5" borderId="1" xfId="0" applyFont="1" applyFill="1" applyBorder="1"/>
    <xf numFmtId="0" fontId="7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center"/>
    </xf>
    <xf numFmtId="0" fontId="5" fillId="3" borderId="3" xfId="0" applyFont="1" applyFill="1" applyBorder="1" applyAlignment="1">
      <alignment horizontal="center"/>
    </xf>
    <xf numFmtId="176" fontId="5" fillId="3" borderId="3" xfId="0" applyNumberFormat="1" applyFont="1" applyFill="1" applyBorder="1" applyAlignment="1">
      <alignment horizontal="center"/>
    </xf>
    <xf numFmtId="177" fontId="4" fillId="4" borderId="4" xfId="0" applyNumberFormat="1" applyFont="1" applyFill="1" applyBorder="1"/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6" fontId="0" fillId="3" borderId="12" xfId="0" applyNumberFormat="1" applyFill="1" applyBorder="1" applyAlignment="1">
      <alignment horizontal="right"/>
    </xf>
    <xf numFmtId="176" fontId="0" fillId="3" borderId="1" xfId="0" applyNumberFormat="1" applyFill="1" applyBorder="1" applyAlignment="1">
      <alignment horizontal="right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5" xfId="0" applyFont="1" applyBorder="1"/>
    <xf numFmtId="0" fontId="0" fillId="5" borderId="0" xfId="0" applyFill="1"/>
    <xf numFmtId="0" fontId="11" fillId="0" borderId="0" xfId="1"/>
    <xf numFmtId="49" fontId="0" fillId="5" borderId="15" xfId="0" applyNumberForma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20">
                <a:ln>
                  <a:noFill/>
                </a:ln>
              </a:rPr>
              <a:t>使用キャラのメインステータスと劉備の筋力値の関係</a:t>
            </a:r>
            <a:r>
              <a:rPr lang="en-US" altLang="ja-JP" sz="1420">
                <a:ln>
                  <a:noFill/>
                </a:ln>
              </a:rPr>
              <a:t>(</a:t>
            </a:r>
            <a:r>
              <a:rPr lang="ja-JP" altLang="en-US" sz="1420">
                <a:ln>
                  <a:noFill/>
                </a:ln>
              </a:rPr>
              <a:t>条件を満たすのはグラフの上側</a:t>
            </a:r>
            <a:r>
              <a:rPr lang="en-US" altLang="ja-JP" sz="1420">
                <a:ln>
                  <a:noFill/>
                </a:ln>
              </a:rPr>
              <a:t>)</a:t>
            </a:r>
            <a:endParaRPr lang="ja-JP" altLang="en-US" sz="1420">
              <a:ln>
                <a:noFill/>
              </a:ln>
            </a:endParaRPr>
          </a:p>
        </c:rich>
      </c:tx>
      <c:layout>
        <c:manualLayout>
          <c:xMode val="edge"/>
          <c:yMode val="edge"/>
          <c:x val="0.14341196581904198"/>
          <c:y val="2.3135530489458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内部計算用!$C$2</c:f>
              <c:strCache>
                <c:ptCount val="1"/>
                <c:pt idx="0">
                  <c:v>劉備の筋力値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内部計算用!$B$3:$B$43</c:f>
              <c:numCache>
                <c:formatCode>General</c:formatCode>
                <c:ptCount val="41"/>
                <c:pt idx="0">
                  <c:v>334057.14285714284</c:v>
                </c:pt>
                <c:pt idx="1">
                  <c:v>328177.14285714284</c:v>
                </c:pt>
                <c:pt idx="2">
                  <c:v>322297.14285714284</c:v>
                </c:pt>
                <c:pt idx="3">
                  <c:v>316417.14285714284</c:v>
                </c:pt>
                <c:pt idx="4">
                  <c:v>310537.14285714284</c:v>
                </c:pt>
                <c:pt idx="5">
                  <c:v>304657.14285714284</c:v>
                </c:pt>
                <c:pt idx="6">
                  <c:v>298777.14285714284</c:v>
                </c:pt>
                <c:pt idx="7">
                  <c:v>292897.14285714284</c:v>
                </c:pt>
                <c:pt idx="8">
                  <c:v>287017.14285714284</c:v>
                </c:pt>
                <c:pt idx="9">
                  <c:v>281137.14285714284</c:v>
                </c:pt>
                <c:pt idx="10">
                  <c:v>275257.14285714284</c:v>
                </c:pt>
                <c:pt idx="11">
                  <c:v>269377.14285714284</c:v>
                </c:pt>
                <c:pt idx="12">
                  <c:v>263497.14285714284</c:v>
                </c:pt>
                <c:pt idx="13">
                  <c:v>257617.14285714284</c:v>
                </c:pt>
                <c:pt idx="14">
                  <c:v>251737.14285714284</c:v>
                </c:pt>
                <c:pt idx="15">
                  <c:v>245857.14285714284</c:v>
                </c:pt>
                <c:pt idx="16">
                  <c:v>239977.14285714284</c:v>
                </c:pt>
                <c:pt idx="17">
                  <c:v>234097.14285714281</c:v>
                </c:pt>
                <c:pt idx="18">
                  <c:v>228217.14285714281</c:v>
                </c:pt>
                <c:pt idx="19">
                  <c:v>222337.14285714281</c:v>
                </c:pt>
                <c:pt idx="20">
                  <c:v>216457.14285714281</c:v>
                </c:pt>
                <c:pt idx="21">
                  <c:v>210577.14285714281</c:v>
                </c:pt>
                <c:pt idx="22">
                  <c:v>204697.14285714281</c:v>
                </c:pt>
                <c:pt idx="23">
                  <c:v>198817.14285714281</c:v>
                </c:pt>
                <c:pt idx="24">
                  <c:v>192937.14285714281</c:v>
                </c:pt>
                <c:pt idx="25">
                  <c:v>187057.14285714281</c:v>
                </c:pt>
                <c:pt idx="26">
                  <c:v>181177.14285714281</c:v>
                </c:pt>
                <c:pt idx="27">
                  <c:v>175297.14285714281</c:v>
                </c:pt>
                <c:pt idx="28">
                  <c:v>169417.14285714281</c:v>
                </c:pt>
                <c:pt idx="29">
                  <c:v>163537.14285714281</c:v>
                </c:pt>
                <c:pt idx="30">
                  <c:v>157657.14285714281</c:v>
                </c:pt>
                <c:pt idx="31">
                  <c:v>151777.14285714281</c:v>
                </c:pt>
                <c:pt idx="32">
                  <c:v>145897.14285714281</c:v>
                </c:pt>
                <c:pt idx="33">
                  <c:v>140017.14285714281</c:v>
                </c:pt>
                <c:pt idx="34">
                  <c:v>134137.14285714281</c:v>
                </c:pt>
                <c:pt idx="35">
                  <c:v>128257.14285714284</c:v>
                </c:pt>
                <c:pt idx="36">
                  <c:v>122377.14285714284</c:v>
                </c:pt>
                <c:pt idx="37">
                  <c:v>116497.14285714284</c:v>
                </c:pt>
                <c:pt idx="38">
                  <c:v>110617.14285714284</c:v>
                </c:pt>
                <c:pt idx="39">
                  <c:v>104737.14285714284</c:v>
                </c:pt>
                <c:pt idx="40">
                  <c:v>98857.142857142841</c:v>
                </c:pt>
              </c:numCache>
            </c:numRef>
          </c:xVal>
          <c:yVal>
            <c:numRef>
              <c:f>内部計算用!$C$3:$C$43</c:f>
              <c:numCache>
                <c:formatCode>General</c:formatCode>
                <c:ptCount val="4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95-1941-B291-47B835A49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85264"/>
        <c:axId val="913476752"/>
      </c:scatterChart>
      <c:valAx>
        <c:axId val="913485264"/>
        <c:scaling>
          <c:orientation val="minMax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使用キャラのメインステータス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3476752"/>
        <c:crosses val="autoZero"/>
        <c:crossBetween val="midCat"/>
      </c:valAx>
      <c:valAx>
        <c:axId val="9134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劉備の筋力値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348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290286</xdr:colOff>
      <xdr:row>24</xdr:row>
      <xdr:rowOff>99786</xdr:rowOff>
    </xdr:from>
    <xdr:to>
      <xdr:col>5</xdr:col>
      <xdr:colOff>870857</xdr:colOff>
      <xdr:row>42</xdr:row>
      <xdr:rowOff>108858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18E2590-1E0D-5561-E0C6-5A6C70766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dleheroine-research.com/data/enemy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8588-63D3-4D6B-A5C4-1BB9838DCE73}">
  <dimension ref="B2:AE57"/>
  <sheetViews>
    <sheetView showGridLines="0" tabSelected="1" zoomScale="105" workbookViewId="0"/>
  </sheetViews>
  <sheetFormatPr defaultRowHeight="18.75"/>
  <cols>
    <col min="2" max="2" width="17.125" customWidth="1"/>
    <col min="3" max="3" width="15.75" customWidth="1"/>
    <col min="4" max="4" width="12.125" customWidth="1"/>
    <col min="5" max="5" width="13.125" customWidth="1"/>
    <col min="6" max="6" width="12.25" customWidth="1"/>
    <col min="7" max="7" width="13" bestFit="1" customWidth="1"/>
    <col min="8" max="8" width="18.75" customWidth="1"/>
    <col min="9" max="9" width="13" bestFit="1" customWidth="1"/>
    <col min="10" max="10" width="18.625" customWidth="1"/>
    <col min="12" max="12" width="10.125" bestFit="1" customWidth="1"/>
  </cols>
  <sheetData>
    <row r="2" spans="2:31" ht="30">
      <c r="B2" s="1" t="s">
        <v>45</v>
      </c>
    </row>
    <row r="3" spans="2:31">
      <c r="B3" t="s">
        <v>55</v>
      </c>
    </row>
    <row r="4" spans="2:31">
      <c r="B4" t="s">
        <v>57</v>
      </c>
    </row>
    <row r="5" spans="2:31">
      <c r="B5" t="s">
        <v>58</v>
      </c>
    </row>
    <row r="6" spans="2:31">
      <c r="B6" t="s">
        <v>31</v>
      </c>
    </row>
    <row r="7" spans="2:31">
      <c r="B7" t="s">
        <v>60</v>
      </c>
    </row>
    <row r="8" spans="2:31">
      <c r="B8" s="28" t="s">
        <v>61</v>
      </c>
      <c r="AA8" s="27"/>
      <c r="AB8" s="27"/>
      <c r="AC8" s="27"/>
      <c r="AD8" s="27"/>
      <c r="AE8" s="27"/>
    </row>
    <row r="10" spans="2:31">
      <c r="B10" s="17" t="s">
        <v>49</v>
      </c>
      <c r="C10" s="12" t="s">
        <v>42</v>
      </c>
      <c r="D10" t="s">
        <v>51</v>
      </c>
    </row>
    <row r="11" spans="2:31">
      <c r="B11" s="17" t="s">
        <v>50</v>
      </c>
      <c r="C11" s="13">
        <v>200</v>
      </c>
      <c r="D11" t="s">
        <v>51</v>
      </c>
    </row>
    <row r="12" spans="2:31">
      <c r="B12" s="11"/>
      <c r="C12" s="11"/>
    </row>
    <row r="13" spans="2:31">
      <c r="B13" s="18" t="s">
        <v>48</v>
      </c>
      <c r="C13" s="20">
        <v>4</v>
      </c>
      <c r="D13" t="s">
        <v>32</v>
      </c>
    </row>
    <row r="14" spans="2:31">
      <c r="B14" s="11"/>
      <c r="C14" s="11"/>
    </row>
    <row r="15" spans="2:31">
      <c r="B15" s="32" t="s">
        <v>52</v>
      </c>
      <c r="C15" s="33"/>
      <c r="E15" s="30" t="s">
        <v>53</v>
      </c>
      <c r="F15" s="31"/>
    </row>
    <row r="16" spans="2:31">
      <c r="B16" s="19" t="s">
        <v>26</v>
      </c>
      <c r="C16" s="21">
        <v>40</v>
      </c>
      <c r="D16" t="s">
        <v>29</v>
      </c>
      <c r="E16" s="19" t="s">
        <v>26</v>
      </c>
      <c r="F16" s="21">
        <v>40</v>
      </c>
      <c r="G16" t="s">
        <v>29</v>
      </c>
    </row>
    <row r="17" spans="2:10">
      <c r="B17" s="18" t="s">
        <v>27</v>
      </c>
      <c r="C17" s="22">
        <v>0</v>
      </c>
      <c r="D17" t="s">
        <v>29</v>
      </c>
      <c r="E17" s="18" t="s">
        <v>27</v>
      </c>
      <c r="F17" s="22">
        <v>50</v>
      </c>
      <c r="G17" t="s">
        <v>29</v>
      </c>
    </row>
    <row r="18" spans="2:10">
      <c r="B18" s="18" t="s">
        <v>28</v>
      </c>
      <c r="C18" s="22">
        <v>0</v>
      </c>
      <c r="D18" t="s">
        <v>29</v>
      </c>
      <c r="E18" s="18" t="s">
        <v>28</v>
      </c>
      <c r="F18" s="22">
        <v>0</v>
      </c>
      <c r="G18" t="s">
        <v>29</v>
      </c>
    </row>
    <row r="19" spans="2:10">
      <c r="B19" s="18" t="s">
        <v>30</v>
      </c>
      <c r="C19" s="22">
        <v>0</v>
      </c>
      <c r="D19" t="s">
        <v>29</v>
      </c>
      <c r="E19" s="18" t="s">
        <v>30</v>
      </c>
      <c r="F19" s="22">
        <v>0</v>
      </c>
      <c r="G19" t="s">
        <v>29</v>
      </c>
    </row>
    <row r="21" spans="2:10" ht="19.5" thickBot="1"/>
    <row r="22" spans="2:10" ht="19.5" thickBot="1">
      <c r="B22" s="26" t="s">
        <v>54</v>
      </c>
      <c r="C22" s="25" t="str">
        <f>C10</f>
        <v>知力</v>
      </c>
      <c r="G22" s="7" t="s">
        <v>44</v>
      </c>
      <c r="H22" s="15" t="s">
        <v>56</v>
      </c>
      <c r="I22" s="7" t="s">
        <v>44</v>
      </c>
      <c r="J22" s="16" t="s">
        <v>56</v>
      </c>
    </row>
    <row r="23" spans="2:10">
      <c r="C23" s="24">
        <f>C11</f>
        <v>200</v>
      </c>
      <c r="G23" s="8">
        <v>110000</v>
      </c>
      <c r="H23" s="14">
        <f>(内部計算用!$D$16*1000000/($C$16+100)/($C$17+100)/($C$18+100)-(G23*($F$16+100)*($F$17+100)*($F$18+100)*($F$19+100)/100000000*(0.4-($C$13-1)*0.04)))/(($C$19+100)/100)</f>
        <v>328177.1428571429</v>
      </c>
      <c r="I23" s="8">
        <v>310000</v>
      </c>
      <c r="J23" s="14">
        <f>(内部計算用!$D$16*1000000/($C$16+100)/($C$17+100)/($C$18+100)-(I23*($F$16+100)*($F$17+100)*($F$18+100)*($F$19+100)/100000000*(0.4-($C$13-1)*0.04)))/(($C$19+100)/100)</f>
        <v>210577.14285714287</v>
      </c>
    </row>
    <row r="24" spans="2:10">
      <c r="C24" s="3" t="s">
        <v>59</v>
      </c>
      <c r="D24" s="23">
        <f>内部計算用!D16</f>
        <v>550000</v>
      </c>
      <c r="G24" s="9">
        <v>120000</v>
      </c>
      <c r="H24" s="14">
        <f>(内部計算用!$D$16*1000000/($C$16+100)/($C$17+100)/($C$18+100)-(G24*($F$16+100)*($F$17+100)*($F$18+100)*($F$19+100)/100000000*(0.4-($C$13-1)*0.04)))/(($C$19+100)/100)</f>
        <v>322297.1428571429</v>
      </c>
      <c r="I24" s="9">
        <v>320000</v>
      </c>
      <c r="J24" s="14">
        <f>(内部計算用!$D$16*1000000/($C$16+100)/($C$17+100)/($C$18+100)-(I24*($F$16+100)*($F$17+100)*($F$18+100)*($F$19+100)/100000000*(0.4-($C$13-1)*0.04)))/(($C$19+100)/100)</f>
        <v>204697.14285714287</v>
      </c>
    </row>
    <row r="25" spans="2:10">
      <c r="G25" s="9">
        <v>130000</v>
      </c>
      <c r="H25" s="14">
        <f>(内部計算用!$D$16*1000000/($C$16+100)/($C$17+100)/($C$18+100)-(G25*($F$16+100)*($F$17+100)*($F$18+100)*($F$19+100)/100000000*(0.4-($C$13-1)*0.04)))/(($C$19+100)/100)</f>
        <v>316417.1428571429</v>
      </c>
      <c r="I25" s="9">
        <v>330000</v>
      </c>
      <c r="J25" s="14">
        <f>(内部計算用!$D$16*1000000/($C$16+100)/($C$17+100)/($C$18+100)-(I25*($F$16+100)*($F$17+100)*($F$18+100)*($F$19+100)/100000000*(0.4-($C$13-1)*0.04)))/(($C$19+100)/100)</f>
        <v>198817.14285714287</v>
      </c>
    </row>
    <row r="26" spans="2:10">
      <c r="G26" s="9">
        <v>140000</v>
      </c>
      <c r="H26" s="14">
        <f>(内部計算用!$D$16*1000000/($C$16+100)/($C$17+100)/($C$18+100)-(G26*($F$16+100)*($F$17+100)*($F$18+100)*($F$19+100)/100000000*(0.4-($C$13-1)*0.04)))/(($C$19+100)/100)</f>
        <v>310537.1428571429</v>
      </c>
      <c r="I26" s="9">
        <v>340000</v>
      </c>
      <c r="J26" s="14">
        <f>(内部計算用!$D$16*1000000/($C$16+100)/($C$17+100)/($C$18+100)-(I26*($F$16+100)*($F$17+100)*($F$18+100)*($F$19+100)/100000000*(0.4-($C$13-1)*0.04)))/(($C$19+100)/100)</f>
        <v>192937.14285714287</v>
      </c>
    </row>
    <row r="27" spans="2:10">
      <c r="G27" s="9">
        <v>150000</v>
      </c>
      <c r="H27" s="14">
        <f>(内部計算用!$D$16*1000000/($C$16+100)/($C$17+100)/($C$18+100)-(G27*($F$16+100)*($F$17+100)*($F$18+100)*($F$19+100)/100000000*(0.4-($C$13-1)*0.04)))/(($C$19+100)/100)</f>
        <v>304657.1428571429</v>
      </c>
      <c r="I27" s="9">
        <v>350000</v>
      </c>
      <c r="J27" s="14">
        <f>(内部計算用!$D$16*1000000/($C$16+100)/($C$17+100)/($C$18+100)-(I27*($F$16+100)*($F$17+100)*($F$18+100)*($F$19+100)/100000000*(0.4-($C$13-1)*0.04)))/(($C$19+100)/100)</f>
        <v>187057.14285714287</v>
      </c>
    </row>
    <row r="28" spans="2:10">
      <c r="G28" s="9">
        <v>160000</v>
      </c>
      <c r="H28" s="14">
        <f>(内部計算用!$D$16*1000000/($C$16+100)/($C$17+100)/($C$18+100)-(G28*($F$16+100)*($F$17+100)*($F$18+100)*($F$19+100)/100000000*(0.4-($C$13-1)*0.04)))/(($C$19+100)/100)</f>
        <v>298777.1428571429</v>
      </c>
      <c r="I28" s="9">
        <v>360000</v>
      </c>
      <c r="J28" s="14">
        <f>(内部計算用!$D$16*1000000/($C$16+100)/($C$17+100)/($C$18+100)-(I28*($F$16+100)*($F$17+100)*($F$18+100)*($F$19+100)/100000000*(0.4-($C$13-1)*0.04)))/(($C$19+100)/100)</f>
        <v>181177.14285714287</v>
      </c>
    </row>
    <row r="29" spans="2:10">
      <c r="G29" s="9">
        <v>170000</v>
      </c>
      <c r="H29" s="14">
        <f>(内部計算用!$D$16*1000000/($C$16+100)/($C$17+100)/($C$18+100)-(G29*($F$16+100)*($F$17+100)*($F$18+100)*($F$19+100)/100000000*(0.4-($C$13-1)*0.04)))/(($C$19+100)/100)</f>
        <v>292897.1428571429</v>
      </c>
      <c r="I29" s="9">
        <v>370000</v>
      </c>
      <c r="J29" s="14">
        <f>(内部計算用!$D$16*1000000/($C$16+100)/($C$17+100)/($C$18+100)-(I29*($F$16+100)*($F$17+100)*($F$18+100)*($F$19+100)/100000000*(0.4-($C$13-1)*0.04)))/(($C$19+100)/100)</f>
        <v>175297.14285714287</v>
      </c>
    </row>
    <row r="30" spans="2:10">
      <c r="G30" s="9">
        <v>180000</v>
      </c>
      <c r="H30" s="14">
        <f>(内部計算用!$D$16*1000000/($C$16+100)/($C$17+100)/($C$18+100)-(G30*($F$16+100)*($F$17+100)*($F$18+100)*($F$19+100)/100000000*(0.4-($C$13-1)*0.04)))/(($C$19+100)/100)</f>
        <v>287017.1428571429</v>
      </c>
      <c r="I30" s="9">
        <v>380000</v>
      </c>
      <c r="J30" s="14">
        <f>(内部計算用!$D$16*1000000/($C$16+100)/($C$17+100)/($C$18+100)-(I30*($F$16+100)*($F$17+100)*($F$18+100)*($F$19+100)/100000000*(0.4-($C$13-1)*0.04)))/(($C$19+100)/100)</f>
        <v>169417.14285714287</v>
      </c>
    </row>
    <row r="31" spans="2:10">
      <c r="G31" s="9">
        <v>190000</v>
      </c>
      <c r="H31" s="14">
        <f>(内部計算用!$D$16*1000000/($C$16+100)/($C$17+100)/($C$18+100)-(G31*($F$16+100)*($F$17+100)*($F$18+100)*($F$19+100)/100000000*(0.4-($C$13-1)*0.04)))/(($C$19+100)/100)</f>
        <v>281137.1428571429</v>
      </c>
      <c r="I31" s="9">
        <v>390000</v>
      </c>
      <c r="J31" s="14">
        <f>(内部計算用!$D$16*1000000/($C$16+100)/($C$17+100)/($C$18+100)-(I31*($F$16+100)*($F$17+100)*($F$18+100)*($F$19+100)/100000000*(0.4-($C$13-1)*0.04)))/(($C$19+100)/100)</f>
        <v>163537.14285714287</v>
      </c>
    </row>
    <row r="32" spans="2:10">
      <c r="G32" s="9">
        <v>200000</v>
      </c>
      <c r="H32" s="14">
        <f>(内部計算用!$D$16*1000000/($C$16+100)/($C$17+100)/($C$18+100)-(G32*($F$16+100)*($F$17+100)*($F$18+100)*($F$19+100)/100000000*(0.4-($C$13-1)*0.04)))/(($C$19+100)/100)</f>
        <v>275257.1428571429</v>
      </c>
      <c r="I32" s="9">
        <v>400000</v>
      </c>
      <c r="J32" s="14">
        <f>(内部計算用!$D$16*1000000/($C$16+100)/($C$17+100)/($C$18+100)-(I32*($F$16+100)*($F$17+100)*($F$18+100)*($F$19+100)/100000000*(0.4-($C$13-1)*0.04)))/(($C$19+100)/100)</f>
        <v>157657.14285714287</v>
      </c>
    </row>
    <row r="33" spans="2:10">
      <c r="G33" s="9">
        <v>210000</v>
      </c>
      <c r="H33" s="14">
        <f>(内部計算用!$D$16*1000000/($C$16+100)/($C$17+100)/($C$18+100)-(G33*($F$16+100)*($F$17+100)*($F$18+100)*($F$19+100)/100000000*(0.4-($C$13-1)*0.04)))/(($C$19+100)/100)</f>
        <v>269377.1428571429</v>
      </c>
      <c r="I33" s="9">
        <v>410000</v>
      </c>
      <c r="J33" s="14">
        <f>(内部計算用!$D$16*1000000/($C$16+100)/($C$17+100)/($C$18+100)-(I33*($F$16+100)*($F$17+100)*($F$18+100)*($F$19+100)/100000000*(0.4-($C$13-1)*0.04)))/(($C$19+100)/100)</f>
        <v>151777.14285714287</v>
      </c>
    </row>
    <row r="34" spans="2:10">
      <c r="G34" s="9">
        <v>220000</v>
      </c>
      <c r="H34" s="14">
        <f>(内部計算用!$D$16*1000000/($C$16+100)/($C$17+100)/($C$18+100)-(G34*($F$16+100)*($F$17+100)*($F$18+100)*($F$19+100)/100000000*(0.4-($C$13-1)*0.04)))/(($C$19+100)/100)</f>
        <v>263497.1428571429</v>
      </c>
      <c r="I34" s="9">
        <v>420000</v>
      </c>
      <c r="J34" s="14">
        <f>(内部計算用!$D$16*1000000/($C$16+100)/($C$17+100)/($C$18+100)-(I34*($F$16+100)*($F$17+100)*($F$18+100)*($F$19+100)/100000000*(0.4-($C$13-1)*0.04)))/(($C$19+100)/100)</f>
        <v>145897.14285714287</v>
      </c>
    </row>
    <row r="35" spans="2:10">
      <c r="G35" s="9">
        <v>230000</v>
      </c>
      <c r="H35" s="14">
        <f>(内部計算用!$D$16*1000000/($C$16+100)/($C$17+100)/($C$18+100)-(G35*($F$16+100)*($F$17+100)*($F$18+100)*($F$19+100)/100000000*(0.4-($C$13-1)*0.04)))/(($C$19+100)/100)</f>
        <v>257617.1428571429</v>
      </c>
      <c r="I35" s="9">
        <v>430000</v>
      </c>
      <c r="J35" s="14">
        <f>(内部計算用!$D$16*1000000/($C$16+100)/($C$17+100)/($C$18+100)-(I35*($F$16+100)*($F$17+100)*($F$18+100)*($F$19+100)/100000000*(0.4-($C$13-1)*0.04)))/(($C$19+100)/100)</f>
        <v>140017.14285714287</v>
      </c>
    </row>
    <row r="36" spans="2:10">
      <c r="G36" s="9">
        <v>240000</v>
      </c>
      <c r="H36" s="14">
        <f>(内部計算用!$D$16*1000000/($C$16+100)/($C$17+100)/($C$18+100)-(G36*($F$16+100)*($F$17+100)*($F$18+100)*($F$19+100)/100000000*(0.4-($C$13-1)*0.04)))/(($C$19+100)/100)</f>
        <v>251737.1428571429</v>
      </c>
      <c r="I36" s="9">
        <v>440000</v>
      </c>
      <c r="J36" s="14">
        <f>(内部計算用!$D$16*1000000/($C$16+100)/($C$17+100)/($C$18+100)-(I36*($F$16+100)*($F$17+100)*($F$18+100)*($F$19+100)/100000000*(0.4-($C$13-1)*0.04)))/(($C$19+100)/100)</f>
        <v>134137.14285714287</v>
      </c>
    </row>
    <row r="37" spans="2:10">
      <c r="G37" s="9">
        <v>250000</v>
      </c>
      <c r="H37" s="14">
        <f>(内部計算用!$D$16*1000000/($C$16+100)/($C$17+100)/($C$18+100)-(G37*($F$16+100)*($F$17+100)*($F$18+100)*($F$19+100)/100000000*(0.4-($C$13-1)*0.04)))/(($C$19+100)/100)</f>
        <v>245857.1428571429</v>
      </c>
      <c r="I37" s="9">
        <v>450000</v>
      </c>
      <c r="J37" s="14">
        <f>(内部計算用!$D$16*1000000/($C$16+100)/($C$17+100)/($C$18+100)-(I37*($F$16+100)*($F$17+100)*($F$18+100)*($F$19+100)/100000000*(0.4-($C$13-1)*0.04)))/(($C$19+100)/100)</f>
        <v>128257.1428571429</v>
      </c>
    </row>
    <row r="38" spans="2:10">
      <c r="G38" s="9">
        <v>260000</v>
      </c>
      <c r="H38" s="14">
        <f>(内部計算用!$D$16*1000000/($C$16+100)/($C$17+100)/($C$18+100)-(G38*($F$16+100)*($F$17+100)*($F$18+100)*($F$19+100)/100000000*(0.4-($C$13-1)*0.04)))/(($C$19+100)/100)</f>
        <v>239977.1428571429</v>
      </c>
      <c r="I38" s="9">
        <v>460000</v>
      </c>
      <c r="J38" s="14">
        <f>(内部計算用!$D$16*1000000/($C$16+100)/($C$17+100)/($C$18+100)-(I38*($F$16+100)*($F$17+100)*($F$18+100)*($F$19+100)/100000000*(0.4-($C$13-1)*0.04)))/(($C$19+100)/100)</f>
        <v>122377.1428571429</v>
      </c>
    </row>
    <row r="39" spans="2:10">
      <c r="G39" s="9">
        <v>270000</v>
      </c>
      <c r="H39" s="14">
        <f>(内部計算用!$D$16*1000000/($C$16+100)/($C$17+100)/($C$18+100)-(G39*($F$16+100)*($F$17+100)*($F$18+100)*($F$19+100)/100000000*(0.4-($C$13-1)*0.04)))/(($C$19+100)/100)</f>
        <v>234097.14285714287</v>
      </c>
      <c r="I39" s="9">
        <v>470000</v>
      </c>
      <c r="J39" s="14">
        <f>(内部計算用!$D$16*1000000/($C$16+100)/($C$17+100)/($C$18+100)-(I39*($F$16+100)*($F$17+100)*($F$18+100)*($F$19+100)/100000000*(0.4-($C$13-1)*0.04)))/(($C$19+100)/100)</f>
        <v>116497.1428571429</v>
      </c>
    </row>
    <row r="40" spans="2:10">
      <c r="G40" s="9">
        <v>280000</v>
      </c>
      <c r="H40" s="14">
        <f>(内部計算用!$D$16*1000000/($C$16+100)/($C$17+100)/($C$18+100)-(G40*($F$16+100)*($F$17+100)*($F$18+100)*($F$19+100)/100000000*(0.4-($C$13-1)*0.04)))/(($C$19+100)/100)</f>
        <v>228217.14285714287</v>
      </c>
      <c r="I40" s="9">
        <v>480000</v>
      </c>
      <c r="J40" s="14">
        <f>(内部計算用!$D$16*1000000/($C$16+100)/($C$17+100)/($C$18+100)-(I40*($F$16+100)*($F$17+100)*($F$18+100)*($F$19+100)/100000000*(0.4-($C$13-1)*0.04)))/(($C$19+100)/100)</f>
        <v>110617.1428571429</v>
      </c>
    </row>
    <row r="41" spans="2:10">
      <c r="G41" s="9">
        <v>290000</v>
      </c>
      <c r="H41" s="14">
        <f>(内部計算用!$D$16*1000000/($C$16+100)/($C$17+100)/($C$18+100)-(G41*($F$16+100)*($F$17+100)*($F$18+100)*($F$19+100)/100000000*(0.4-($C$13-1)*0.04)))/(($C$19+100)/100)</f>
        <v>222337.14285714287</v>
      </c>
      <c r="I41" s="9">
        <v>490000</v>
      </c>
      <c r="J41" s="14">
        <f>(内部計算用!$D$16*1000000/($C$16+100)/($C$17+100)/($C$18+100)-(I41*($F$16+100)*($F$17+100)*($F$18+100)*($F$19+100)/100000000*(0.4-($C$13-1)*0.04)))/(($C$19+100)/100)</f>
        <v>104737.1428571429</v>
      </c>
    </row>
    <row r="42" spans="2:10" ht="19.5" thickBot="1">
      <c r="G42" s="10">
        <v>300000</v>
      </c>
      <c r="H42" s="14">
        <f>(内部計算用!$D$16*1000000/($C$16+100)/($C$17+100)/($C$18+100)-(G42*($F$16+100)*($F$17+100)*($F$18+100)*($F$19+100)/100000000*(0.4-($C$13-1)*0.04)))/(($C$19+100)/100)</f>
        <v>216457.14285714287</v>
      </c>
      <c r="I42" s="10">
        <v>500000</v>
      </c>
      <c r="J42" s="14">
        <f>(内部計算用!$D$16*1000000/($C$16+100)/($C$17+100)/($C$18+100)-(I42*($F$16+100)*($F$17+100)*($F$18+100)*($F$19+100)/100000000*(0.4-($C$13-1)*0.04)))/(($C$19+100)/100)</f>
        <v>98857.142857142899</v>
      </c>
    </row>
    <row r="45" spans="2:10">
      <c r="B45" s="5" t="s">
        <v>46</v>
      </c>
    </row>
    <row r="47" spans="2:10">
      <c r="B47" s="3"/>
      <c r="C47" s="6" t="s">
        <v>39</v>
      </c>
      <c r="D47" s="6" t="s">
        <v>40</v>
      </c>
      <c r="E47" s="6" t="s">
        <v>33</v>
      </c>
    </row>
    <row r="48" spans="2:10">
      <c r="B48" s="3">
        <v>196</v>
      </c>
      <c r="C48" s="3">
        <v>280000</v>
      </c>
      <c r="D48" s="3">
        <v>280000</v>
      </c>
      <c r="E48" s="4">
        <v>350000</v>
      </c>
      <c r="F48" s="29"/>
    </row>
    <row r="49" spans="2:6">
      <c r="B49" s="3">
        <v>197</v>
      </c>
      <c r="C49" s="3">
        <v>320000</v>
      </c>
      <c r="D49" s="3">
        <v>400000</v>
      </c>
      <c r="E49" s="4">
        <v>320000</v>
      </c>
      <c r="F49" s="29"/>
    </row>
    <row r="50" spans="2:6">
      <c r="B50" s="3">
        <v>198</v>
      </c>
      <c r="C50" s="3">
        <v>360000</v>
      </c>
      <c r="D50" s="3">
        <v>360000</v>
      </c>
      <c r="E50" s="4">
        <v>450000</v>
      </c>
      <c r="F50" s="29"/>
    </row>
    <row r="51" spans="2:6">
      <c r="B51" s="3">
        <v>199</v>
      </c>
      <c r="C51" s="3">
        <v>500000</v>
      </c>
      <c r="D51" s="3">
        <v>400000</v>
      </c>
      <c r="E51" s="4">
        <v>400000</v>
      </c>
      <c r="F51" s="29"/>
    </row>
    <row r="52" spans="2:6">
      <c r="B52" s="3">
        <v>200</v>
      </c>
      <c r="C52" s="3">
        <v>440000</v>
      </c>
      <c r="D52" s="3">
        <v>440000</v>
      </c>
      <c r="E52" s="3">
        <v>550000</v>
      </c>
    </row>
    <row r="53" spans="2:6">
      <c r="B53" s="3">
        <v>201</v>
      </c>
      <c r="C53" s="3">
        <v>392000</v>
      </c>
      <c r="D53" s="3">
        <v>392000</v>
      </c>
      <c r="E53" s="3">
        <v>560000</v>
      </c>
    </row>
    <row r="54" spans="2:6">
      <c r="B54" s="3">
        <v>202</v>
      </c>
      <c r="C54" s="3">
        <v>399000</v>
      </c>
      <c r="D54" s="3">
        <v>570000</v>
      </c>
      <c r="E54" s="3">
        <v>399000</v>
      </c>
    </row>
    <row r="55" spans="2:6">
      <c r="B55" s="3">
        <v>203</v>
      </c>
      <c r="C55" s="3">
        <v>406000</v>
      </c>
      <c r="D55" s="3">
        <v>580000</v>
      </c>
      <c r="E55" s="3">
        <v>406000</v>
      </c>
    </row>
    <row r="56" spans="2:6">
      <c r="B56" s="3">
        <v>204</v>
      </c>
      <c r="C56" s="3">
        <v>509000</v>
      </c>
      <c r="D56" s="3">
        <v>413000</v>
      </c>
      <c r="E56" s="3">
        <v>413000</v>
      </c>
    </row>
    <row r="57" spans="2:6">
      <c r="B57" s="3">
        <v>205</v>
      </c>
      <c r="C57" s="3">
        <v>600000</v>
      </c>
      <c r="D57" s="3">
        <v>420000</v>
      </c>
      <c r="E57" s="3">
        <v>420000</v>
      </c>
    </row>
  </sheetData>
  <mergeCells count="2">
    <mergeCell ref="E15:F15"/>
    <mergeCell ref="B15:C15"/>
  </mergeCells>
  <phoneticPr fontId="1"/>
  <hyperlinks>
    <hyperlink ref="B8" r:id="rId1" location="%E6%88%A6%E5%BD%B9%E3%83%9C%E3%82%B9%E3%82%B9%E3%83%86%E3%83%BC%E3%82%BF%E3%82%B9196205%E3%82%B9%E3%83%86%E3%83%BC%E3%82%B8" xr:uid="{5AAADE54-3C84-4889-875A-874B41B10DC0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F98324-35CE-45EB-89F1-A64AF179D172}">
          <x14:formula1>
            <xm:f>内部計算用!$D$2:$D$4</xm:f>
          </x14:formula1>
          <xm:sqref>C10</xm:sqref>
        </x14:dataValidation>
        <x14:dataValidation type="list" allowBlank="1" showInputMessage="1" showErrorMessage="1" xr:uid="{60535D05-8430-4602-9F00-38C084DA3022}">
          <x14:formula1>
            <xm:f>内部計算用!$D$5:$D$14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42"/>
  <sheetViews>
    <sheetView showGridLines="0" workbookViewId="0"/>
  </sheetViews>
  <sheetFormatPr defaultRowHeight="18.75"/>
  <sheetData>
    <row r="2" spans="2:2" ht="30">
      <c r="B2" s="1" t="s">
        <v>34</v>
      </c>
    </row>
    <row r="4" spans="2:2">
      <c r="B4" t="s">
        <v>0</v>
      </c>
    </row>
    <row r="5" spans="2:2">
      <c r="B5" t="s">
        <v>1</v>
      </c>
    </row>
    <row r="6" spans="2:2">
      <c r="B6" t="s">
        <v>2</v>
      </c>
    </row>
    <row r="8" spans="2:2" ht="25.5">
      <c r="B8" s="2" t="s">
        <v>3</v>
      </c>
    </row>
    <row r="10" spans="2:2">
      <c r="B10" t="s">
        <v>35</v>
      </c>
    </row>
    <row r="11" spans="2:2">
      <c r="B11" t="s">
        <v>36</v>
      </c>
    </row>
    <row r="12" spans="2:2">
      <c r="B12" t="s">
        <v>37</v>
      </c>
    </row>
    <row r="13" spans="2:2">
      <c r="B13" t="s">
        <v>4</v>
      </c>
    </row>
    <row r="14" spans="2:2">
      <c r="B14" t="s">
        <v>5</v>
      </c>
    </row>
    <row r="16" spans="2:2">
      <c r="B16" t="s">
        <v>6</v>
      </c>
    </row>
    <row r="17" spans="2:2">
      <c r="B17" t="s">
        <v>7</v>
      </c>
    </row>
    <row r="19" spans="2:2">
      <c r="B19" t="s">
        <v>8</v>
      </c>
    </row>
    <row r="20" spans="2:2">
      <c r="B20" t="s">
        <v>9</v>
      </c>
    </row>
    <row r="21" spans="2:2">
      <c r="B21" t="s">
        <v>10</v>
      </c>
    </row>
    <row r="22" spans="2:2">
      <c r="B22" t="s">
        <v>11</v>
      </c>
    </row>
    <row r="24" spans="2:2" ht="25.5">
      <c r="B24" s="2" t="s">
        <v>21</v>
      </c>
    </row>
    <row r="26" spans="2:2">
      <c r="B26" t="s">
        <v>13</v>
      </c>
    </row>
    <row r="27" spans="2:2">
      <c r="B27" t="s">
        <v>12</v>
      </c>
    </row>
    <row r="28" spans="2:2">
      <c r="B28" t="s">
        <v>14</v>
      </c>
    </row>
    <row r="30" spans="2:2">
      <c r="B30" t="s">
        <v>38</v>
      </c>
    </row>
    <row r="31" spans="2:2">
      <c r="B31" t="s">
        <v>15</v>
      </c>
    </row>
    <row r="32" spans="2:2">
      <c r="B32" t="s">
        <v>16</v>
      </c>
    </row>
    <row r="33" spans="2:2">
      <c r="B33" t="s">
        <v>17</v>
      </c>
    </row>
    <row r="34" spans="2:2">
      <c r="B34" t="s">
        <v>18</v>
      </c>
    </row>
    <row r="35" spans="2:2">
      <c r="B35" t="s">
        <v>19</v>
      </c>
    </row>
    <row r="36" spans="2:2">
      <c r="B36" t="s">
        <v>20</v>
      </c>
    </row>
    <row r="39" spans="2:2">
      <c r="B39" t="s">
        <v>22</v>
      </c>
    </row>
    <row r="40" spans="2:2">
      <c r="B40" t="s">
        <v>23</v>
      </c>
    </row>
    <row r="41" spans="2:2">
      <c r="B41" t="s">
        <v>24</v>
      </c>
    </row>
    <row r="42" spans="2:2">
      <c r="B42" t="s">
        <v>25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8A2EC-CFB0-43C6-9FEE-5342F4407E65}">
  <dimension ref="B2:D43"/>
  <sheetViews>
    <sheetView topLeftCell="A10" workbookViewId="0">
      <selection activeCell="E15" sqref="E15"/>
    </sheetView>
  </sheetViews>
  <sheetFormatPr defaultRowHeight="18.75"/>
  <sheetData>
    <row r="2" spans="2:4">
      <c r="B2" s="3" t="s">
        <v>47</v>
      </c>
      <c r="C2" s="3" t="s">
        <v>44</v>
      </c>
      <c r="D2" t="s">
        <v>41</v>
      </c>
    </row>
    <row r="3" spans="2:4">
      <c r="B3" s="3">
        <f>(内部計算用!$D$16*1000000/((計算ツール!$C$16+100)*(計算ツール!$C$17+100)*(計算ツール!$C$18+100))-C3*(計算ツール!$F$16+100)*(計算ツール!$F$17+100)*(計算ツール!$F$18+100)*(計算ツール!$F$19+100)/100000000*(0.4-(計算ツール!$C$13-1)*0.04))/((計算ツール!$C$19+100)/100)</f>
        <v>334057.14285714284</v>
      </c>
      <c r="C3" s="3">
        <v>100000</v>
      </c>
      <c r="D3" t="s">
        <v>43</v>
      </c>
    </row>
    <row r="4" spans="2:4">
      <c r="B4" s="3">
        <f>(内部計算用!$D$16*1000000/((計算ツール!$C$16+100)*(計算ツール!$C$17+100)*(計算ツール!$C$18+100))-C4*(計算ツール!$F$16+100)*(計算ツール!$F$17+100)*(計算ツール!$F$18+100)*(計算ツール!$F$19+100)/100000000*(0.4-(計算ツール!$C$13-1)*0.04))/((計算ツール!$C$19+100)/100)</f>
        <v>328177.14285714284</v>
      </c>
      <c r="C4" s="3">
        <v>110000</v>
      </c>
      <c r="D4" t="s">
        <v>42</v>
      </c>
    </row>
    <row r="5" spans="2:4">
      <c r="B5" s="3">
        <f>(内部計算用!$D$16*1000000/((計算ツール!$C$16+100)*(計算ツール!$C$17+100)*(計算ツール!$C$18+100))-C5*(計算ツール!$F$16+100)*(計算ツール!$F$17+100)*(計算ツール!$F$18+100)*(計算ツール!$F$19+100)/100000000*(0.4-(計算ツール!$C$13-1)*0.04))/((計算ツール!$C$19+100)/100)</f>
        <v>322297.14285714284</v>
      </c>
      <c r="C5" s="3">
        <v>120000</v>
      </c>
      <c r="D5">
        <v>196</v>
      </c>
    </row>
    <row r="6" spans="2:4">
      <c r="B6" s="3">
        <f>(内部計算用!$D$16*1000000/((計算ツール!$C$16+100)*(計算ツール!$C$17+100)*(計算ツール!$C$18+100))-C6*(計算ツール!$F$16+100)*(計算ツール!$F$17+100)*(計算ツール!$F$18+100)*(計算ツール!$F$19+100)/100000000*(0.4-(計算ツール!$C$13-1)*0.04))/((計算ツール!$C$19+100)/100)</f>
        <v>316417.14285714284</v>
      </c>
      <c r="C6" s="3">
        <v>130000</v>
      </c>
      <c r="D6">
        <v>197</v>
      </c>
    </row>
    <row r="7" spans="2:4">
      <c r="B7" s="3">
        <f>(内部計算用!$D$16*1000000/((計算ツール!$C$16+100)*(計算ツール!$C$17+100)*(計算ツール!$C$18+100))-C7*(計算ツール!$F$16+100)*(計算ツール!$F$17+100)*(計算ツール!$F$18+100)*(計算ツール!$F$19+100)/100000000*(0.4-(計算ツール!$C$13-1)*0.04))/((計算ツール!$C$19+100)/100)</f>
        <v>310537.14285714284</v>
      </c>
      <c r="C7" s="3">
        <v>140000</v>
      </c>
      <c r="D7">
        <v>198</v>
      </c>
    </row>
    <row r="8" spans="2:4">
      <c r="B8" s="3">
        <f>(内部計算用!$D$16*1000000/((計算ツール!$C$16+100)*(計算ツール!$C$17+100)*(計算ツール!$C$18+100))-C8*(計算ツール!$F$16+100)*(計算ツール!$F$17+100)*(計算ツール!$F$18+100)*(計算ツール!$F$19+100)/100000000*(0.4-(計算ツール!$C$13-1)*0.04))/((計算ツール!$C$19+100)/100)</f>
        <v>304657.14285714284</v>
      </c>
      <c r="C8" s="3">
        <v>150000</v>
      </c>
      <c r="D8">
        <v>199</v>
      </c>
    </row>
    <row r="9" spans="2:4">
      <c r="B9" s="3">
        <f>(内部計算用!$D$16*1000000/((計算ツール!$C$16+100)*(計算ツール!$C$17+100)*(計算ツール!$C$18+100))-C9*(計算ツール!$F$16+100)*(計算ツール!$F$17+100)*(計算ツール!$F$18+100)*(計算ツール!$F$19+100)/100000000*(0.4-(計算ツール!$C$13-1)*0.04))/((計算ツール!$C$19+100)/100)</f>
        <v>298777.14285714284</v>
      </c>
      <c r="C9" s="3">
        <v>160000</v>
      </c>
      <c r="D9">
        <v>200</v>
      </c>
    </row>
    <row r="10" spans="2:4">
      <c r="B10" s="3">
        <f>(内部計算用!$D$16*1000000/((計算ツール!$C$16+100)*(計算ツール!$C$17+100)*(計算ツール!$C$18+100))-C10*(計算ツール!$F$16+100)*(計算ツール!$F$17+100)*(計算ツール!$F$18+100)*(計算ツール!$F$19+100)/100000000*(0.4-(計算ツール!$C$13-1)*0.04))/((計算ツール!$C$19+100)/100)</f>
        <v>292897.14285714284</v>
      </c>
      <c r="C10" s="3">
        <v>170000</v>
      </c>
      <c r="D10">
        <v>201</v>
      </c>
    </row>
    <row r="11" spans="2:4">
      <c r="B11" s="3">
        <f>(内部計算用!$D$16*1000000/((計算ツール!$C$16+100)*(計算ツール!$C$17+100)*(計算ツール!$C$18+100))-C11*(計算ツール!$F$16+100)*(計算ツール!$F$17+100)*(計算ツール!$F$18+100)*(計算ツール!$F$19+100)/100000000*(0.4-(計算ツール!$C$13-1)*0.04))/((計算ツール!$C$19+100)/100)</f>
        <v>287017.14285714284</v>
      </c>
      <c r="C11" s="3">
        <v>180000</v>
      </c>
      <c r="D11">
        <v>202</v>
      </c>
    </row>
    <row r="12" spans="2:4">
      <c r="B12" s="3">
        <f>(内部計算用!$D$16*1000000/((計算ツール!$C$16+100)*(計算ツール!$C$17+100)*(計算ツール!$C$18+100))-C12*(計算ツール!$F$16+100)*(計算ツール!$F$17+100)*(計算ツール!$F$18+100)*(計算ツール!$F$19+100)/100000000*(0.4-(計算ツール!$C$13-1)*0.04))/((計算ツール!$C$19+100)/100)</f>
        <v>281137.14285714284</v>
      </c>
      <c r="C12" s="3">
        <v>190000</v>
      </c>
      <c r="D12">
        <v>203</v>
      </c>
    </row>
    <row r="13" spans="2:4">
      <c r="B13" s="3">
        <f>(内部計算用!$D$16*1000000/((計算ツール!$C$16+100)*(計算ツール!$C$17+100)*(計算ツール!$C$18+100))-C13*(計算ツール!$F$16+100)*(計算ツール!$F$17+100)*(計算ツール!$F$18+100)*(計算ツール!$F$19+100)/100000000*(0.4-(計算ツール!$C$13-1)*0.04))/((計算ツール!$C$19+100)/100)</f>
        <v>275257.14285714284</v>
      </c>
      <c r="C13" s="3">
        <v>200000</v>
      </c>
      <c r="D13">
        <v>204</v>
      </c>
    </row>
    <row r="14" spans="2:4">
      <c r="B14" s="3">
        <f>(内部計算用!$D$16*1000000/((計算ツール!$C$16+100)*(計算ツール!$C$17+100)*(計算ツール!$C$18+100))-C14*(計算ツール!$F$16+100)*(計算ツール!$F$17+100)*(計算ツール!$F$18+100)*(計算ツール!$F$19+100)/100000000*(0.4-(計算ツール!$C$13-1)*0.04))/((計算ツール!$C$19+100)/100)</f>
        <v>269377.14285714284</v>
      </c>
      <c r="C14" s="3">
        <v>210000</v>
      </c>
      <c r="D14">
        <v>205</v>
      </c>
    </row>
    <row r="15" spans="2:4">
      <c r="B15" s="3">
        <f>(内部計算用!$D$16*1000000/((計算ツール!$C$16+100)*(計算ツール!$C$17+100)*(計算ツール!$C$18+100))-C15*(計算ツール!$F$16+100)*(計算ツール!$F$17+100)*(計算ツール!$F$18+100)*(計算ツール!$F$19+100)/100000000*(0.4-(計算ツール!$C$13-1)*0.04))/((計算ツール!$C$19+100)/100)</f>
        <v>263497.14285714284</v>
      </c>
      <c r="C15" s="3">
        <v>220000</v>
      </c>
    </row>
    <row r="16" spans="2:4">
      <c r="B16" s="3">
        <f>(内部計算用!$D$16*1000000/((計算ツール!$C$16+100)*(計算ツール!$C$17+100)*(計算ツール!$C$18+100))-C16*(計算ツール!$F$16+100)*(計算ツール!$F$17+100)*(計算ツール!$F$18+100)*(計算ツール!$F$19+100)/100000000*(0.4-(計算ツール!$C$13-1)*0.04))/((計算ツール!$C$19+100)/100)</f>
        <v>257617.14285714284</v>
      </c>
      <c r="C16" s="3">
        <v>230000</v>
      </c>
      <c r="D16">
        <f>IF(計算ツール!C10="筋力",IF(計算ツール!C11=196,計算ツール!C48,IF(計算ツール!C11=197,計算ツール!C49,IF(計算ツール!C11=198,計算ツール!C50,IF(計算ツール!C11=199,計算ツール!C51,IF(計算ツール!C11=200,計算ツール!C52,IF(計算ツール!C11=201,計算ツール!C53,IF(計算ツール!C11=202,計算ツール!C54,IF(計算ツール!C11=203,計算ツール!C55,IF(計算ツール!C11=204,計算ツール!C56,IF(計算ツール!C11=205,計算ツール!C57,0)))))))))),IF(計算ツール!C10="敏捷",IF(計算ツール!C11=196,計算ツール!D48,IF(計算ツール!C11=197,計算ツール!D49,IF(計算ツール!C11=198,計算ツール!D50,IF(計算ツール!C11=199,計算ツール!D51,IF(計算ツール!C11=200,計算ツール!D52,IF(計算ツール!C11=201,計算ツール!D53,IF(計算ツール!C11=202,計算ツール!D54,IF(計算ツール!C11=203,計算ツール!D55,IF(計算ツール!C11=204,計算ツール!D56,IF(計算ツール!C11=205,計算ツール!D57,0)))))))))),IF(計算ツール!C11=196,計算ツール!E48,IF(計算ツール!C11=197,計算ツール!E49,IF(計算ツール!C11=198,計算ツール!E50,IF(計算ツール!C11=199,計算ツール!E51,IF(計算ツール!C11=200,計算ツール!E52,IF(計算ツール!C11=201,計算ツール!E53,IF(計算ツール!C11=202,計算ツール!E54,IF(計算ツール!C11=203,計算ツール!E55,IF(計算ツール!C11=204,計算ツール!E56,IF(計算ツール!C11=205,計算ツール!E57,0))))))))))))</f>
        <v>550000</v>
      </c>
    </row>
    <row r="17" spans="2:3">
      <c r="B17" s="3">
        <f>(内部計算用!$D$16*1000000/((計算ツール!$C$16+100)*(計算ツール!$C$17+100)*(計算ツール!$C$18+100))-C17*(計算ツール!$F$16+100)*(計算ツール!$F$17+100)*(計算ツール!$F$18+100)*(計算ツール!$F$19+100)/100000000*(0.4-(計算ツール!$C$13-1)*0.04))/((計算ツール!$C$19+100)/100)</f>
        <v>251737.14285714284</v>
      </c>
      <c r="C17" s="3">
        <v>240000</v>
      </c>
    </row>
    <row r="18" spans="2:3">
      <c r="B18" s="3">
        <f>(内部計算用!$D$16*1000000/((計算ツール!$C$16+100)*(計算ツール!$C$17+100)*(計算ツール!$C$18+100))-C18*(計算ツール!$F$16+100)*(計算ツール!$F$17+100)*(計算ツール!$F$18+100)*(計算ツール!$F$19+100)/100000000*(0.4-(計算ツール!$C$13-1)*0.04))/((計算ツール!$C$19+100)/100)</f>
        <v>245857.14285714284</v>
      </c>
      <c r="C18" s="3">
        <v>250000</v>
      </c>
    </row>
    <row r="19" spans="2:3">
      <c r="B19" s="3">
        <f>(内部計算用!$D$16*1000000/((計算ツール!$C$16+100)*(計算ツール!$C$17+100)*(計算ツール!$C$18+100))-C19*(計算ツール!$F$16+100)*(計算ツール!$F$17+100)*(計算ツール!$F$18+100)*(計算ツール!$F$19+100)/100000000*(0.4-(計算ツール!$C$13-1)*0.04))/((計算ツール!$C$19+100)/100)</f>
        <v>239977.14285714284</v>
      </c>
      <c r="C19" s="3">
        <v>260000</v>
      </c>
    </row>
    <row r="20" spans="2:3">
      <c r="B20" s="3">
        <f>(内部計算用!$D$16*1000000/((計算ツール!$C$16+100)*(計算ツール!$C$17+100)*(計算ツール!$C$18+100))-C20*(計算ツール!$F$16+100)*(計算ツール!$F$17+100)*(計算ツール!$F$18+100)*(計算ツール!$F$19+100)/100000000*(0.4-(計算ツール!$C$13-1)*0.04))/((計算ツール!$C$19+100)/100)</f>
        <v>234097.14285714281</v>
      </c>
      <c r="C20" s="3">
        <v>270000</v>
      </c>
    </row>
    <row r="21" spans="2:3">
      <c r="B21" s="3">
        <f>(内部計算用!$D$16*1000000/((計算ツール!$C$16+100)*(計算ツール!$C$17+100)*(計算ツール!$C$18+100))-C21*(計算ツール!$F$16+100)*(計算ツール!$F$17+100)*(計算ツール!$F$18+100)*(計算ツール!$F$19+100)/100000000*(0.4-(計算ツール!$C$13-1)*0.04))/((計算ツール!$C$19+100)/100)</f>
        <v>228217.14285714281</v>
      </c>
      <c r="C21" s="3">
        <v>280000</v>
      </c>
    </row>
    <row r="22" spans="2:3">
      <c r="B22" s="3">
        <f>(内部計算用!$D$16*1000000/((計算ツール!$C$16+100)*(計算ツール!$C$17+100)*(計算ツール!$C$18+100))-C22*(計算ツール!$F$16+100)*(計算ツール!$F$17+100)*(計算ツール!$F$18+100)*(計算ツール!$F$19+100)/100000000*(0.4-(計算ツール!$C$13-1)*0.04))/((計算ツール!$C$19+100)/100)</f>
        <v>222337.14285714281</v>
      </c>
      <c r="C22" s="3">
        <v>290000</v>
      </c>
    </row>
    <row r="23" spans="2:3">
      <c r="B23" s="3">
        <f>(内部計算用!$D$16*1000000/((計算ツール!$C$16+100)*(計算ツール!$C$17+100)*(計算ツール!$C$18+100))-C23*(計算ツール!$F$16+100)*(計算ツール!$F$17+100)*(計算ツール!$F$18+100)*(計算ツール!$F$19+100)/100000000*(0.4-(計算ツール!$C$13-1)*0.04))/((計算ツール!$C$19+100)/100)</f>
        <v>216457.14285714281</v>
      </c>
      <c r="C23" s="3">
        <v>300000</v>
      </c>
    </row>
    <row r="24" spans="2:3">
      <c r="B24" s="3">
        <f>(内部計算用!$D$16*1000000/((計算ツール!$C$16+100)*(計算ツール!$C$17+100)*(計算ツール!$C$18+100))-C24*(計算ツール!$F$16+100)*(計算ツール!$F$17+100)*(計算ツール!$F$18+100)*(計算ツール!$F$19+100)/100000000*(0.4-(計算ツール!$C$13-1)*0.04))/((計算ツール!$C$19+100)/100)</f>
        <v>210577.14285714281</v>
      </c>
      <c r="C24" s="3">
        <v>310000</v>
      </c>
    </row>
    <row r="25" spans="2:3">
      <c r="B25" s="3">
        <f>(内部計算用!$D$16*1000000/((計算ツール!$C$16+100)*(計算ツール!$C$17+100)*(計算ツール!$C$18+100))-C25*(計算ツール!$F$16+100)*(計算ツール!$F$17+100)*(計算ツール!$F$18+100)*(計算ツール!$F$19+100)/100000000*(0.4-(計算ツール!$C$13-1)*0.04))/((計算ツール!$C$19+100)/100)</f>
        <v>204697.14285714281</v>
      </c>
      <c r="C25" s="3">
        <v>320000</v>
      </c>
    </row>
    <row r="26" spans="2:3">
      <c r="B26" s="3">
        <f>(内部計算用!$D$16*1000000/((計算ツール!$C$16+100)*(計算ツール!$C$17+100)*(計算ツール!$C$18+100))-C26*(計算ツール!$F$16+100)*(計算ツール!$F$17+100)*(計算ツール!$F$18+100)*(計算ツール!$F$19+100)/100000000*(0.4-(計算ツール!$C$13-1)*0.04))/((計算ツール!$C$19+100)/100)</f>
        <v>198817.14285714281</v>
      </c>
      <c r="C26" s="3">
        <v>330000</v>
      </c>
    </row>
    <row r="27" spans="2:3">
      <c r="B27" s="3">
        <f>(内部計算用!$D$16*1000000/((計算ツール!$C$16+100)*(計算ツール!$C$17+100)*(計算ツール!$C$18+100))-C27*(計算ツール!$F$16+100)*(計算ツール!$F$17+100)*(計算ツール!$F$18+100)*(計算ツール!$F$19+100)/100000000*(0.4-(計算ツール!$C$13-1)*0.04))/((計算ツール!$C$19+100)/100)</f>
        <v>192937.14285714281</v>
      </c>
      <c r="C27" s="3">
        <v>340000</v>
      </c>
    </row>
    <row r="28" spans="2:3">
      <c r="B28" s="3">
        <f>(内部計算用!$D$16*1000000/((計算ツール!$C$16+100)*(計算ツール!$C$17+100)*(計算ツール!$C$18+100))-C28*(計算ツール!$F$16+100)*(計算ツール!$F$17+100)*(計算ツール!$F$18+100)*(計算ツール!$F$19+100)/100000000*(0.4-(計算ツール!$C$13-1)*0.04))/((計算ツール!$C$19+100)/100)</f>
        <v>187057.14285714281</v>
      </c>
      <c r="C28" s="3">
        <v>350000</v>
      </c>
    </row>
    <row r="29" spans="2:3">
      <c r="B29" s="3">
        <f>(内部計算用!$D$16*1000000/((計算ツール!$C$16+100)*(計算ツール!$C$17+100)*(計算ツール!$C$18+100))-C29*(計算ツール!$F$16+100)*(計算ツール!$F$17+100)*(計算ツール!$F$18+100)*(計算ツール!$F$19+100)/100000000*(0.4-(計算ツール!$C$13-1)*0.04))/((計算ツール!$C$19+100)/100)</f>
        <v>181177.14285714281</v>
      </c>
      <c r="C29" s="3">
        <v>360000</v>
      </c>
    </row>
    <row r="30" spans="2:3">
      <c r="B30" s="3">
        <f>(内部計算用!$D$16*1000000/((計算ツール!$C$16+100)*(計算ツール!$C$17+100)*(計算ツール!$C$18+100))-C30*(計算ツール!$F$16+100)*(計算ツール!$F$17+100)*(計算ツール!$F$18+100)*(計算ツール!$F$19+100)/100000000*(0.4-(計算ツール!$C$13-1)*0.04))/((計算ツール!$C$19+100)/100)</f>
        <v>175297.14285714281</v>
      </c>
      <c r="C30" s="3">
        <v>370000</v>
      </c>
    </row>
    <row r="31" spans="2:3">
      <c r="B31" s="3">
        <f>(内部計算用!$D$16*1000000/((計算ツール!$C$16+100)*(計算ツール!$C$17+100)*(計算ツール!$C$18+100))-C31*(計算ツール!$F$16+100)*(計算ツール!$F$17+100)*(計算ツール!$F$18+100)*(計算ツール!$F$19+100)/100000000*(0.4-(計算ツール!$C$13-1)*0.04))/((計算ツール!$C$19+100)/100)</f>
        <v>169417.14285714281</v>
      </c>
      <c r="C31" s="3">
        <v>380000</v>
      </c>
    </row>
    <row r="32" spans="2:3">
      <c r="B32" s="3">
        <f>(内部計算用!$D$16*1000000/((計算ツール!$C$16+100)*(計算ツール!$C$17+100)*(計算ツール!$C$18+100))-C32*(計算ツール!$F$16+100)*(計算ツール!$F$17+100)*(計算ツール!$F$18+100)*(計算ツール!$F$19+100)/100000000*(0.4-(計算ツール!$C$13-1)*0.04))/((計算ツール!$C$19+100)/100)</f>
        <v>163537.14285714281</v>
      </c>
      <c r="C32" s="3">
        <v>390000</v>
      </c>
    </row>
    <row r="33" spans="2:3">
      <c r="B33" s="3">
        <f>(内部計算用!$D$16*1000000/((計算ツール!$C$16+100)*(計算ツール!$C$17+100)*(計算ツール!$C$18+100))-C33*(計算ツール!$F$16+100)*(計算ツール!$F$17+100)*(計算ツール!$F$18+100)*(計算ツール!$F$19+100)/100000000*(0.4-(計算ツール!$C$13-1)*0.04))/((計算ツール!$C$19+100)/100)</f>
        <v>157657.14285714281</v>
      </c>
      <c r="C33" s="3">
        <v>400000</v>
      </c>
    </row>
    <row r="34" spans="2:3">
      <c r="B34" s="3">
        <f>(内部計算用!$D$16*1000000/((計算ツール!$C$16+100)*(計算ツール!$C$17+100)*(計算ツール!$C$18+100))-C34*(計算ツール!$F$16+100)*(計算ツール!$F$17+100)*(計算ツール!$F$18+100)*(計算ツール!$F$19+100)/100000000*(0.4-(計算ツール!$C$13-1)*0.04))/((計算ツール!$C$19+100)/100)</f>
        <v>151777.14285714281</v>
      </c>
      <c r="C34" s="3">
        <v>410000</v>
      </c>
    </row>
    <row r="35" spans="2:3">
      <c r="B35" s="3">
        <f>(内部計算用!$D$16*1000000/((計算ツール!$C$16+100)*(計算ツール!$C$17+100)*(計算ツール!$C$18+100))-C35*(計算ツール!$F$16+100)*(計算ツール!$F$17+100)*(計算ツール!$F$18+100)*(計算ツール!$F$19+100)/100000000*(0.4-(計算ツール!$C$13-1)*0.04))/((計算ツール!$C$19+100)/100)</f>
        <v>145897.14285714281</v>
      </c>
      <c r="C35" s="3">
        <v>420000</v>
      </c>
    </row>
    <row r="36" spans="2:3">
      <c r="B36" s="3">
        <f>(内部計算用!$D$16*1000000/((計算ツール!$C$16+100)*(計算ツール!$C$17+100)*(計算ツール!$C$18+100))-C36*(計算ツール!$F$16+100)*(計算ツール!$F$17+100)*(計算ツール!$F$18+100)*(計算ツール!$F$19+100)/100000000*(0.4-(計算ツール!$C$13-1)*0.04))/((計算ツール!$C$19+100)/100)</f>
        <v>140017.14285714281</v>
      </c>
      <c r="C36" s="3">
        <v>430000</v>
      </c>
    </row>
    <row r="37" spans="2:3">
      <c r="B37" s="3">
        <f>(内部計算用!$D$16*1000000/((計算ツール!$C$16+100)*(計算ツール!$C$17+100)*(計算ツール!$C$18+100))-C37*(計算ツール!$F$16+100)*(計算ツール!$F$17+100)*(計算ツール!$F$18+100)*(計算ツール!$F$19+100)/100000000*(0.4-(計算ツール!$C$13-1)*0.04))/((計算ツール!$C$19+100)/100)</f>
        <v>134137.14285714281</v>
      </c>
      <c r="C37" s="3">
        <v>440000</v>
      </c>
    </row>
    <row r="38" spans="2:3">
      <c r="B38" s="3">
        <f>(内部計算用!$D$16*1000000/((計算ツール!$C$16+100)*(計算ツール!$C$17+100)*(計算ツール!$C$18+100))-C38*(計算ツール!$F$16+100)*(計算ツール!$F$17+100)*(計算ツール!$F$18+100)*(計算ツール!$F$19+100)/100000000*(0.4-(計算ツール!$C$13-1)*0.04))/((計算ツール!$C$19+100)/100)</f>
        <v>128257.14285714284</v>
      </c>
      <c r="C38" s="3">
        <v>450000</v>
      </c>
    </row>
    <row r="39" spans="2:3">
      <c r="B39" s="3">
        <f>(内部計算用!$D$16*1000000/((計算ツール!$C$16+100)*(計算ツール!$C$17+100)*(計算ツール!$C$18+100))-C39*(計算ツール!$F$16+100)*(計算ツール!$F$17+100)*(計算ツール!$F$18+100)*(計算ツール!$F$19+100)/100000000*(0.4-(計算ツール!$C$13-1)*0.04))/((計算ツール!$C$19+100)/100)</f>
        <v>122377.14285714284</v>
      </c>
      <c r="C39" s="3">
        <v>460000</v>
      </c>
    </row>
    <row r="40" spans="2:3">
      <c r="B40" s="3">
        <f>(内部計算用!$D$16*1000000/((計算ツール!$C$16+100)*(計算ツール!$C$17+100)*(計算ツール!$C$18+100))-C40*(計算ツール!$F$16+100)*(計算ツール!$F$17+100)*(計算ツール!$F$18+100)*(計算ツール!$F$19+100)/100000000*(0.4-(計算ツール!$C$13-1)*0.04))/((計算ツール!$C$19+100)/100)</f>
        <v>116497.14285714284</v>
      </c>
      <c r="C40" s="3">
        <v>470000</v>
      </c>
    </row>
    <row r="41" spans="2:3">
      <c r="B41" s="3">
        <f>(内部計算用!$D$16*1000000/((計算ツール!$C$16+100)*(計算ツール!$C$17+100)*(計算ツール!$C$18+100))-C41*(計算ツール!$F$16+100)*(計算ツール!$F$17+100)*(計算ツール!$F$18+100)*(計算ツール!$F$19+100)/100000000*(0.4-(計算ツール!$C$13-1)*0.04))/((計算ツール!$C$19+100)/100)</f>
        <v>110617.14285714284</v>
      </c>
      <c r="C41" s="3">
        <v>480000</v>
      </c>
    </row>
    <row r="42" spans="2:3">
      <c r="B42" s="3">
        <f>(内部計算用!$D$16*1000000/((計算ツール!$C$16+100)*(計算ツール!$C$17+100)*(計算ツール!$C$18+100))-C42*(計算ツール!$F$16+100)*(計算ツール!$F$17+100)*(計算ツール!$F$18+100)*(計算ツール!$F$19+100)/100000000*(0.4-(計算ツール!$C$13-1)*0.04))/((計算ツール!$C$19+100)/100)</f>
        <v>104737.14285714284</v>
      </c>
      <c r="C42" s="3">
        <v>490000</v>
      </c>
    </row>
    <row r="43" spans="2:3">
      <c r="B43" s="3">
        <f>(内部計算用!$D$16*1000000/((計算ツール!$C$16+100)*(計算ツール!$C$17+100)*(計算ツール!$C$18+100))-C43*(計算ツール!$F$16+100)*(計算ツール!$F$17+100)*(計算ツール!$F$18+100)*(計算ツール!$F$19+100)/100000000*(0.4-(計算ツール!$C$13-1)*0.04))/((計算ツール!$C$19+100)/100)</f>
        <v>98857.142857142841</v>
      </c>
      <c r="C43" s="3">
        <v>500000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計算ツール</vt:lpstr>
      <vt:lpstr>計算方法</vt:lpstr>
      <vt:lpstr>内部計算用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2024-05-21T01:09:55Z</dcterms:created>
  <dcterms:modified xsi:type="dcterms:W3CDTF">2024-05-21T01:12:44Z</dcterms:modified>
</cp:coreProperties>
</file>