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tatumalenko/Documents/Code/pogo/"/>
    </mc:Choice>
  </mc:AlternateContent>
  <bookViews>
    <workbookView xWindow="7020" yWindow="3100" windowWidth="28160" windowHeight="1688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14" i="1" l="1"/>
  <c r="M18" i="1"/>
  <c r="M7" i="1"/>
  <c r="M8" i="1"/>
  <c r="M15" i="1"/>
  <c r="M17" i="1"/>
  <c r="M16" i="1"/>
  <c r="L14" i="1"/>
  <c r="L18" i="1"/>
  <c r="L7" i="1"/>
  <c r="L8" i="1"/>
  <c r="L15" i="1"/>
  <c r="L17" i="1"/>
  <c r="L16" i="1"/>
  <c r="K14" i="1"/>
  <c r="K18" i="1"/>
  <c r="K7" i="1"/>
  <c r="K8" i="1"/>
  <c r="K15" i="1"/>
  <c r="K17" i="1"/>
  <c r="K16" i="1"/>
  <c r="J14" i="1"/>
  <c r="J18" i="1"/>
  <c r="J7" i="1"/>
  <c r="J8" i="1"/>
  <c r="J15" i="1"/>
  <c r="J17" i="1"/>
  <c r="J16" i="1"/>
  <c r="I14" i="1"/>
  <c r="I18" i="1"/>
  <c r="I7" i="1"/>
  <c r="I8" i="1"/>
  <c r="I15" i="1"/>
  <c r="I17" i="1"/>
  <c r="I16" i="1"/>
  <c r="B15" i="1"/>
  <c r="B18" i="1"/>
  <c r="B14" i="1"/>
  <c r="H14" i="1"/>
  <c r="H18" i="1"/>
  <c r="H7" i="1"/>
  <c r="H8" i="1"/>
  <c r="H15" i="1"/>
  <c r="H17" i="1"/>
  <c r="H16" i="1"/>
  <c r="F16" i="1"/>
  <c r="E16" i="1"/>
  <c r="D16" i="1"/>
  <c r="C16" i="1"/>
  <c r="B16" i="1"/>
  <c r="F14" i="1"/>
  <c r="E14" i="1"/>
  <c r="D14" i="1"/>
  <c r="C14" i="1"/>
  <c r="F18" i="1"/>
  <c r="F7" i="1"/>
  <c r="F8" i="1"/>
  <c r="F15" i="1"/>
  <c r="F17" i="1"/>
  <c r="E18" i="1"/>
  <c r="E7" i="1"/>
  <c r="E8" i="1"/>
  <c r="E15" i="1"/>
  <c r="E17" i="1"/>
  <c r="D18" i="1"/>
  <c r="D7" i="1"/>
  <c r="D8" i="1"/>
  <c r="D15" i="1"/>
  <c r="D17" i="1"/>
  <c r="C18" i="1"/>
  <c r="C7" i="1"/>
  <c r="C8" i="1"/>
  <c r="C15" i="1"/>
  <c r="C17" i="1"/>
  <c r="B7" i="1"/>
  <c r="B8" i="1"/>
  <c r="B17" i="1"/>
</calcChain>
</file>

<file path=xl/comments1.xml><?xml version="1.0" encoding="utf-8"?>
<comments xmlns="http://schemas.openxmlformats.org/spreadsheetml/2006/main">
  <authors>
    <author>Tatum Alenko</author>
  </authors>
  <commentList>
    <comment ref="A15" authorId="0">
      <text>
        <r>
          <rPr>
            <b/>
            <sz val="10"/>
            <color indexed="81"/>
            <rFont val="TimesNewRomanPSMT"/>
          </rPr>
          <t>Tatum Alenko:</t>
        </r>
        <r>
          <rPr>
            <sz val="10"/>
            <color indexed="81"/>
            <rFont val="TimesNewRomanPSMT"/>
          </rPr>
          <t xml:space="preserve">
FLOOR(EFF_ATK/200*PWR*STAB)+1</t>
        </r>
      </text>
    </comment>
    <comment ref="A16" authorId="0">
      <text>
        <r>
          <rPr>
            <b/>
            <sz val="10"/>
            <color indexed="81"/>
            <rFont val="TimesNewRomanPSMT"/>
          </rPr>
          <t>Tatum Alenko:</t>
        </r>
        <r>
          <rPr>
            <sz val="10"/>
            <color indexed="81"/>
            <rFont val="TimesNewRomanPSMT"/>
          </rPr>
          <t xml:space="preserve">
PWR/DUR</t>
        </r>
      </text>
    </comment>
    <comment ref="A17" authorId="0">
      <text>
        <r>
          <rPr>
            <b/>
            <sz val="10"/>
            <color indexed="81"/>
            <rFont val="TimesNewRomanPSMT"/>
          </rPr>
          <t>Tatum Alenko:</t>
        </r>
        <r>
          <rPr>
            <sz val="10"/>
            <color indexed="81"/>
            <rFont val="TimesNewRomanPSMT"/>
          </rPr>
          <t xml:space="preserve">
FORMULA</t>
        </r>
      </text>
    </comment>
    <comment ref="A18" authorId="0">
      <text>
        <r>
          <rPr>
            <b/>
            <sz val="10"/>
            <color indexed="81"/>
            <rFont val="TimesNewRomanPSMT"/>
          </rPr>
          <t>Tatum Alenko:</t>
        </r>
        <r>
          <rPr>
            <sz val="10"/>
            <color indexed="81"/>
            <rFont val="TimesNewRomanPSMT"/>
          </rPr>
          <t xml:space="preserve">
FORMULA (CPM=1)</t>
        </r>
      </text>
    </comment>
    <comment ref="A19" authorId="0">
      <text>
        <r>
          <rPr>
            <b/>
            <sz val="10"/>
            <color indexed="81"/>
            <rFont val="TimesNewRomanPSMT"/>
          </rPr>
          <t>Tatum Alenko:</t>
        </r>
        <r>
          <rPr>
            <sz val="10"/>
            <color indexed="81"/>
            <rFont val="TimesNewRomanPSMT"/>
          </rPr>
          <t xml:space="preserve">
GAMEPRESS</t>
        </r>
      </text>
    </comment>
  </commentList>
</comments>
</file>

<file path=xl/sharedStrings.xml><?xml version="1.0" encoding="utf-8"?>
<sst xmlns="http://schemas.openxmlformats.org/spreadsheetml/2006/main" count="78" uniqueCount="43">
  <si>
    <t>CRUNCH</t>
  </si>
  <si>
    <t>PWR</t>
  </si>
  <si>
    <t>DUR</t>
  </si>
  <si>
    <t>STAB</t>
  </si>
  <si>
    <t>CPM</t>
  </si>
  <si>
    <t>TTAR</t>
  </si>
  <si>
    <t>LEVEL</t>
  </si>
  <si>
    <t>BASE_ATK</t>
  </si>
  <si>
    <t>EFF_ATK</t>
  </si>
  <si>
    <t>IV_ATK</t>
  </si>
  <si>
    <t>TYPE</t>
  </si>
  <si>
    <t>TYPE 1</t>
  </si>
  <si>
    <t>TYPE 2</t>
  </si>
  <si>
    <t>dark</t>
  </si>
  <si>
    <t>rock</t>
  </si>
  <si>
    <t>DAM</t>
  </si>
  <si>
    <t>TRUE_DPS</t>
  </si>
  <si>
    <t>fire</t>
  </si>
  <si>
    <t>BITE</t>
  </si>
  <si>
    <t>steel</t>
  </si>
  <si>
    <t>DPS</t>
  </si>
  <si>
    <t>MEWTWO</t>
  </si>
  <si>
    <t>psychic</t>
  </si>
  <si>
    <t>normal</t>
  </si>
  <si>
    <t>PSYCHIC</t>
  </si>
  <si>
    <t>ghost</t>
  </si>
  <si>
    <t>FI_BLAST</t>
  </si>
  <si>
    <t>FO_BLAST</t>
  </si>
  <si>
    <t>SH_BALL</t>
  </si>
  <si>
    <t>HY_BEAM</t>
  </si>
  <si>
    <t>IR_TAIL</t>
  </si>
  <si>
    <t>ST_EDGE</t>
  </si>
  <si>
    <t>fighting</t>
  </si>
  <si>
    <t>CONFUS</t>
  </si>
  <si>
    <t>PS_CUT</t>
  </si>
  <si>
    <t>https://pokemongo.gamepress.gg/cp-multiplier</t>
  </si>
  <si>
    <t>SOURCE</t>
  </si>
  <si>
    <t>https://pokemongo.gamepress.gg/pokemon/150</t>
  </si>
  <si>
    <t>https://pokemongo.gamepress.gg/pokemon/248</t>
  </si>
  <si>
    <t>https://pokemongo.gamepress.gg/pokemon-attack-explanation</t>
  </si>
  <si>
    <t>POKEMON</t>
  </si>
  <si>
    <t>MOVE</t>
  </si>
  <si>
    <t>CALCULATION SOURCES: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</si>
</sst>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0.000"/>
  </numFmts>
  <fonts count="4" x14ac:knownFonts="1">
    <font>
      <sz val="12"/>
      <color theme="1"/>
      <name val="TimesNewRomanPSMT"/>
      <family val="2"/>
    </font>
    <font>
      <b/>
      <sz val="12"/>
      <color theme="1"/>
      <name val="TimesNewRomanPSMT"/>
      <family val="2"/>
    </font>
    <font>
      <sz val="10"/>
      <color indexed="81"/>
      <name val="TimesNewRomanPSMT"/>
    </font>
    <font>
      <b/>
      <sz val="10"/>
      <color indexed="81"/>
      <name val="TimesNewRomanPSMT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166" fontId="0" fillId="0" borderId="0" xfId="0" applyNumberFormat="1"/>
    <xf numFmtId="2" fontId="0" fillId="0" borderId="0" xfId="0" applyNumberFormat="1"/>
    <xf numFmtId="0" fontId="0" fillId="2" borderId="0" xfId="0" applyFill="1" applyAlignment="1">
      <alignment horizontal="right"/>
    </xf>
    <xf numFmtId="0" fontId="1" fillId="0" borderId="1" xfId="0" applyFont="1" applyBorder="1" applyAlignment="1">
      <alignment horizontal="center"/>
    </xf>
    <xf numFmtId="0" fontId="0" fillId="0" borderId="1" xfId="0" applyBorder="1"/>
    <xf numFmtId="0" fontId="1" fillId="0" borderId="1" xfId="0" applyFont="1" applyBorder="1"/>
    <xf numFmtId="0" fontId="0" fillId="0" borderId="1" xfId="0" applyBorder="1" applyAlignment="1">
      <alignment horizontal="center"/>
    </xf>
    <xf numFmtId="0" fontId="0" fillId="0" borderId="0" xfId="0" applyBorder="1"/>
    <xf numFmtId="2" fontId="0" fillId="0" borderId="0" xfId="0" applyNumberFormat="1" applyBorder="1"/>
    <xf numFmtId="2" fontId="0" fillId="2" borderId="1" xfId="0" applyNumberFormat="1" applyFill="1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Relationship Id="rId6" Type="http://schemas.openxmlformats.org/officeDocument/2006/relationships/image" Target="../media/image6.png"/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504397</xdr:colOff>
      <xdr:row>25</xdr:row>
      <xdr:rowOff>81064</xdr:rowOff>
    </xdr:from>
    <xdr:to>
      <xdr:col>13</xdr:col>
      <xdr:colOff>177530</xdr:colOff>
      <xdr:row>45</xdr:row>
      <xdr:rowOff>103402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76312" y="5260142"/>
          <a:ext cx="5473700" cy="41656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25</xdr:row>
      <xdr:rowOff>81064</xdr:rowOff>
    </xdr:from>
    <xdr:to>
      <xdr:col>6</xdr:col>
      <xdr:colOff>463685</xdr:colOff>
      <xdr:row>66</xdr:row>
      <xdr:rowOff>20176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5260142"/>
          <a:ext cx="5435600" cy="8432800"/>
        </a:xfrm>
        <a:prstGeom prst="rect">
          <a:avLst/>
        </a:prstGeom>
      </xdr:spPr>
    </xdr:pic>
    <xdr:clientData/>
  </xdr:twoCellAnchor>
  <xdr:twoCellAnchor>
    <xdr:from>
      <xdr:col>6</xdr:col>
      <xdr:colOff>513404</xdr:colOff>
      <xdr:row>38</xdr:row>
      <xdr:rowOff>45035</xdr:rowOff>
    </xdr:from>
    <xdr:to>
      <xdr:col>13</xdr:col>
      <xdr:colOff>144114</xdr:colOff>
      <xdr:row>39</xdr:row>
      <xdr:rowOff>162127</xdr:rowOff>
    </xdr:to>
    <xdr:sp macro="" textlink="">
      <xdr:nvSpPr>
        <xdr:cNvPr id="5" name="Rectangle 4"/>
        <xdr:cNvSpPr/>
      </xdr:nvSpPr>
      <xdr:spPr>
        <a:xfrm>
          <a:off x="5485319" y="7917234"/>
          <a:ext cx="5431277" cy="324255"/>
        </a:xfrm>
        <a:prstGeom prst="rect">
          <a:avLst/>
        </a:prstGeom>
        <a:noFill/>
        <a:ln w="38100"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9007</xdr:colOff>
      <xdr:row>39</xdr:row>
      <xdr:rowOff>139700</xdr:rowOff>
    </xdr:from>
    <xdr:to>
      <xdr:col>6</xdr:col>
      <xdr:colOff>468369</xdr:colOff>
      <xdr:row>41</xdr:row>
      <xdr:rowOff>49629</xdr:rowOff>
    </xdr:to>
    <xdr:sp macro="" textlink="">
      <xdr:nvSpPr>
        <xdr:cNvPr id="6" name="Rectangle 5"/>
        <xdr:cNvSpPr/>
      </xdr:nvSpPr>
      <xdr:spPr>
        <a:xfrm>
          <a:off x="9007" y="8064500"/>
          <a:ext cx="5412362" cy="316329"/>
        </a:xfrm>
        <a:prstGeom prst="rect">
          <a:avLst/>
        </a:prstGeom>
        <a:noFill/>
        <a:ln w="38100"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6</xdr:col>
      <xdr:colOff>504396</xdr:colOff>
      <xdr:row>45</xdr:row>
      <xdr:rowOff>135107</xdr:rowOff>
    </xdr:from>
    <xdr:to>
      <xdr:col>13</xdr:col>
      <xdr:colOff>177529</xdr:colOff>
      <xdr:row>99</xdr:row>
      <xdr:rowOff>136998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76311" y="9457447"/>
          <a:ext cx="5473700" cy="11188700"/>
        </a:xfrm>
        <a:prstGeom prst="rect">
          <a:avLst/>
        </a:prstGeom>
      </xdr:spPr>
    </xdr:pic>
    <xdr:clientData/>
  </xdr:twoCellAnchor>
  <xdr:twoCellAnchor editAs="oneCell">
    <xdr:from>
      <xdr:col>6</xdr:col>
      <xdr:colOff>531419</xdr:colOff>
      <xdr:row>99</xdr:row>
      <xdr:rowOff>153120</xdr:rowOff>
    </xdr:from>
    <xdr:to>
      <xdr:col>13</xdr:col>
      <xdr:colOff>141052</xdr:colOff>
      <xdr:row>153</xdr:row>
      <xdr:rowOff>116912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503334" y="20662269"/>
          <a:ext cx="5410200" cy="11150600"/>
        </a:xfrm>
        <a:prstGeom prst="rect">
          <a:avLst/>
        </a:prstGeom>
      </xdr:spPr>
    </xdr:pic>
    <xdr:clientData/>
  </xdr:twoCellAnchor>
  <xdr:twoCellAnchor editAs="oneCell">
    <xdr:from>
      <xdr:col>6</xdr:col>
      <xdr:colOff>549433</xdr:colOff>
      <xdr:row>153</xdr:row>
      <xdr:rowOff>144115</xdr:rowOff>
    </xdr:from>
    <xdr:to>
      <xdr:col>13</xdr:col>
      <xdr:colOff>133666</xdr:colOff>
      <xdr:row>207</xdr:row>
      <xdr:rowOff>82506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521348" y="31840072"/>
          <a:ext cx="5384800" cy="11125200"/>
        </a:xfrm>
        <a:prstGeom prst="rect">
          <a:avLst/>
        </a:prstGeom>
      </xdr:spPr>
    </xdr:pic>
    <xdr:clientData/>
  </xdr:twoCellAnchor>
  <xdr:twoCellAnchor editAs="oneCell">
    <xdr:from>
      <xdr:col>6</xdr:col>
      <xdr:colOff>558439</xdr:colOff>
      <xdr:row>207</xdr:row>
      <xdr:rowOff>90070</xdr:rowOff>
    </xdr:from>
    <xdr:to>
      <xdr:col>13</xdr:col>
      <xdr:colOff>117272</xdr:colOff>
      <xdr:row>218</xdr:row>
      <xdr:rowOff>160776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530354" y="42972836"/>
          <a:ext cx="5359400" cy="2349500"/>
        </a:xfrm>
        <a:prstGeom prst="rect">
          <a:avLst/>
        </a:prstGeom>
      </xdr:spPr>
    </xdr:pic>
    <xdr:clientData/>
  </xdr:twoCellAnchor>
  <xdr:twoCellAnchor>
    <xdr:from>
      <xdr:col>0</xdr:col>
      <xdr:colOff>18014</xdr:colOff>
      <xdr:row>61</xdr:row>
      <xdr:rowOff>106645</xdr:rowOff>
    </xdr:from>
    <xdr:to>
      <xdr:col>6</xdr:col>
      <xdr:colOff>477376</xdr:colOff>
      <xdr:row>64</xdr:row>
      <xdr:rowOff>108085</xdr:rowOff>
    </xdr:to>
    <xdr:sp macro="" textlink="">
      <xdr:nvSpPr>
        <xdr:cNvPr id="12" name="Rectangle 11"/>
        <xdr:cNvSpPr/>
      </xdr:nvSpPr>
      <xdr:spPr>
        <a:xfrm>
          <a:off x="18014" y="12743595"/>
          <a:ext cx="5431277" cy="622930"/>
        </a:xfrm>
        <a:prstGeom prst="rect">
          <a:avLst/>
        </a:prstGeom>
        <a:noFill/>
        <a:ln w="38100"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5"/>
  <sheetViews>
    <sheetView showGridLines="0" tabSelected="1" workbookViewId="0">
      <selection activeCell="P45" sqref="P45"/>
    </sheetView>
  </sheetViews>
  <sheetFormatPr baseColWidth="10" defaultRowHeight="16" x14ac:dyDescent="0.2"/>
  <sheetData>
    <row r="1" spans="1:13" x14ac:dyDescent="0.2">
      <c r="A1" s="7" t="s">
        <v>40</v>
      </c>
      <c r="B1" s="8" t="s">
        <v>5</v>
      </c>
      <c r="C1" s="8" t="s">
        <v>5</v>
      </c>
      <c r="D1" s="8" t="s">
        <v>5</v>
      </c>
      <c r="E1" s="8" t="s">
        <v>5</v>
      </c>
      <c r="F1" s="8" t="s">
        <v>5</v>
      </c>
      <c r="G1" s="6"/>
      <c r="H1" s="8" t="s">
        <v>21</v>
      </c>
      <c r="I1" s="8" t="s">
        <v>21</v>
      </c>
      <c r="J1" s="8" t="s">
        <v>21</v>
      </c>
      <c r="K1" s="8" t="s">
        <v>21</v>
      </c>
      <c r="L1" s="8" t="s">
        <v>21</v>
      </c>
      <c r="M1" s="8" t="s">
        <v>21</v>
      </c>
    </row>
    <row r="2" spans="1:13" x14ac:dyDescent="0.2">
      <c r="A2" t="s">
        <v>7</v>
      </c>
      <c r="B2" s="1">
        <v>251</v>
      </c>
      <c r="C2" s="1">
        <v>251</v>
      </c>
      <c r="D2" s="1">
        <v>251</v>
      </c>
      <c r="E2" s="1">
        <v>251</v>
      </c>
      <c r="F2" s="1">
        <v>251</v>
      </c>
      <c r="H2" s="1">
        <v>300</v>
      </c>
      <c r="I2" s="1">
        <v>300</v>
      </c>
      <c r="J2" s="1">
        <v>300</v>
      </c>
      <c r="K2" s="1">
        <v>300</v>
      </c>
      <c r="L2" s="1">
        <v>300</v>
      </c>
      <c r="M2" s="1">
        <v>300</v>
      </c>
    </row>
    <row r="3" spans="1:13" x14ac:dyDescent="0.2">
      <c r="A3" t="s">
        <v>6</v>
      </c>
      <c r="B3" s="1">
        <v>39</v>
      </c>
      <c r="C3" s="1">
        <v>39</v>
      </c>
      <c r="D3" s="1">
        <v>39</v>
      </c>
      <c r="E3" s="1">
        <v>39</v>
      </c>
      <c r="F3" s="1">
        <v>39</v>
      </c>
      <c r="H3" s="1">
        <v>39</v>
      </c>
      <c r="I3" s="1">
        <v>39</v>
      </c>
      <c r="J3" s="1">
        <v>39</v>
      </c>
      <c r="K3" s="1">
        <v>39</v>
      </c>
      <c r="L3" s="1">
        <v>39</v>
      </c>
      <c r="M3" s="1">
        <v>39</v>
      </c>
    </row>
    <row r="4" spans="1:13" x14ac:dyDescent="0.2">
      <c r="A4" t="s">
        <v>9</v>
      </c>
      <c r="B4" s="1">
        <v>15</v>
      </c>
      <c r="C4" s="1">
        <v>15</v>
      </c>
      <c r="D4" s="1">
        <v>15</v>
      </c>
      <c r="E4" s="1">
        <v>15</v>
      </c>
      <c r="F4" s="1">
        <v>15</v>
      </c>
      <c r="H4" s="1">
        <v>15</v>
      </c>
      <c r="I4" s="1">
        <v>15</v>
      </c>
      <c r="J4" s="1">
        <v>15</v>
      </c>
      <c r="K4" s="1">
        <v>15</v>
      </c>
      <c r="L4" s="1">
        <v>15</v>
      </c>
      <c r="M4" s="1">
        <v>15</v>
      </c>
    </row>
    <row r="5" spans="1:13" x14ac:dyDescent="0.2">
      <c r="A5" t="s">
        <v>11</v>
      </c>
      <c r="B5" s="4" t="s">
        <v>14</v>
      </c>
      <c r="C5" s="4" t="s">
        <v>14</v>
      </c>
      <c r="D5" s="4" t="s">
        <v>14</v>
      </c>
      <c r="E5" s="4" t="s">
        <v>14</v>
      </c>
      <c r="F5" s="4" t="s">
        <v>14</v>
      </c>
      <c r="H5" s="4" t="s">
        <v>22</v>
      </c>
      <c r="I5" s="4" t="s">
        <v>22</v>
      </c>
      <c r="J5" s="4" t="s">
        <v>22</v>
      </c>
      <c r="K5" s="4" t="s">
        <v>22</v>
      </c>
      <c r="L5" s="4" t="s">
        <v>22</v>
      </c>
      <c r="M5" s="4" t="s">
        <v>22</v>
      </c>
    </row>
    <row r="6" spans="1:13" x14ac:dyDescent="0.2">
      <c r="A6" t="s">
        <v>12</v>
      </c>
      <c r="B6" s="4" t="s">
        <v>13</v>
      </c>
      <c r="C6" s="4" t="s">
        <v>13</v>
      </c>
      <c r="D6" s="4" t="s">
        <v>13</v>
      </c>
      <c r="E6" s="4" t="s">
        <v>13</v>
      </c>
      <c r="F6" s="4" t="s">
        <v>13</v>
      </c>
      <c r="H6" s="4"/>
      <c r="I6" s="4"/>
      <c r="J6" s="4"/>
      <c r="K6" s="4"/>
      <c r="L6" s="4"/>
      <c r="M6" s="4"/>
    </row>
    <row r="7" spans="1:13" x14ac:dyDescent="0.2">
      <c r="A7" t="s">
        <v>4</v>
      </c>
      <c r="B7" s="2">
        <f>IF(B3=20,0.59740001,IF(B3=25, 0.667934,IF(B3=30, 0.7317,IF(B3=35,0.76156384,IF(B3=39,0.78463697,IF(B3=40,0.79030001,"ERROR"))))))</f>
        <v>0.78463696999999999</v>
      </c>
      <c r="C7" s="2">
        <f>IF(C3=20,0.59740001,IF(C3=25, 0.667934,IF(C3=30, 0.7317,IF(C3=35,0.76156384,IF(C3=39,0.78463697,IF(C3=40,0.79030001,"ERROR"))))))</f>
        <v>0.78463696999999999</v>
      </c>
      <c r="D7" s="2">
        <f>IF(D3=20,0.59740001,IF(D3=25, 0.667934,IF(D3=30, 0.7317,IF(D3=35,0.76156384,IF(D3=39,0.78463697,IF(D3=40,0.79030001,"ERROR"))))))</f>
        <v>0.78463696999999999</v>
      </c>
      <c r="E7" s="2">
        <f>IF(E3=20,0.59740001,IF(E3=25, 0.667934,IF(E3=30, 0.7317,IF(E3=35,0.76156384,IF(E3=39,0.78463697,IF(E3=40,0.79030001,"ERROR"))))))</f>
        <v>0.78463696999999999</v>
      </c>
      <c r="F7" s="2">
        <f>IF(F3=20,0.59740001,IF(F3=25, 0.667934,IF(F3=30, 0.7317,IF(F3=35,0.76156384,IF(F3=39,0.78463697,IF(F3=40,0.79030001,"ERROR"))))))</f>
        <v>0.78463696999999999</v>
      </c>
      <c r="H7" s="2">
        <f>IF(H3=20,0.59740001,IF(H3=25, 0.667934,IF(H3=30, 0.7317,IF(H3=35,0.76156384,IF(H3=39,0.78463697,IF(H3=40,0.79030001,"ERROR"))))))</f>
        <v>0.78463696999999999</v>
      </c>
      <c r="I7" s="2">
        <f>IF(I3=20,0.59740001,IF(I3=25, 0.667934,IF(I3=30, 0.7317,IF(I3=35,0.76156384,IF(I3=39,0.78463697,IF(I3=40,0.79030001,"ERROR"))))))</f>
        <v>0.78463696999999999</v>
      </c>
      <c r="J7" s="2">
        <f>IF(J3=20,0.59740001,IF(J3=25, 0.667934,IF(J3=30, 0.7317,IF(J3=35,0.76156384,IF(J3=39,0.78463697,IF(J3=40,0.79030001,"ERROR"))))))</f>
        <v>0.78463696999999999</v>
      </c>
      <c r="K7" s="2">
        <f>IF(K3=20,0.59740001,IF(K3=25, 0.667934,IF(K3=30, 0.7317,IF(K3=35,0.76156384,IF(K3=39,0.78463697,IF(K3=40,0.79030001,"ERROR"))))))</f>
        <v>0.78463696999999999</v>
      </c>
      <c r="L7" s="2">
        <f>IF(L3=20,0.59740001,IF(L3=25, 0.667934,IF(L3=30, 0.7317,IF(L3=35,0.76156384,IF(L3=39,0.78463697,IF(L3=40,0.79030001,"ERROR"))))))</f>
        <v>0.78463696999999999</v>
      </c>
      <c r="M7" s="2">
        <f>IF(M3=20,0.59740001,IF(M3=25, 0.667934,IF(M3=30, 0.7317,IF(M3=35,0.76156384,IF(M3=39,0.78463697,IF(M3=40,0.79030001,"ERROR"))))))</f>
        <v>0.78463696999999999</v>
      </c>
    </row>
    <row r="8" spans="1:13" x14ac:dyDescent="0.2">
      <c r="A8" t="s">
        <v>8</v>
      </c>
      <c r="B8" s="2">
        <f>(B2+B4)*B7</f>
        <v>208.71343401999999</v>
      </c>
      <c r="C8" s="2">
        <f>(C2+C4)*C7</f>
        <v>208.71343401999999</v>
      </c>
      <c r="D8" s="2">
        <f>(D2+D4)*D7</f>
        <v>208.71343401999999</v>
      </c>
      <c r="E8" s="2">
        <f>(E2+E4)*E7</f>
        <v>208.71343401999999</v>
      </c>
      <c r="F8" s="2">
        <f>(F2+F4)*F7</f>
        <v>208.71343401999999</v>
      </c>
      <c r="H8" s="2">
        <f>(H2+H4)*H7</f>
        <v>247.16064555</v>
      </c>
      <c r="I8" s="2">
        <f>(I2+I4)*I7</f>
        <v>247.16064555</v>
      </c>
      <c r="J8" s="2">
        <f>(J2+J4)*J7</f>
        <v>247.16064555</v>
      </c>
      <c r="K8" s="2">
        <f>(K2+K4)*K7</f>
        <v>247.16064555</v>
      </c>
      <c r="L8" s="2">
        <f>(L2+L4)*L7</f>
        <v>247.16064555</v>
      </c>
      <c r="M8" s="2">
        <f>(M2+M4)*M7</f>
        <v>247.16064555</v>
      </c>
    </row>
    <row r="10" spans="1:13" x14ac:dyDescent="0.2">
      <c r="A10" s="7" t="s">
        <v>41</v>
      </c>
      <c r="B10" s="8" t="s">
        <v>0</v>
      </c>
      <c r="C10" s="8" t="s">
        <v>26</v>
      </c>
      <c r="D10" s="8" t="s">
        <v>31</v>
      </c>
      <c r="E10" s="8" t="s">
        <v>18</v>
      </c>
      <c r="F10" s="8" t="s">
        <v>30</v>
      </c>
      <c r="G10" s="6"/>
      <c r="H10" s="8" t="s">
        <v>29</v>
      </c>
      <c r="I10" s="8" t="s">
        <v>24</v>
      </c>
      <c r="J10" s="8" t="s">
        <v>28</v>
      </c>
      <c r="K10" s="8" t="s">
        <v>27</v>
      </c>
      <c r="L10" s="8" t="s">
        <v>33</v>
      </c>
      <c r="M10" s="8" t="s">
        <v>34</v>
      </c>
    </row>
    <row r="11" spans="1:13" x14ac:dyDescent="0.2">
      <c r="A11" t="s">
        <v>1</v>
      </c>
      <c r="B11" s="1">
        <v>70</v>
      </c>
      <c r="C11" s="1">
        <v>140</v>
      </c>
      <c r="D11" s="1">
        <v>100</v>
      </c>
      <c r="E11" s="1">
        <v>6</v>
      </c>
      <c r="F11" s="1">
        <v>15</v>
      </c>
      <c r="H11" s="1">
        <v>150</v>
      </c>
      <c r="I11" s="1">
        <v>100</v>
      </c>
      <c r="J11" s="1">
        <v>100</v>
      </c>
      <c r="K11" s="1">
        <v>140</v>
      </c>
      <c r="L11" s="1">
        <v>20</v>
      </c>
      <c r="M11" s="1">
        <v>5</v>
      </c>
    </row>
    <row r="12" spans="1:13" x14ac:dyDescent="0.2">
      <c r="A12" t="s">
        <v>2</v>
      </c>
      <c r="B12" s="1">
        <v>3.2</v>
      </c>
      <c r="C12" s="1">
        <v>4.2</v>
      </c>
      <c r="D12" s="1">
        <v>2.2999999999999998</v>
      </c>
      <c r="E12" s="1">
        <v>0.5</v>
      </c>
      <c r="F12" s="1">
        <v>1.1000000000000001</v>
      </c>
      <c r="H12" s="1">
        <v>3.8</v>
      </c>
      <c r="I12" s="1">
        <v>2.8</v>
      </c>
      <c r="J12" s="1">
        <v>3</v>
      </c>
      <c r="K12" s="1">
        <v>3.5</v>
      </c>
      <c r="L12" s="1">
        <v>1.6</v>
      </c>
      <c r="M12" s="1">
        <v>0.6</v>
      </c>
    </row>
    <row r="13" spans="1:13" x14ac:dyDescent="0.2">
      <c r="A13" t="s">
        <v>10</v>
      </c>
      <c r="B13" s="4" t="s">
        <v>13</v>
      </c>
      <c r="C13" s="4" t="s">
        <v>17</v>
      </c>
      <c r="D13" s="4" t="s">
        <v>14</v>
      </c>
      <c r="E13" s="4" t="s">
        <v>13</v>
      </c>
      <c r="F13" s="4" t="s">
        <v>19</v>
      </c>
      <c r="H13" s="4" t="s">
        <v>23</v>
      </c>
      <c r="I13" s="4" t="s">
        <v>22</v>
      </c>
      <c r="J13" s="4" t="s">
        <v>25</v>
      </c>
      <c r="K13" s="4" t="s">
        <v>32</v>
      </c>
      <c r="L13" s="4" t="s">
        <v>22</v>
      </c>
      <c r="M13" s="4" t="s">
        <v>22</v>
      </c>
    </row>
    <row r="14" spans="1:13" x14ac:dyDescent="0.2">
      <c r="A14" t="s">
        <v>3</v>
      </c>
      <c r="B14">
        <f>IF(OR(B13=B5,B13=B6),1.2,1)</f>
        <v>1.2</v>
      </c>
      <c r="C14">
        <f t="shared" ref="C14:F14" si="0">IF(OR(C13=C5,C13=C6),1.2,1)</f>
        <v>1</v>
      </c>
      <c r="D14">
        <f t="shared" si="0"/>
        <v>1.2</v>
      </c>
      <c r="E14">
        <f t="shared" si="0"/>
        <v>1.2</v>
      </c>
      <c r="F14">
        <f t="shared" si="0"/>
        <v>1</v>
      </c>
      <c r="H14">
        <f>IF(OR(H13=H5,H13=H6),1.2,1)</f>
        <v>1</v>
      </c>
      <c r="I14">
        <f>IF(OR(I13=I5,I13=I6),1.2,1)</f>
        <v>1.2</v>
      </c>
      <c r="J14">
        <f>IF(OR(J13=J5,J13=J6),1.2,1)</f>
        <v>1</v>
      </c>
      <c r="K14">
        <f>IF(OR(K13=K5,K13=K6),1.2,1)</f>
        <v>1</v>
      </c>
      <c r="L14">
        <f>IF(OR(L13=L5,L13=L6),1.2,1)</f>
        <v>1.2</v>
      </c>
      <c r="M14">
        <f>IF(OR(M13=M5,M13=M6),1.2,1)</f>
        <v>1.2</v>
      </c>
    </row>
    <row r="15" spans="1:13" x14ac:dyDescent="0.2">
      <c r="A15" t="s">
        <v>15</v>
      </c>
      <c r="B15">
        <f>FLOOR(B8/200*B11*B14,1)+1</f>
        <v>88</v>
      </c>
      <c r="C15">
        <f>FLOOR(C8/200*C11*C14,1)+1</f>
        <v>147</v>
      </c>
      <c r="D15">
        <f>FLOOR(D8/200*D11*D14,1)+1</f>
        <v>126</v>
      </c>
      <c r="E15">
        <f>FLOOR(E8/200*E11*E14,1)+1</f>
        <v>8</v>
      </c>
      <c r="F15">
        <f>FLOOR(F8/200*F11*F14,1)+1</f>
        <v>16</v>
      </c>
      <c r="H15">
        <f>FLOOR(H8/200*H11*H14,1)+1</f>
        <v>186</v>
      </c>
      <c r="I15">
        <f>FLOOR(I8/200*I11*I14,1)+1</f>
        <v>149</v>
      </c>
      <c r="J15">
        <f>FLOOR(J8/200*J11*J14,1)+1</f>
        <v>124</v>
      </c>
      <c r="K15">
        <f>FLOOR(K8/200*K11*K14,1)+1</f>
        <v>174</v>
      </c>
      <c r="L15">
        <f>FLOOR(L8/200*L11*L14,1)+1</f>
        <v>30</v>
      </c>
      <c r="M15">
        <f>FLOOR(M8/200*M11*M14,1)+1</f>
        <v>8</v>
      </c>
    </row>
    <row r="16" spans="1:13" x14ac:dyDescent="0.2">
      <c r="A16" t="s">
        <v>20</v>
      </c>
      <c r="B16" s="3">
        <f>B11/B12</f>
        <v>21.875</v>
      </c>
      <c r="C16" s="3">
        <f t="shared" ref="C16:F16" si="1">C11/C12</f>
        <v>33.333333333333329</v>
      </c>
      <c r="D16" s="3">
        <f t="shared" si="1"/>
        <v>43.478260869565219</v>
      </c>
      <c r="E16" s="3">
        <f t="shared" si="1"/>
        <v>12</v>
      </c>
      <c r="F16" s="3">
        <f t="shared" si="1"/>
        <v>13.636363636363635</v>
      </c>
      <c r="H16" s="3">
        <f>H11/H12</f>
        <v>39.473684210526315</v>
      </c>
      <c r="I16" s="3">
        <f>I11/I12</f>
        <v>35.714285714285715</v>
      </c>
      <c r="J16" s="3">
        <f>J11/J12</f>
        <v>33.333333333333336</v>
      </c>
      <c r="K16" s="3">
        <f>K11/K12</f>
        <v>40</v>
      </c>
      <c r="L16" s="3">
        <f>L11/L12</f>
        <v>12.5</v>
      </c>
      <c r="M16" s="3">
        <f>M11/M12</f>
        <v>8.3333333333333339</v>
      </c>
    </row>
    <row r="17" spans="1:13" x14ac:dyDescent="0.2">
      <c r="A17" t="s">
        <v>16</v>
      </c>
      <c r="B17" s="3">
        <f>B15/B12</f>
        <v>27.5</v>
      </c>
      <c r="C17" s="3">
        <f>C15/C12</f>
        <v>35</v>
      </c>
      <c r="D17" s="3">
        <f>D15/D12</f>
        <v>54.782608695652179</v>
      </c>
      <c r="E17" s="3">
        <f>E15/E12</f>
        <v>16</v>
      </c>
      <c r="F17" s="3">
        <f>F15/F12</f>
        <v>14.545454545454545</v>
      </c>
      <c r="H17" s="3">
        <f>H15/H12</f>
        <v>48.947368421052637</v>
      </c>
      <c r="I17" s="3">
        <f>I15/I12</f>
        <v>53.214285714285715</v>
      </c>
      <c r="J17" s="3">
        <f>J15/J12</f>
        <v>41.333333333333336</v>
      </c>
      <c r="K17" s="3">
        <f>K15/K12</f>
        <v>49.714285714285715</v>
      </c>
      <c r="L17" s="3">
        <f>L15/L12</f>
        <v>18.75</v>
      </c>
      <c r="M17" s="3">
        <f>M15/M12</f>
        <v>13.333333333333334</v>
      </c>
    </row>
    <row r="18" spans="1:13" x14ac:dyDescent="0.2">
      <c r="A18" s="9" t="s">
        <v>16</v>
      </c>
      <c r="B18" s="10">
        <f>(FLOOR((B2+B4)*1/200*B11*B14,1)+1)/B12</f>
        <v>35</v>
      </c>
      <c r="C18" s="10">
        <f>(FLOOR((C2+C4)*1/200*C11*C14,1)+1)/C12</f>
        <v>44.523809523809518</v>
      </c>
      <c r="D18" s="10">
        <f>(FLOOR((D2+D4)*1/200*D11*D14,1)+1)/D12</f>
        <v>69.565217391304358</v>
      </c>
      <c r="E18" s="10">
        <f>(FLOOR((E2+E4)*1/200*E11*E14,1)+1)/E12</f>
        <v>20</v>
      </c>
      <c r="F18" s="10">
        <f>(FLOOR((F2+F4)*1/200*F11*F14,1)+1)/F12</f>
        <v>18.18181818181818</v>
      </c>
      <c r="G18" s="9"/>
      <c r="H18" s="10">
        <f>(FLOOR((H2+H4)*1/200*H11*H14,1)+1)/H12</f>
        <v>62.368421052631582</v>
      </c>
      <c r="I18" s="10">
        <f>(FLOOR((I2+I4)*1/200*I11*I14,1)+1)/I12</f>
        <v>67.857142857142861</v>
      </c>
      <c r="J18" s="10">
        <f>(FLOOR((J2+J4)*1/200*J11*J14,1)+1)/J12</f>
        <v>52.666666666666664</v>
      </c>
      <c r="K18" s="10">
        <f>(FLOOR((K2+K4)*1/200*K11*K14,1)+1)/K12</f>
        <v>63.142857142857146</v>
      </c>
      <c r="L18" s="10">
        <f>(FLOOR((L2+L4)*1/200*L11*L14,1)+1)/L12</f>
        <v>23.75</v>
      </c>
      <c r="M18" s="10">
        <f>(FLOOR((M2+M4)*1/200*M11*M14,1)+1)/M12</f>
        <v>16.666666666666668</v>
      </c>
    </row>
    <row r="19" spans="1:13" x14ac:dyDescent="0.2">
      <c r="A19" s="6" t="s">
        <v>16</v>
      </c>
      <c r="B19" s="11">
        <v>33.130000000000003</v>
      </c>
      <c r="C19" s="11">
        <v>41.9</v>
      </c>
      <c r="D19" s="11">
        <v>65.650000000000006</v>
      </c>
      <c r="E19" s="11">
        <v>20</v>
      </c>
      <c r="F19" s="11">
        <v>17.27</v>
      </c>
      <c r="G19" s="6"/>
      <c r="H19" s="11">
        <v>59.47</v>
      </c>
      <c r="I19" s="11">
        <v>64.64</v>
      </c>
      <c r="J19" s="11">
        <v>50.33</v>
      </c>
      <c r="K19" s="11">
        <v>60.29</v>
      </c>
      <c r="L19" s="11">
        <v>23.13</v>
      </c>
      <c r="M19" s="11">
        <v>16.670000000000002</v>
      </c>
    </row>
    <row r="20" spans="1:13" x14ac:dyDescent="0.2">
      <c r="A20" s="12" t="s">
        <v>36</v>
      </c>
      <c r="B20" s="12" t="s">
        <v>38</v>
      </c>
      <c r="C20" s="12"/>
      <c r="D20" s="12"/>
      <c r="E20" s="12"/>
      <c r="F20" s="12"/>
      <c r="G20" s="12"/>
      <c r="H20" s="12" t="s">
        <v>36</v>
      </c>
      <c r="I20" s="12" t="s">
        <v>37</v>
      </c>
      <c r="J20" s="12"/>
      <c r="K20" s="12"/>
      <c r="L20" s="12"/>
      <c r="M20" s="12"/>
    </row>
    <row r="22" spans="1:13" x14ac:dyDescent="0.2">
      <c r="A22" s="5" t="s">
        <v>42</v>
      </c>
      <c r="B22" s="5"/>
      <c r="C22" s="5"/>
      <c r="D22" s="5"/>
      <c r="E22" s="5"/>
      <c r="F22" s="5"/>
    </row>
    <row r="23" spans="1:13" x14ac:dyDescent="0.2">
      <c r="A23" t="s">
        <v>8</v>
      </c>
      <c r="B23" t="s">
        <v>39</v>
      </c>
    </row>
    <row r="24" spans="1:13" x14ac:dyDescent="0.2">
      <c r="A24" t="s">
        <v>16</v>
      </c>
      <c r="B24" t="s">
        <v>39</v>
      </c>
    </row>
    <row r="25" spans="1:13" x14ac:dyDescent="0.2">
      <c r="A25" s="6" t="s">
        <v>4</v>
      </c>
      <c r="B25" s="6" t="s">
        <v>35</v>
      </c>
      <c r="C25" s="6"/>
      <c r="D25" s="6"/>
      <c r="E25" s="6"/>
      <c r="F25" s="6"/>
    </row>
  </sheetData>
  <mergeCells count="1">
    <mergeCell ref="A22:F22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Tatum Alenko</dc:creator>
  <cp:lastModifiedBy>Tatum Alenko</cp:lastModifiedBy>
  <dcterms:created xsi:type="dcterms:W3CDTF">2017-09-22T07:58:37Z</dcterms:created>
  <dcterms:modified xsi:type="dcterms:W3CDTF">2017-09-22T09:01:11Z</dcterms:modified>
</cp:coreProperties>
</file>