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njktacid-my.sharepoint.com/personal/taufik_sutanto_uinjkt_ac_id/Documents/Programs/Python/notebooks/Arsenal/Math &amp; Stat Terapan S2 Agri/"/>
    </mc:Choice>
  </mc:AlternateContent>
  <xr:revisionPtr revIDLastSave="1" documentId="13_ncr:1_{F87FCFD9-3273-4C63-A302-FDCE39A85BEC}" xr6:coauthVersionLast="47" xr6:coauthVersionMax="47" xr10:uidLastSave="{58258062-B318-4091-8420-A227EC7FE539}"/>
  <bookViews>
    <workbookView xWindow="-108" yWindow="-108" windowWidth="23256" windowHeight="13896" activeTab="4" xr2:uid="{141B916E-7AFD-487E-8ADE-BF11CA891281}"/>
  </bookViews>
  <sheets>
    <sheet name="Diff" sheetId="1" r:id="rId1"/>
    <sheet name="Sheet7" sheetId="7" r:id="rId2"/>
    <sheet name="Pendahuluan" sheetId="2" r:id="rId3"/>
    <sheet name="MA" sheetId="5" r:id="rId4"/>
    <sheet name="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3" i="6"/>
  <c r="E64" i="6"/>
  <c r="D63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D4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3" i="6"/>
  <c r="E66" i="5"/>
  <c r="F63" i="5"/>
  <c r="F64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D64" i="5"/>
  <c r="D63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C4" i="1"/>
  <c r="C5" i="1"/>
  <c r="C6" i="1"/>
  <c r="C7" i="1"/>
  <c r="C8" i="1"/>
  <c r="C9" i="1"/>
  <c r="C10" i="1"/>
  <c r="C11" i="1"/>
  <c r="C12" i="1"/>
  <c r="C13" i="1"/>
  <c r="C14" i="1"/>
  <c r="C3" i="1"/>
  <c r="C57" i="7"/>
  <c r="C73" i="7"/>
  <c r="C58" i="7"/>
  <c r="C60" i="7"/>
  <c r="C76" i="7"/>
  <c r="C62" i="7"/>
  <c r="C61" i="7"/>
  <c r="C77" i="7"/>
  <c r="C78" i="7"/>
  <c r="C64" i="7"/>
  <c r="C68" i="7"/>
  <c r="C75" i="7"/>
  <c r="C65" i="7"/>
  <c r="C67" i="7"/>
  <c r="C69" i="7"/>
  <c r="C71" i="7"/>
  <c r="C72" i="7"/>
  <c r="C74" i="7"/>
  <c r="C63" i="7"/>
  <c r="C66" i="7"/>
  <c r="C70" i="7"/>
  <c r="C59" i="7"/>
  <c r="D59" i="7"/>
  <c r="D67" i="7"/>
  <c r="E62" i="7"/>
  <c r="E65" i="7"/>
  <c r="D65" i="7"/>
  <c r="D60" i="7"/>
  <c r="E75" i="7"/>
  <c r="E63" i="7"/>
  <c r="D73" i="7"/>
  <c r="D72" i="7"/>
  <c r="E77" i="7"/>
  <c r="E69" i="7"/>
  <c r="E59" i="7"/>
  <c r="E67" i="7"/>
  <c r="D62" i="7"/>
  <c r="D76" i="7"/>
  <c r="D75" i="7"/>
  <c r="D66" i="7"/>
  <c r="E60" i="7"/>
  <c r="E68" i="7"/>
  <c r="E58" i="7"/>
  <c r="E74" i="7"/>
  <c r="D57" i="7"/>
  <c r="D77" i="7"/>
  <c r="D69" i="7"/>
  <c r="D70" i="7"/>
  <c r="E57" i="7"/>
  <c r="E61" i="7"/>
  <c r="E70" i="7"/>
  <c r="E76" i="7"/>
  <c r="D63" i="7"/>
  <c r="D68" i="7"/>
  <c r="D74" i="7"/>
  <c r="E73" i="7"/>
  <c r="E72" i="7"/>
  <c r="E71" i="7"/>
  <c r="D61" i="7"/>
  <c r="E66" i="7"/>
  <c r="D58" i="7"/>
  <c r="E64" i="7"/>
  <c r="D78" i="7"/>
  <c r="D71" i="7"/>
  <c r="D64" i="7"/>
  <c r="E78" i="7"/>
</calcChain>
</file>

<file path=xl/sharedStrings.xml><?xml version="1.0" encoding="utf-8"?>
<sst xmlns="http://schemas.openxmlformats.org/spreadsheetml/2006/main" count="215" uniqueCount="85">
  <si>
    <t>Tahun</t>
  </si>
  <si>
    <t>Data yang sama seperti latihan sebelumnya</t>
  </si>
  <si>
    <t xml:space="preserve">https://api.worldbank.org/v2/id/country/IDN?downloadformat=excel </t>
  </si>
  <si>
    <t>01/01/1961</t>
  </si>
  <si>
    <t>01/01/1962</t>
  </si>
  <si>
    <t>01/01/1963</t>
  </si>
  <si>
    <t>01/01/1964</t>
  </si>
  <si>
    <t>01/01/1965</t>
  </si>
  <si>
    <t>01/01/1966</t>
  </si>
  <si>
    <t>01/01/1967</t>
  </si>
  <si>
    <t>01/01/1968</t>
  </si>
  <si>
    <t>01/01/1969</t>
  </si>
  <si>
    <t>01/01/1970</t>
  </si>
  <si>
    <t>01/01/1971</t>
  </si>
  <si>
    <t>01/01/1972</t>
  </si>
  <si>
    <t>01/01/1973</t>
  </si>
  <si>
    <t>01/01/1974</t>
  </si>
  <si>
    <t>01/01/1975</t>
  </si>
  <si>
    <t>01/01/1976</t>
  </si>
  <si>
    <t>01/01/1977</t>
  </si>
  <si>
    <t>01/01/1978</t>
  </si>
  <si>
    <t>01/01/1979</t>
  </si>
  <si>
    <t>01/01/1980</t>
  </si>
  <si>
    <t>01/01/1981</t>
  </si>
  <si>
    <t>01/01/1982</t>
  </si>
  <si>
    <t>01/01/1983</t>
  </si>
  <si>
    <t>01/01/1984</t>
  </si>
  <si>
    <t>01/01/1985</t>
  </si>
  <si>
    <t>01/01/1986</t>
  </si>
  <si>
    <t>01/01/1987</t>
  </si>
  <si>
    <t>01/01/1988</t>
  </si>
  <si>
    <t>01/01/1989</t>
  </si>
  <si>
    <t>01/01/1990</t>
  </si>
  <si>
    <t>01/01/1991</t>
  </si>
  <si>
    <t>01/01/1992</t>
  </si>
  <si>
    <t>01/01/1993</t>
  </si>
  <si>
    <t>01/01/1994</t>
  </si>
  <si>
    <t>01/01/1995</t>
  </si>
  <si>
    <t>01/01/1996</t>
  </si>
  <si>
    <t>01/01/1997</t>
  </si>
  <si>
    <t>01/01/1998</t>
  </si>
  <si>
    <t>01/01/1999</t>
  </si>
  <si>
    <t>01/01/2000</t>
  </si>
  <si>
    <t>01/01/2001</t>
  </si>
  <si>
    <t>01/01/2002</t>
  </si>
  <si>
    <t>01/01/2003</t>
  </si>
  <si>
    <t>01/01/2004</t>
  </si>
  <si>
    <t>01/01/2005</t>
  </si>
  <si>
    <t>01/01/2006</t>
  </si>
  <si>
    <t>01/01/2007</t>
  </si>
  <si>
    <t>01/01/2008</t>
  </si>
  <si>
    <t>01/01/2009</t>
  </si>
  <si>
    <t>01/01/2010</t>
  </si>
  <si>
    <t>01/01/2011</t>
  </si>
  <si>
    <t>01/01/2012</t>
  </si>
  <si>
    <t>01/01/2013</t>
  </si>
  <si>
    <t>01/01/2014</t>
  </si>
  <si>
    <t>01/01/2015</t>
  </si>
  <si>
    <t>01/01/2016</t>
  </si>
  <si>
    <t>01/01/2017</t>
  </si>
  <si>
    <t>01/01/2018</t>
  </si>
  <si>
    <t>01/01/2019</t>
  </si>
  <si>
    <t>01/01/2020</t>
  </si>
  <si>
    <t>01/01/2021</t>
  </si>
  <si>
    <t>Urutan</t>
  </si>
  <si>
    <t>Luas Lahan Pertanian</t>
  </si>
  <si>
    <t xml:space="preserve">2. Praktek Dasar Peramalan/Forecasting dengan Excel: </t>
  </si>
  <si>
    <t xml:space="preserve">https://www.youtube.com/watch?v=j22tLUQQDh4 </t>
  </si>
  <si>
    <t xml:space="preserve">Source: </t>
  </si>
  <si>
    <t xml:space="preserve">https://www.youtube.com/watch?v=ydSiru4m7_Q  </t>
  </si>
  <si>
    <t>Sumber:</t>
  </si>
  <si>
    <t xml:space="preserve">https://www.youtube.com/watch?v=vGR2ebAQkrg </t>
  </si>
  <si>
    <t>HasilPanen</t>
  </si>
  <si>
    <t>Waktu</t>
  </si>
  <si>
    <t>selisih</t>
  </si>
  <si>
    <t>Differencing</t>
  </si>
  <si>
    <t>Forecast(Luas Lahan Pertanian)</t>
  </si>
  <si>
    <t>Lower Confidence Bound(Luas Lahan Pertanian)</t>
  </si>
  <si>
    <t>Upper Confidence Bound(Luas Lahan Pertanian)</t>
  </si>
  <si>
    <t>MA(3)</t>
  </si>
  <si>
    <t>Err(3)</t>
  </si>
  <si>
    <t>MA(5)</t>
  </si>
  <si>
    <t>Err(5)</t>
  </si>
  <si>
    <t>Exp(0.2)</t>
  </si>
  <si>
    <t>Err(0.2)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</si>
</sst>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0" xfId="1"/>
    <xf numFmtId="164" fontId="1" fillId="2" borderId="1" xfId="0" applyNumberFormat="1" applyFont="1" applyFill="1" applyBorder="1"/>
    <xf numFmtId="0" fontId="1" fillId="2" borderId="1" xfId="0" applyFont="1" applyFill="1" applyBorder="1"/>
    <xf numFmtId="165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2" fontId="0" fillId="0" borderId="0" xfId="0" applyNumberFormat="1"/>
    <xf numFmtId="1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Diff!$B$1</c:f>
              <c:strCache>
                <c:ptCount val="1"/>
                <c:pt idx="0">
                  <c:v>HasilPanen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Diff!$B$2:$B$14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1-42B0-AAB9-E5C0A175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43440"/>
        <c:axId val="1441597120"/>
      </c:lineChart>
      <c:catAx>
        <c:axId val="34804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97120"/>
        <c:crosses val="autoZero"/>
        <c:auto val="1"/>
        <c:lblAlgn val="ctr"/>
        <c:lblOffset val="100"/>
        <c:noMultiLvlLbl val="0"/>
      </c:catAx>
      <c:valAx>
        <c:axId val="1441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4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Diff!$C$1</c:f>
              <c:strCache>
                <c:ptCount val="1"/>
                <c:pt idx="0">
                  <c:v>selisih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Diff!$C$2:$C$14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2</c:v>
                </c:pt>
                <c:pt idx="5">
                  <c:v>1</c:v>
                </c:pt>
                <c:pt idx="6">
                  <c:v>-2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-1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4-4076-86CA-84148924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66480"/>
        <c:axId val="356674928"/>
      </c:lineChart>
      <c:catAx>
        <c:axId val="13347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4928"/>
        <c:crosses val="autoZero"/>
        <c:auto val="1"/>
        <c:lblAlgn val="ctr"/>
        <c:lblOffset val="100"/>
        <c:noMultiLvlLbl val="0"/>
      </c:catAx>
      <c:valAx>
        <c:axId val="3566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Luas Lahan Pertanian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Sheet7!$B$2:$B$78</c:f>
              <c:numCache>
                <c:formatCode>0.00</c:formatCode>
                <c:ptCount val="77"/>
                <c:pt idx="0">
                  <c:v>21.307484667995162</c:v>
                </c:pt>
                <c:pt idx="1">
                  <c:v>21.307484667995162</c:v>
                </c:pt>
                <c:pt idx="2">
                  <c:v>21.279884299254238</c:v>
                </c:pt>
                <c:pt idx="3">
                  <c:v>21.279884299254238</c:v>
                </c:pt>
                <c:pt idx="4">
                  <c:v>21.252283930513311</c:v>
                </c:pt>
                <c:pt idx="5">
                  <c:v>21.224683561772384</c:v>
                </c:pt>
                <c:pt idx="6">
                  <c:v>21.224683561772384</c:v>
                </c:pt>
                <c:pt idx="7">
                  <c:v>21.224683561772384</c:v>
                </c:pt>
                <c:pt idx="8">
                  <c:v>21.19708319303146</c:v>
                </c:pt>
                <c:pt idx="9">
                  <c:v>21.19708319303146</c:v>
                </c:pt>
                <c:pt idx="10">
                  <c:v>21.169482824290533</c:v>
                </c:pt>
                <c:pt idx="11">
                  <c:v>21.169482824290533</c:v>
                </c:pt>
                <c:pt idx="12">
                  <c:v>21.141882455549606</c:v>
                </c:pt>
                <c:pt idx="13">
                  <c:v>21.141882455549606</c:v>
                </c:pt>
                <c:pt idx="14">
                  <c:v>21.11759413105759</c:v>
                </c:pt>
                <c:pt idx="15">
                  <c:v>21.001672582345702</c:v>
                </c:pt>
                <c:pt idx="16">
                  <c:v>21.001672582345702</c:v>
                </c:pt>
                <c:pt idx="17">
                  <c:v>21.001672582345702</c:v>
                </c:pt>
                <c:pt idx="18">
                  <c:v>20.976280243104046</c:v>
                </c:pt>
                <c:pt idx="19">
                  <c:v>20.976280243104046</c:v>
                </c:pt>
                <c:pt idx="20">
                  <c:v>20.948679874363123</c:v>
                </c:pt>
                <c:pt idx="21">
                  <c:v>20.948679874363123</c:v>
                </c:pt>
                <c:pt idx="22">
                  <c:v>20.921079505622195</c:v>
                </c:pt>
                <c:pt idx="23">
                  <c:v>20.452977251776083</c:v>
                </c:pt>
                <c:pt idx="24">
                  <c:v>21.903100625424354</c:v>
                </c:pt>
                <c:pt idx="25">
                  <c:v>22.79348852100664</c:v>
                </c:pt>
                <c:pt idx="26">
                  <c:v>24.004040693983672</c:v>
                </c:pt>
                <c:pt idx="27">
                  <c:v>24.363949502365351</c:v>
                </c:pt>
                <c:pt idx="28">
                  <c:v>24.528447700061275</c:v>
                </c:pt>
                <c:pt idx="29">
                  <c:v>24.886148478943678</c:v>
                </c:pt>
                <c:pt idx="30">
                  <c:v>22.921554231964539</c:v>
                </c:pt>
                <c:pt idx="31">
                  <c:v>22.826056956120933</c:v>
                </c:pt>
                <c:pt idx="32">
                  <c:v>23.193141860375256</c:v>
                </c:pt>
                <c:pt idx="33">
                  <c:v>23.168301528508419</c:v>
                </c:pt>
                <c:pt idx="34">
                  <c:v>23.724172954950678</c:v>
                </c:pt>
                <c:pt idx="35">
                  <c:v>23.718652881202491</c:v>
                </c:pt>
                <c:pt idx="36">
                  <c:v>24.027225003726048</c:v>
                </c:pt>
                <c:pt idx="37">
                  <c:v>24.220427584912535</c:v>
                </c:pt>
                <c:pt idx="38">
                  <c:v>25.324442334549591</c:v>
                </c:pt>
                <c:pt idx="39">
                  <c:v>25.127308964649625</c:v>
                </c:pt>
                <c:pt idx="40">
                  <c:v>25.925170397742981</c:v>
                </c:pt>
                <c:pt idx="41">
                  <c:v>26.604258066096804</c:v>
                </c:pt>
                <c:pt idx="42">
                  <c:v>27.230083956540518</c:v>
                </c:pt>
                <c:pt idx="43">
                  <c:v>27.642862735343826</c:v>
                </c:pt>
                <c:pt idx="44">
                  <c:v>27.765364824537066</c:v>
                </c:pt>
                <c:pt idx="45">
                  <c:v>28.367222914921236</c:v>
                </c:pt>
                <c:pt idx="46">
                  <c:v>28.9158192273953</c:v>
                </c:pt>
                <c:pt idx="47">
                  <c:v>29.091583094498645</c:v>
                </c:pt>
                <c:pt idx="48">
                  <c:v>29.480394073242401</c:v>
                </c:pt>
                <c:pt idx="49">
                  <c:v>29.496372606615434</c:v>
                </c:pt>
                <c:pt idx="50">
                  <c:v>30.044968919089499</c:v>
                </c:pt>
                <c:pt idx="51">
                  <c:v>30.060947452462532</c:v>
                </c:pt>
                <c:pt idx="52">
                  <c:v>30.343234875386081</c:v>
                </c:pt>
                <c:pt idx="53">
                  <c:v>30.518998742489423</c:v>
                </c:pt>
                <c:pt idx="54">
                  <c:v>30.785307632039942</c:v>
                </c:pt>
                <c:pt idx="55">
                  <c:v>31.797281412331913</c:v>
                </c:pt>
                <c:pt idx="56">
                  <c:v>33.714705417095644</c:v>
                </c:pt>
                <c:pt idx="57">
                  <c:v>34.034276084556268</c:v>
                </c:pt>
                <c:pt idx="58">
                  <c:v>34.140799640376471</c:v>
                </c:pt>
                <c:pt idx="59">
                  <c:v>34.247323196196682</c:v>
                </c:pt>
                <c:pt idx="60">
                  <c:v>34.133741929371297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D-4C06-A42B-9EF8A5FF3593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Forecast(Luas Lahan Pertanian)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Sheet7!$A$2:$A$78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Sheet7!$C$2:$C$78</c:f>
              <c:numCache>
                <c:formatCode>General</c:formatCode>
                <c:ptCount val="77"/>
                <c:pt idx="54" formatCode="0.00">
                  <c:v>30.785307632039942</c:v>
                </c:pt>
                <c:pt idx="55" formatCode="0.00">
                  <c:v>31.073529154052885</c:v>
                </c:pt>
                <c:pt idx="56" formatCode="0.00">
                  <c:v>31.361701578273777</c:v>
                </c:pt>
                <c:pt idx="57" formatCode="0.00">
                  <c:v>31.649874002494673</c:v>
                </c:pt>
                <c:pt idx="58" formatCode="0.00">
                  <c:v>31.938046426715569</c:v>
                </c:pt>
                <c:pt idx="59" formatCode="0.00">
                  <c:v>32.226218850936462</c:v>
                </c:pt>
                <c:pt idx="60" formatCode="0.00">
                  <c:v>32.514391275157358</c:v>
                </c:pt>
                <c:pt idx="61" formatCode="0.00">
                  <c:v>32.802563699378254</c:v>
                </c:pt>
                <c:pt idx="62" formatCode="0.00">
                  <c:v>33.09073612359915</c:v>
                </c:pt>
                <c:pt idx="63" formatCode="0.00">
                  <c:v>33.378908547820046</c:v>
                </c:pt>
                <c:pt idx="64" formatCode="0.00">
                  <c:v>33.667080972040935</c:v>
                </c:pt>
                <c:pt idx="65" formatCode="0.00">
                  <c:v>33.955253396261831</c:v>
                </c:pt>
                <c:pt idx="66" formatCode="0.00">
                  <c:v>34.243425820482727</c:v>
                </c:pt>
                <c:pt idx="67" formatCode="0.00">
                  <c:v>34.531598244703623</c:v>
                </c:pt>
                <c:pt idx="68" formatCode="0.00">
                  <c:v>34.819770668924519</c:v>
                </c:pt>
                <c:pt idx="69" formatCode="0.00">
                  <c:v>35.107943093145416</c:v>
                </c:pt>
                <c:pt idx="70" formatCode="0.00">
                  <c:v>35.396115517366312</c:v>
                </c:pt>
                <c:pt idx="71" formatCode="0.00">
                  <c:v>35.684287941587201</c:v>
                </c:pt>
                <c:pt idx="72" formatCode="0.00">
                  <c:v>35.972460365808097</c:v>
                </c:pt>
                <c:pt idx="73" formatCode="0.00">
                  <c:v>36.260632790028993</c:v>
                </c:pt>
                <c:pt idx="74" formatCode="0.00">
                  <c:v>36.548805214249889</c:v>
                </c:pt>
                <c:pt idx="75" formatCode="0.00">
                  <c:v>36.836977638470785</c:v>
                </c:pt>
                <c:pt idx="76" formatCode="0.00">
                  <c:v>37.125150062691674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D-4C06-A42B-9EF8A5FF3593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Bound(Luas Lahan Pertanian)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Sheet7!$A$2:$A$78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Sheet7!$D$2:$D$78</c:f>
              <c:numCache>
                <c:formatCode>General</c:formatCode>
                <c:ptCount val="77"/>
                <c:pt idx="54" formatCode="0.00">
                  <c:v>30.785307632039942</c:v>
                </c:pt>
                <c:pt idx="55" formatCode="0.00">
                  <c:v>30.15024007089319</c:v>
                </c:pt>
                <c:pt idx="56" formatCode="0.00">
                  <c:v>29.991181949143872</c:v>
                </c:pt>
                <c:pt idx="57" formatCode="0.00">
                  <c:v>29.88984548460822</c:v>
                </c:pt>
                <c:pt idx="58" formatCode="0.00">
                  <c:v>29.810300742812966</c:v>
                </c:pt>
                <c:pt idx="59" formatCode="0.00">
                  <c:v>29.739486464236442</c:v>
                </c:pt>
                <c:pt idx="60" formatCode="0.00">
                  <c:v>29.671150314331477</c:v>
                </c:pt>
                <c:pt idx="61" formatCode="0.00">
                  <c:v>29.6018520184256</c:v>
                </c:pt>
                <c:pt idx="62" formatCode="0.00">
                  <c:v>29.529534606228435</c:v>
                </c:pt>
                <c:pt idx="63" formatCode="0.00">
                  <c:v>29.452901405189902</c:v>
                </c:pt>
                <c:pt idx="64" formatCode="0.00">
                  <c:v>29.371106955706605</c:v>
                </c:pt>
                <c:pt idx="65" formatCode="0.00">
                  <c:v>29.283589001542477</c:v>
                </c:pt>
                <c:pt idx="66" formatCode="0.00">
                  <c:v>29.189970719065077</c:v>
                </c:pt>
                <c:pt idx="67" formatCode="0.00">
                  <c:v>29.090000734877947</c:v>
                </c:pt>
                <c:pt idx="68" formatCode="0.00">
                  <c:v>28.983514747356828</c:v>
                </c:pt>
                <c:pt idx="69" formatCode="0.00">
                  <c:v>28.870410118821546</c:v>
                </c:pt>
                <c:pt idx="70" formatCode="0.00">
                  <c:v>28.750628574739263</c:v>
                </c:pt>
                <c:pt idx="71" formatCode="0.00">
                  <c:v>28.624144143261582</c:v>
                </c:pt>
                <c:pt idx="72" formatCode="0.00">
                  <c:v>28.490954579840981</c:v>
                </c:pt>
                <c:pt idx="73" formatCode="0.00">
                  <c:v>28.35107516672587</c:v>
                </c:pt>
                <c:pt idx="74" formatCode="0.00">
                  <c:v>28.204534165190555</c:v>
                </c:pt>
                <c:pt idx="75" formatCode="0.00">
                  <c:v>28.051369439184541</c:v>
                </c:pt>
                <c:pt idx="76" formatCode="0.00">
                  <c:v>27.891625922668275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D-4C06-A42B-9EF8A5FF3593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Bound(Luas Lahan Pertanian)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Sheet7!$A$2:$A$78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Sheet7!$E$2:$E$78</c:f>
              <c:numCache>
                <c:formatCode>General</c:formatCode>
                <c:ptCount val="77"/>
                <c:pt idx="54" formatCode="0.00">
                  <c:v>30.785307632039942</c:v>
                </c:pt>
                <c:pt idx="55" formatCode="0.00">
                  <c:v>31.99681823721258</c:v>
                </c:pt>
                <c:pt idx="56" formatCode="0.00">
                  <c:v>32.732221207403683</c:v>
                </c:pt>
                <c:pt idx="57" formatCode="0.00">
                  <c:v>33.409902520381124</c:v>
                </c:pt>
                <c:pt idx="58" formatCode="0.00">
                  <c:v>34.065792110618176</c:v>
                </c:pt>
                <c:pt idx="59" formatCode="0.00">
                  <c:v>34.712951237636481</c:v>
                </c:pt>
                <c:pt idx="60" formatCode="0.00">
                  <c:v>35.357632235983239</c:v>
                </c:pt>
                <c:pt idx="61" formatCode="0.00">
                  <c:v>36.003275380330912</c:v>
                </c:pt>
                <c:pt idx="62" formatCode="0.00">
                  <c:v>36.651937640969869</c:v>
                </c:pt>
                <c:pt idx="63" formatCode="0.00">
                  <c:v>37.304915690450194</c:v>
                </c:pt>
                <c:pt idx="64" formatCode="0.00">
                  <c:v>37.963054988375262</c:v>
                </c:pt>
                <c:pt idx="65" formatCode="0.00">
                  <c:v>38.626917790981182</c:v>
                </c:pt>
                <c:pt idx="66" formatCode="0.00">
                  <c:v>39.296880921900382</c:v>
                </c:pt>
                <c:pt idx="67" formatCode="0.00">
                  <c:v>39.9731957545293</c:v>
                </c:pt>
                <c:pt idx="68" formatCode="0.00">
                  <c:v>40.65602659049221</c:v>
                </c:pt>
                <c:pt idx="69" formatCode="0.00">
                  <c:v>41.345476067469285</c:v>
                </c:pt>
                <c:pt idx="70" formatCode="0.00">
                  <c:v>42.041602459993364</c:v>
                </c:pt>
                <c:pt idx="71" formatCode="0.00">
                  <c:v>42.74443173991282</c:v>
                </c:pt>
                <c:pt idx="72" formatCode="0.00">
                  <c:v>43.453966151775212</c:v>
                </c:pt>
                <c:pt idx="73" formatCode="0.00">
                  <c:v>44.170190413332115</c:v>
                </c:pt>
                <c:pt idx="74" formatCode="0.00">
                  <c:v>44.893076263309226</c:v>
                </c:pt>
                <c:pt idx="75" formatCode="0.00">
                  <c:v>45.622585837757029</c:v>
                </c:pt>
                <c:pt idx="76" formatCode="0.00">
                  <c:v>46.358674202715072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D-4C06-A42B-9EF8A5FF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94464"/>
        <c:axId val="1341246800"/>
      </c:lineChart>
      <c:catAx>
        <c:axId val="359894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46800"/>
        <c:crosses val="autoZero"/>
        <c:auto val="1"/>
        <c:lblAlgn val="ctr"/>
        <c:lblOffset val="100"/>
        <c:noMultiLvlLbl val="0"/>
      </c:catAx>
      <c:valAx>
        <c:axId val="1341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Pendahuluan!$C$1</c:f>
              <c:strCache>
                <c:ptCount val="1"/>
                <c:pt idx="0">
                  <c:v>Luas Lahan Pertanian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Pendahuluan!$A$2:$A$62</c:f>
              <c:strCache>
                <c:ptCount val="61"/>
                <c:pt idx="0">
                  <c:v>01/01/1961</c:v>
                </c:pt>
                <c:pt idx="1">
                  <c:v>01/01/1962</c:v>
                </c:pt>
                <c:pt idx="2">
                  <c:v>01/01/1963</c:v>
                </c:pt>
                <c:pt idx="3">
                  <c:v>01/01/1964</c:v>
                </c:pt>
                <c:pt idx="4">
                  <c:v>01/01/1965</c:v>
                </c:pt>
                <c:pt idx="5">
                  <c:v>01/01/1966</c:v>
                </c:pt>
                <c:pt idx="6">
                  <c:v>01/01/1967</c:v>
                </c:pt>
                <c:pt idx="7">
                  <c:v>01/01/1968</c:v>
                </c:pt>
                <c:pt idx="8">
                  <c:v>01/01/1969</c:v>
                </c:pt>
                <c:pt idx="9">
                  <c:v>01/01/1970</c:v>
                </c:pt>
                <c:pt idx="10">
                  <c:v>01/01/1971</c:v>
                </c:pt>
                <c:pt idx="11">
                  <c:v>01/01/1972</c:v>
                </c:pt>
                <c:pt idx="12">
                  <c:v>01/01/1973</c:v>
                </c:pt>
                <c:pt idx="13">
                  <c:v>01/01/1974</c:v>
                </c:pt>
                <c:pt idx="14">
                  <c:v>01/01/1975</c:v>
                </c:pt>
                <c:pt idx="15">
                  <c:v>01/01/1976</c:v>
                </c:pt>
                <c:pt idx="16">
                  <c:v>01/01/1977</c:v>
                </c:pt>
                <c:pt idx="17">
                  <c:v>01/01/1978</c:v>
                </c:pt>
                <c:pt idx="18">
                  <c:v>01/01/1979</c:v>
                </c:pt>
                <c:pt idx="19">
                  <c:v>01/01/1980</c:v>
                </c:pt>
                <c:pt idx="20">
                  <c:v>01/01/1981</c:v>
                </c:pt>
                <c:pt idx="21">
                  <c:v>01/01/1982</c:v>
                </c:pt>
                <c:pt idx="22">
                  <c:v>01/01/1983</c:v>
                </c:pt>
                <c:pt idx="23">
                  <c:v>01/01/1984</c:v>
                </c:pt>
                <c:pt idx="24">
                  <c:v>01/01/1985</c:v>
                </c:pt>
                <c:pt idx="25">
                  <c:v>01/01/1986</c:v>
                </c:pt>
                <c:pt idx="26">
                  <c:v>01/01/1987</c:v>
                </c:pt>
                <c:pt idx="27">
                  <c:v>01/01/1988</c:v>
                </c:pt>
                <c:pt idx="28">
                  <c:v>01/01/1989</c:v>
                </c:pt>
                <c:pt idx="29">
                  <c:v>01/01/1990</c:v>
                </c:pt>
                <c:pt idx="30">
                  <c:v>01/01/1991</c:v>
                </c:pt>
                <c:pt idx="31">
                  <c:v>01/01/1992</c:v>
                </c:pt>
                <c:pt idx="32">
                  <c:v>01/01/1993</c:v>
                </c:pt>
                <c:pt idx="33">
                  <c:v>01/01/1994</c:v>
                </c:pt>
                <c:pt idx="34">
                  <c:v>01/01/1995</c:v>
                </c:pt>
                <c:pt idx="35">
                  <c:v>01/01/1996</c:v>
                </c:pt>
                <c:pt idx="36">
                  <c:v>01/01/1997</c:v>
                </c:pt>
                <c:pt idx="37">
                  <c:v>01/01/1998</c:v>
                </c:pt>
                <c:pt idx="38">
                  <c:v>01/01/1999</c:v>
                </c:pt>
                <c:pt idx="39">
                  <c:v>01/01/2000</c:v>
                </c:pt>
                <c:pt idx="40">
                  <c:v>01/01/2001</c:v>
                </c:pt>
                <c:pt idx="41">
                  <c:v>01/01/2002</c:v>
                </c:pt>
                <c:pt idx="42">
                  <c:v>01/01/2003</c:v>
                </c:pt>
                <c:pt idx="43">
                  <c:v>01/01/2004</c:v>
                </c:pt>
                <c:pt idx="44">
                  <c:v>01/01/2005</c:v>
                </c:pt>
                <c:pt idx="45">
                  <c:v>01/01/2006</c:v>
                </c:pt>
                <c:pt idx="46">
                  <c:v>01/01/2007</c:v>
                </c:pt>
                <c:pt idx="47">
                  <c:v>01/01/2008</c:v>
                </c:pt>
                <c:pt idx="48">
                  <c:v>01/01/2009</c:v>
                </c:pt>
                <c:pt idx="49">
                  <c:v>01/01/2010</c:v>
                </c:pt>
                <c:pt idx="50">
                  <c:v>01/01/2011</c:v>
                </c:pt>
                <c:pt idx="51">
                  <c:v>01/01/2012</c:v>
                </c:pt>
                <c:pt idx="52">
                  <c:v>01/01/2013</c:v>
                </c:pt>
                <c:pt idx="53">
                  <c:v>01/01/2014</c:v>
                </c:pt>
                <c:pt idx="54">
                  <c:v>01/01/2015</c:v>
                </c:pt>
                <c:pt idx="55">
                  <c:v>01/01/2016</c:v>
                </c:pt>
                <c:pt idx="56">
                  <c:v>01/01/2017</c:v>
                </c:pt>
                <c:pt idx="57">
                  <c:v>01/01/2018</c:v>
                </c:pt>
                <c:pt idx="58">
                  <c:v>01/01/2019</c:v>
                </c:pt>
                <c:pt idx="59">
                  <c:v>01/01/2020</c:v>
                </c:pt>
                <c:pt idx="60">
                  <c:v>01/01/2021</c:v>
                </c:pt>
              </c:strCache>
            </c:strRef>
          </c:cat>
          <c:val>
            <c:numRef>
              <c:f>Pendahuluan!$C$2:$C$62</c:f>
              <c:numCache>
                <c:formatCode>0.00</c:formatCode>
                <c:ptCount val="61"/>
                <c:pt idx="0">
                  <c:v>21.307484667995162</c:v>
                </c:pt>
                <c:pt idx="1">
                  <c:v>21.307484667995162</c:v>
                </c:pt>
                <c:pt idx="2">
                  <c:v>21.279884299254238</c:v>
                </c:pt>
                <c:pt idx="3">
                  <c:v>21.279884299254238</c:v>
                </c:pt>
                <c:pt idx="4">
                  <c:v>21.252283930513311</c:v>
                </c:pt>
                <c:pt idx="5">
                  <c:v>21.224683561772384</c:v>
                </c:pt>
                <c:pt idx="6">
                  <c:v>21.224683561772384</c:v>
                </c:pt>
                <c:pt idx="7">
                  <c:v>21.224683561772384</c:v>
                </c:pt>
                <c:pt idx="8">
                  <c:v>21.19708319303146</c:v>
                </c:pt>
                <c:pt idx="9">
                  <c:v>21.19708319303146</c:v>
                </c:pt>
                <c:pt idx="10">
                  <c:v>21.169482824290533</c:v>
                </c:pt>
                <c:pt idx="11">
                  <c:v>21.169482824290533</c:v>
                </c:pt>
                <c:pt idx="12">
                  <c:v>21.141882455549606</c:v>
                </c:pt>
                <c:pt idx="13">
                  <c:v>21.141882455549606</c:v>
                </c:pt>
                <c:pt idx="14">
                  <c:v>21.11759413105759</c:v>
                </c:pt>
                <c:pt idx="15">
                  <c:v>21.001672582345702</c:v>
                </c:pt>
                <c:pt idx="16">
                  <c:v>21.001672582345702</c:v>
                </c:pt>
                <c:pt idx="17">
                  <c:v>21.001672582345702</c:v>
                </c:pt>
                <c:pt idx="18">
                  <c:v>20.976280243104046</c:v>
                </c:pt>
                <c:pt idx="19">
                  <c:v>20.976280243104046</c:v>
                </c:pt>
                <c:pt idx="20">
                  <c:v>20.948679874363123</c:v>
                </c:pt>
                <c:pt idx="21">
                  <c:v>20.948679874363123</c:v>
                </c:pt>
                <c:pt idx="22">
                  <c:v>20.921079505622195</c:v>
                </c:pt>
                <c:pt idx="23">
                  <c:v>20.452977251776083</c:v>
                </c:pt>
                <c:pt idx="24">
                  <c:v>21.903100625424354</c:v>
                </c:pt>
                <c:pt idx="25">
                  <c:v>22.79348852100664</c:v>
                </c:pt>
                <c:pt idx="26">
                  <c:v>24.004040693983672</c:v>
                </c:pt>
                <c:pt idx="27">
                  <c:v>24.363949502365351</c:v>
                </c:pt>
                <c:pt idx="28">
                  <c:v>24.528447700061275</c:v>
                </c:pt>
                <c:pt idx="29">
                  <c:v>24.886148478943678</c:v>
                </c:pt>
                <c:pt idx="30">
                  <c:v>22.921554231964539</c:v>
                </c:pt>
                <c:pt idx="31">
                  <c:v>22.826056956120933</c:v>
                </c:pt>
                <c:pt idx="32">
                  <c:v>23.193141860375256</c:v>
                </c:pt>
                <c:pt idx="33">
                  <c:v>23.168301528508419</c:v>
                </c:pt>
                <c:pt idx="34">
                  <c:v>23.724172954950678</c:v>
                </c:pt>
                <c:pt idx="35">
                  <c:v>23.718652881202491</c:v>
                </c:pt>
                <c:pt idx="36">
                  <c:v>24.027225003726048</c:v>
                </c:pt>
                <c:pt idx="37">
                  <c:v>24.220427584912535</c:v>
                </c:pt>
                <c:pt idx="38">
                  <c:v>25.324442334549591</c:v>
                </c:pt>
                <c:pt idx="39">
                  <c:v>25.127308964649625</c:v>
                </c:pt>
                <c:pt idx="40">
                  <c:v>25.925170397742981</c:v>
                </c:pt>
                <c:pt idx="41">
                  <c:v>26.604258066096804</c:v>
                </c:pt>
                <c:pt idx="42">
                  <c:v>27.230083956540518</c:v>
                </c:pt>
                <c:pt idx="43">
                  <c:v>27.642862735343826</c:v>
                </c:pt>
                <c:pt idx="44">
                  <c:v>27.765364824537066</c:v>
                </c:pt>
                <c:pt idx="45">
                  <c:v>28.367222914921236</c:v>
                </c:pt>
                <c:pt idx="46">
                  <c:v>28.9158192273953</c:v>
                </c:pt>
                <c:pt idx="47">
                  <c:v>29.091583094498645</c:v>
                </c:pt>
                <c:pt idx="48">
                  <c:v>29.480394073242401</c:v>
                </c:pt>
                <c:pt idx="49">
                  <c:v>29.496372606615434</c:v>
                </c:pt>
                <c:pt idx="50">
                  <c:v>30.044968919089499</c:v>
                </c:pt>
                <c:pt idx="51">
                  <c:v>30.060947452462532</c:v>
                </c:pt>
                <c:pt idx="52">
                  <c:v>30.343234875386081</c:v>
                </c:pt>
                <c:pt idx="53">
                  <c:v>30.518998742489423</c:v>
                </c:pt>
                <c:pt idx="54">
                  <c:v>30.785307632039942</c:v>
                </c:pt>
                <c:pt idx="55">
                  <c:v>31.797281412331913</c:v>
                </c:pt>
                <c:pt idx="56">
                  <c:v>33.714705417095644</c:v>
                </c:pt>
                <c:pt idx="57">
                  <c:v>34.034276084556268</c:v>
                </c:pt>
                <c:pt idx="58">
                  <c:v>34.140799640376471</c:v>
                </c:pt>
                <c:pt idx="59">
                  <c:v>34.247323196196682</c:v>
                </c:pt>
                <c:pt idx="60">
                  <c:v>34.133741929371297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9-4FD6-AE4D-1143C58B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590544"/>
        <c:axId val="421068896"/>
      </c:lineChart>
      <c:catAx>
        <c:axId val="13335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8896"/>
        <c:crosses val="autoZero"/>
        <c:auto val="1"/>
        <c:lblAlgn val="ctr"/>
        <c:lblOffset val="100"/>
        <c:noMultiLvlLbl val="0"/>
      </c:catAx>
      <c:valAx>
        <c:axId val="421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MA!$C$2:$C$62</c:f>
              <c:numCache>
                <c:formatCode>0.00</c:formatCode>
                <c:ptCount val="61"/>
                <c:pt idx="0">
                  <c:v>21.307484667995162</c:v>
                </c:pt>
                <c:pt idx="1">
                  <c:v>21.307484667995162</c:v>
                </c:pt>
                <c:pt idx="2">
                  <c:v>21.279884299254238</c:v>
                </c:pt>
                <c:pt idx="3">
                  <c:v>21.279884299254238</c:v>
                </c:pt>
                <c:pt idx="4">
                  <c:v>21.252283930513311</c:v>
                </c:pt>
                <c:pt idx="5">
                  <c:v>21.224683561772384</c:v>
                </c:pt>
                <c:pt idx="6">
                  <c:v>21.224683561772384</c:v>
                </c:pt>
                <c:pt idx="7">
                  <c:v>21.224683561772384</c:v>
                </c:pt>
                <c:pt idx="8">
                  <c:v>21.19708319303146</c:v>
                </c:pt>
                <c:pt idx="9">
                  <c:v>21.19708319303146</c:v>
                </c:pt>
                <c:pt idx="10">
                  <c:v>21.169482824290533</c:v>
                </c:pt>
                <c:pt idx="11">
                  <c:v>21.169482824290533</c:v>
                </c:pt>
                <c:pt idx="12">
                  <c:v>21.141882455549606</c:v>
                </c:pt>
                <c:pt idx="13">
                  <c:v>21.141882455549606</c:v>
                </c:pt>
                <c:pt idx="14">
                  <c:v>21.11759413105759</c:v>
                </c:pt>
                <c:pt idx="15">
                  <c:v>21.001672582345702</c:v>
                </c:pt>
                <c:pt idx="16">
                  <c:v>21.001672582345702</c:v>
                </c:pt>
                <c:pt idx="17">
                  <c:v>21.001672582345702</c:v>
                </c:pt>
                <c:pt idx="18">
                  <c:v>20.976280243104046</c:v>
                </c:pt>
                <c:pt idx="19">
                  <c:v>20.976280243104046</c:v>
                </c:pt>
                <c:pt idx="20">
                  <c:v>20.948679874363123</c:v>
                </c:pt>
                <c:pt idx="21">
                  <c:v>20.948679874363123</c:v>
                </c:pt>
                <c:pt idx="22">
                  <c:v>20.921079505622195</c:v>
                </c:pt>
                <c:pt idx="23">
                  <c:v>20.452977251776083</c:v>
                </c:pt>
                <c:pt idx="24">
                  <c:v>21.903100625424354</c:v>
                </c:pt>
                <c:pt idx="25">
                  <c:v>22.79348852100664</c:v>
                </c:pt>
                <c:pt idx="26">
                  <c:v>24.004040693983672</c:v>
                </c:pt>
                <c:pt idx="27">
                  <c:v>24.363949502365351</c:v>
                </c:pt>
                <c:pt idx="28">
                  <c:v>24.528447700061275</c:v>
                </c:pt>
                <c:pt idx="29">
                  <c:v>24.886148478943678</c:v>
                </c:pt>
                <c:pt idx="30">
                  <c:v>22.921554231964539</c:v>
                </c:pt>
                <c:pt idx="31">
                  <c:v>22.826056956120933</c:v>
                </c:pt>
                <c:pt idx="32">
                  <c:v>23.193141860375256</c:v>
                </c:pt>
                <c:pt idx="33">
                  <c:v>23.168301528508419</c:v>
                </c:pt>
                <c:pt idx="34">
                  <c:v>23.724172954950678</c:v>
                </c:pt>
                <c:pt idx="35">
                  <c:v>23.718652881202491</c:v>
                </c:pt>
                <c:pt idx="36">
                  <c:v>24.027225003726048</c:v>
                </c:pt>
                <c:pt idx="37">
                  <c:v>24.220427584912535</c:v>
                </c:pt>
                <c:pt idx="38">
                  <c:v>25.324442334549591</c:v>
                </c:pt>
                <c:pt idx="39">
                  <c:v>25.127308964649625</c:v>
                </c:pt>
                <c:pt idx="40">
                  <c:v>25.925170397742981</c:v>
                </c:pt>
                <c:pt idx="41">
                  <c:v>26.604258066096804</c:v>
                </c:pt>
                <c:pt idx="42">
                  <c:v>27.230083956540518</c:v>
                </c:pt>
                <c:pt idx="43">
                  <c:v>27.642862735343826</c:v>
                </c:pt>
                <c:pt idx="44">
                  <c:v>27.765364824537066</c:v>
                </c:pt>
                <c:pt idx="45">
                  <c:v>28.367222914921236</c:v>
                </c:pt>
                <c:pt idx="46">
                  <c:v>28.9158192273953</c:v>
                </c:pt>
                <c:pt idx="47">
                  <c:v>29.091583094498645</c:v>
                </c:pt>
                <c:pt idx="48">
                  <c:v>29.480394073242401</c:v>
                </c:pt>
                <c:pt idx="49">
                  <c:v>29.496372606615434</c:v>
                </c:pt>
                <c:pt idx="50">
                  <c:v>30.044968919089499</c:v>
                </c:pt>
                <c:pt idx="51">
                  <c:v>30.060947452462532</c:v>
                </c:pt>
                <c:pt idx="52">
                  <c:v>30.343234875386081</c:v>
                </c:pt>
                <c:pt idx="53">
                  <c:v>30.518998742489423</c:v>
                </c:pt>
                <c:pt idx="54">
                  <c:v>30.785307632039942</c:v>
                </c:pt>
                <c:pt idx="55">
                  <c:v>31.797281412331913</c:v>
                </c:pt>
                <c:pt idx="56">
                  <c:v>33.714705417095644</c:v>
                </c:pt>
                <c:pt idx="57">
                  <c:v>34.034276084556268</c:v>
                </c:pt>
                <c:pt idx="58">
                  <c:v>34.140799640376471</c:v>
                </c:pt>
                <c:pt idx="59">
                  <c:v>34.247323196196682</c:v>
                </c:pt>
                <c:pt idx="60">
                  <c:v>34.133741929371297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0-4307-A34A-893032B81382}"/>
            </c:ext>
          </c:extLst>
        </c:ser>
        <c:ser>
          <c:idx val="1"/>
          <c:order val="1"/>
          <c:tx>
            <c:v>Forecast</c:v>
          </c:tx>
          <c:val>
            <c:numRef>
              <c:f>MA!$D$2:$D$62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 formatCode="0.00">
                  <c:v>21.298284545081518</c:v>
                </c:pt>
                <c:pt idx="3" formatCode="0.00">
                  <c:v>21.289084422167878</c:v>
                </c:pt>
                <c:pt idx="4" formatCode="0.00">
                  <c:v>21.270684176340595</c:v>
                </c:pt>
                <c:pt idx="5" formatCode="0.00">
                  <c:v>21.252283930513311</c:v>
                </c:pt>
                <c:pt idx="6" formatCode="0.00">
                  <c:v>21.233883684686024</c:v>
                </c:pt>
                <c:pt idx="7" formatCode="0.00">
                  <c:v>21.224683561772384</c:v>
                </c:pt>
                <c:pt idx="8" formatCode="0.00">
                  <c:v>21.215483438858744</c:v>
                </c:pt>
                <c:pt idx="9" formatCode="0.00">
                  <c:v>21.2062833159451</c:v>
                </c:pt>
                <c:pt idx="10" formatCode="0.00">
                  <c:v>21.187883070117817</c:v>
                </c:pt>
                <c:pt idx="11" formatCode="0.00">
                  <c:v>21.178682947204177</c:v>
                </c:pt>
                <c:pt idx="12" formatCode="0.00">
                  <c:v>21.160282701376889</c:v>
                </c:pt>
                <c:pt idx="13" formatCode="0.00">
                  <c:v>21.151082578463249</c:v>
                </c:pt>
                <c:pt idx="14" formatCode="0.00">
                  <c:v>21.133786347385598</c:v>
                </c:pt>
                <c:pt idx="15" formatCode="0.00">
                  <c:v>21.0870497229843</c:v>
                </c:pt>
                <c:pt idx="16" formatCode="0.00">
                  <c:v>21.040313098582999</c:v>
                </c:pt>
                <c:pt idx="17" formatCode="0.00">
                  <c:v>21.001672582345702</c:v>
                </c:pt>
                <c:pt idx="18" formatCode="0.00">
                  <c:v>20.993208469265152</c:v>
                </c:pt>
                <c:pt idx="19" formatCode="0.00">
                  <c:v>20.984744356184596</c:v>
                </c:pt>
                <c:pt idx="20" formatCode="0.00">
                  <c:v>20.967080120190406</c:v>
                </c:pt>
                <c:pt idx="21" formatCode="0.00">
                  <c:v>20.957879997276763</c:v>
                </c:pt>
                <c:pt idx="22" formatCode="0.00">
                  <c:v>20.939479751449479</c:v>
                </c:pt>
                <c:pt idx="23" formatCode="0.00">
                  <c:v>20.774245543920468</c:v>
                </c:pt>
                <c:pt idx="24" formatCode="0.00">
                  <c:v>21.092385794274211</c:v>
                </c:pt>
                <c:pt idx="25" formatCode="0.00">
                  <c:v>21.71652213273569</c:v>
                </c:pt>
                <c:pt idx="26" formatCode="0.00">
                  <c:v>22.900209946804889</c:v>
                </c:pt>
                <c:pt idx="27" formatCode="0.00">
                  <c:v>23.720492905785221</c:v>
                </c:pt>
                <c:pt idx="28" formatCode="0.00">
                  <c:v>24.298812632136769</c:v>
                </c:pt>
                <c:pt idx="29" formatCode="0.00">
                  <c:v>24.592848560456769</c:v>
                </c:pt>
                <c:pt idx="30" formatCode="0.00">
                  <c:v>24.112050136989833</c:v>
                </c:pt>
                <c:pt idx="31" formatCode="0.00">
                  <c:v>23.544586555676386</c:v>
                </c:pt>
                <c:pt idx="32" formatCode="0.00">
                  <c:v>22.980251016153574</c:v>
                </c:pt>
                <c:pt idx="33" formatCode="0.00">
                  <c:v>23.062500115001537</c:v>
                </c:pt>
                <c:pt idx="34" formatCode="0.00">
                  <c:v>23.361872114611447</c:v>
                </c:pt>
                <c:pt idx="35" formatCode="0.00">
                  <c:v>23.537042454887196</c:v>
                </c:pt>
                <c:pt idx="36" formatCode="0.00">
                  <c:v>23.82335027995974</c:v>
                </c:pt>
                <c:pt idx="37" formatCode="0.00">
                  <c:v>23.988768489947024</c:v>
                </c:pt>
                <c:pt idx="38" formatCode="0.00">
                  <c:v>24.524031641062724</c:v>
                </c:pt>
                <c:pt idx="39" formatCode="0.00">
                  <c:v>24.890726294703921</c:v>
                </c:pt>
                <c:pt idx="40" formatCode="0.00">
                  <c:v>25.45897389898073</c:v>
                </c:pt>
                <c:pt idx="41" formatCode="0.00">
                  <c:v>25.885579142829801</c:v>
                </c:pt>
                <c:pt idx="42" formatCode="0.00">
                  <c:v>26.586504140126767</c:v>
                </c:pt>
                <c:pt idx="43" formatCode="0.00">
                  <c:v>27.159068252660386</c:v>
                </c:pt>
                <c:pt idx="44" formatCode="0.00">
                  <c:v>27.546103838807138</c:v>
                </c:pt>
                <c:pt idx="45" formatCode="0.00">
                  <c:v>27.925150158267375</c:v>
                </c:pt>
                <c:pt idx="46" formatCode="0.00">
                  <c:v>28.349468988951202</c:v>
                </c:pt>
                <c:pt idx="47" formatCode="0.00">
                  <c:v>28.791541745605059</c:v>
                </c:pt>
                <c:pt idx="48" formatCode="0.00">
                  <c:v>29.162598798378781</c:v>
                </c:pt>
                <c:pt idx="49" formatCode="0.00">
                  <c:v>29.35611659145216</c:v>
                </c:pt>
                <c:pt idx="50" formatCode="0.00">
                  <c:v>29.673911866315777</c:v>
                </c:pt>
                <c:pt idx="51" formatCode="0.00">
                  <c:v>29.867429659389156</c:v>
                </c:pt>
                <c:pt idx="52" formatCode="0.00">
                  <c:v>30.149717082312701</c:v>
                </c:pt>
                <c:pt idx="53" formatCode="0.00">
                  <c:v>30.307727023446017</c:v>
                </c:pt>
                <c:pt idx="54" formatCode="0.00">
                  <c:v>30.549180416638482</c:v>
                </c:pt>
                <c:pt idx="55" formatCode="0.00">
                  <c:v>31.033862595620423</c:v>
                </c:pt>
                <c:pt idx="56" formatCode="0.00">
                  <c:v>32.099098153822503</c:v>
                </c:pt>
                <c:pt idx="57" formatCode="0.00">
                  <c:v>33.182087637994606</c:v>
                </c:pt>
                <c:pt idx="58" formatCode="0.00">
                  <c:v>33.963260380676125</c:v>
                </c:pt>
                <c:pt idx="59" formatCode="0.00">
                  <c:v>34.140799640376478</c:v>
                </c:pt>
                <c:pt idx="60" formatCode="0.00">
                  <c:v>34.173954921981483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0-4307-A34A-893032B8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2080"/>
        <c:axId val="287639008"/>
      </c:lineChart>
      <c:catAx>
        <c:axId val="11125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87639008"/>
        <c:crosses val="autoZero"/>
        <c:auto val="1"/>
        <c:lblAlgn val="ctr"/>
        <c:lblOffset val="100"/>
        <c:noMultiLvlLbl val="0"/>
      </c:catAx>
      <c:valAx>
        <c:axId val="28763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1252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MA!$C$2:$C$62</c:f>
              <c:numCache>
                <c:formatCode>0.00</c:formatCode>
                <c:ptCount val="61"/>
                <c:pt idx="0">
                  <c:v>21.307484667995162</c:v>
                </c:pt>
                <c:pt idx="1">
                  <c:v>21.307484667995162</c:v>
                </c:pt>
                <c:pt idx="2">
                  <c:v>21.279884299254238</c:v>
                </c:pt>
                <c:pt idx="3">
                  <c:v>21.279884299254238</c:v>
                </c:pt>
                <c:pt idx="4">
                  <c:v>21.252283930513311</c:v>
                </c:pt>
                <c:pt idx="5">
                  <c:v>21.224683561772384</c:v>
                </c:pt>
                <c:pt idx="6">
                  <c:v>21.224683561772384</c:v>
                </c:pt>
                <c:pt idx="7">
                  <c:v>21.224683561772384</c:v>
                </c:pt>
                <c:pt idx="8">
                  <c:v>21.19708319303146</c:v>
                </c:pt>
                <c:pt idx="9">
                  <c:v>21.19708319303146</c:v>
                </c:pt>
                <c:pt idx="10">
                  <c:v>21.169482824290533</c:v>
                </c:pt>
                <c:pt idx="11">
                  <c:v>21.169482824290533</c:v>
                </c:pt>
                <c:pt idx="12">
                  <c:v>21.141882455549606</c:v>
                </c:pt>
                <c:pt idx="13">
                  <c:v>21.141882455549606</c:v>
                </c:pt>
                <c:pt idx="14">
                  <c:v>21.11759413105759</c:v>
                </c:pt>
                <c:pt idx="15">
                  <c:v>21.001672582345702</c:v>
                </c:pt>
                <c:pt idx="16">
                  <c:v>21.001672582345702</c:v>
                </c:pt>
                <c:pt idx="17">
                  <c:v>21.001672582345702</c:v>
                </c:pt>
                <c:pt idx="18">
                  <c:v>20.976280243104046</c:v>
                </c:pt>
                <c:pt idx="19">
                  <c:v>20.976280243104046</c:v>
                </c:pt>
                <c:pt idx="20">
                  <c:v>20.948679874363123</c:v>
                </c:pt>
                <c:pt idx="21">
                  <c:v>20.948679874363123</c:v>
                </c:pt>
                <c:pt idx="22">
                  <c:v>20.921079505622195</c:v>
                </c:pt>
                <c:pt idx="23">
                  <c:v>20.452977251776083</c:v>
                </c:pt>
                <c:pt idx="24">
                  <c:v>21.903100625424354</c:v>
                </c:pt>
                <c:pt idx="25">
                  <c:v>22.79348852100664</c:v>
                </c:pt>
                <c:pt idx="26">
                  <c:v>24.004040693983672</c:v>
                </c:pt>
                <c:pt idx="27">
                  <c:v>24.363949502365351</c:v>
                </c:pt>
                <c:pt idx="28">
                  <c:v>24.528447700061275</c:v>
                </c:pt>
                <c:pt idx="29">
                  <c:v>24.886148478943678</c:v>
                </c:pt>
                <c:pt idx="30">
                  <c:v>22.921554231964539</c:v>
                </c:pt>
                <c:pt idx="31">
                  <c:v>22.826056956120933</c:v>
                </c:pt>
                <c:pt idx="32">
                  <c:v>23.193141860375256</c:v>
                </c:pt>
                <c:pt idx="33">
                  <c:v>23.168301528508419</c:v>
                </c:pt>
                <c:pt idx="34">
                  <c:v>23.724172954950678</c:v>
                </c:pt>
                <c:pt idx="35">
                  <c:v>23.718652881202491</c:v>
                </c:pt>
                <c:pt idx="36">
                  <c:v>24.027225003726048</c:v>
                </c:pt>
                <c:pt idx="37">
                  <c:v>24.220427584912535</c:v>
                </c:pt>
                <c:pt idx="38">
                  <c:v>25.324442334549591</c:v>
                </c:pt>
                <c:pt idx="39">
                  <c:v>25.127308964649625</c:v>
                </c:pt>
                <c:pt idx="40">
                  <c:v>25.925170397742981</c:v>
                </c:pt>
                <c:pt idx="41">
                  <c:v>26.604258066096804</c:v>
                </c:pt>
                <c:pt idx="42">
                  <c:v>27.230083956540518</c:v>
                </c:pt>
                <c:pt idx="43">
                  <c:v>27.642862735343826</c:v>
                </c:pt>
                <c:pt idx="44">
                  <c:v>27.765364824537066</c:v>
                </c:pt>
                <c:pt idx="45">
                  <c:v>28.367222914921236</c:v>
                </c:pt>
                <c:pt idx="46">
                  <c:v>28.9158192273953</c:v>
                </c:pt>
                <c:pt idx="47">
                  <c:v>29.091583094498645</c:v>
                </c:pt>
                <c:pt idx="48">
                  <c:v>29.480394073242401</c:v>
                </c:pt>
                <c:pt idx="49">
                  <c:v>29.496372606615434</c:v>
                </c:pt>
                <c:pt idx="50">
                  <c:v>30.044968919089499</c:v>
                </c:pt>
                <c:pt idx="51">
                  <c:v>30.060947452462532</c:v>
                </c:pt>
                <c:pt idx="52">
                  <c:v>30.343234875386081</c:v>
                </c:pt>
                <c:pt idx="53">
                  <c:v>30.518998742489423</c:v>
                </c:pt>
                <c:pt idx="54">
                  <c:v>30.785307632039942</c:v>
                </c:pt>
                <c:pt idx="55">
                  <c:v>31.797281412331913</c:v>
                </c:pt>
                <c:pt idx="56">
                  <c:v>33.714705417095644</c:v>
                </c:pt>
                <c:pt idx="57">
                  <c:v>34.034276084556268</c:v>
                </c:pt>
                <c:pt idx="58">
                  <c:v>34.140799640376471</c:v>
                </c:pt>
                <c:pt idx="59">
                  <c:v>34.247323196196682</c:v>
                </c:pt>
                <c:pt idx="60">
                  <c:v>34.133741929371297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5-4BED-89E7-E43E2658A63B}"/>
            </c:ext>
          </c:extLst>
        </c:ser>
        <c:ser>
          <c:idx val="1"/>
          <c:order val="1"/>
          <c:tx>
            <c:v>Forecast</c:v>
          </c:tx>
          <c:val>
            <c:numRef>
              <c:f>MA!$F$2:$F$62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.00">
                  <c:v>21.285404373002422</c:v>
                </c:pt>
                <c:pt idx="5" formatCode="0.00">
                  <c:v>21.268844151757868</c:v>
                </c:pt>
                <c:pt idx="6" formatCode="0.00">
                  <c:v>21.252283930513308</c:v>
                </c:pt>
                <c:pt idx="7" formatCode="0.00">
                  <c:v>21.241243783016937</c:v>
                </c:pt>
                <c:pt idx="8" formatCode="0.00">
                  <c:v>21.224683561772384</c:v>
                </c:pt>
                <c:pt idx="9" formatCode="0.00">
                  <c:v>21.213643414276014</c:v>
                </c:pt>
                <c:pt idx="10" formatCode="0.00">
                  <c:v>21.20260326677964</c:v>
                </c:pt>
                <c:pt idx="11" formatCode="0.00">
                  <c:v>21.191563119283273</c:v>
                </c:pt>
                <c:pt idx="12" formatCode="0.00">
                  <c:v>21.17500289803872</c:v>
                </c:pt>
                <c:pt idx="13" formatCode="0.00">
                  <c:v>21.163962750542346</c:v>
                </c:pt>
                <c:pt idx="14" formatCode="0.00">
                  <c:v>21.148064938147574</c:v>
                </c:pt>
                <c:pt idx="15" formatCode="0.00">
                  <c:v>21.114502889758608</c:v>
                </c:pt>
                <c:pt idx="16" formatCode="0.00">
                  <c:v>21.080940841369642</c:v>
                </c:pt>
                <c:pt idx="17" formatCode="0.00">
                  <c:v>21.05289886672886</c:v>
                </c:pt>
                <c:pt idx="18" formatCode="0.00">
                  <c:v>21.01977842423975</c:v>
                </c:pt>
                <c:pt idx="19" formatCode="0.00">
                  <c:v>20.991515646649038</c:v>
                </c:pt>
                <c:pt idx="20" formatCode="0.00">
                  <c:v>20.980917105052523</c:v>
                </c:pt>
                <c:pt idx="21" formatCode="0.00">
                  <c:v>20.970318563456008</c:v>
                </c:pt>
                <c:pt idx="22" formatCode="0.00">
                  <c:v>20.954199948111306</c:v>
                </c:pt>
                <c:pt idx="23" formatCode="0.00">
                  <c:v>20.849539349845713</c:v>
                </c:pt>
                <c:pt idx="24" formatCode="0.00">
                  <c:v>21.034903426309775</c:v>
                </c:pt>
                <c:pt idx="25" formatCode="0.00">
                  <c:v>21.403865155638478</c:v>
                </c:pt>
                <c:pt idx="26" formatCode="0.00">
                  <c:v>22.014937319562588</c:v>
                </c:pt>
                <c:pt idx="27" formatCode="0.00">
                  <c:v>22.703511318911218</c:v>
                </c:pt>
                <c:pt idx="28" formatCode="0.00">
                  <c:v>23.518605408568256</c:v>
                </c:pt>
                <c:pt idx="29" formatCode="0.00">
                  <c:v>24.115214979272125</c:v>
                </c:pt>
                <c:pt idx="30" formatCode="0.00">
                  <c:v>24.140828121463706</c:v>
                </c:pt>
                <c:pt idx="31" formatCode="0.00">
                  <c:v>23.905231373891155</c:v>
                </c:pt>
                <c:pt idx="32" formatCode="0.00">
                  <c:v>23.67106984549314</c:v>
                </c:pt>
                <c:pt idx="33" formatCode="0.00">
                  <c:v>23.399040611182564</c:v>
                </c:pt>
                <c:pt idx="34" formatCode="0.00">
                  <c:v>23.166645506383965</c:v>
                </c:pt>
                <c:pt idx="35" formatCode="0.00">
                  <c:v>23.326065236231553</c:v>
                </c:pt>
                <c:pt idx="36" formatCode="0.00">
                  <c:v>23.566298845752577</c:v>
                </c:pt>
                <c:pt idx="37" formatCode="0.00">
                  <c:v>23.771755990660033</c:v>
                </c:pt>
                <c:pt idx="38" formatCode="0.00">
                  <c:v>24.202984151868272</c:v>
                </c:pt>
                <c:pt idx="39" formatCode="0.00">
                  <c:v>24.483611353808058</c:v>
                </c:pt>
                <c:pt idx="40" formatCode="0.00">
                  <c:v>24.924914857116157</c:v>
                </c:pt>
                <c:pt idx="41" formatCode="0.00">
                  <c:v>25.440321469590309</c:v>
                </c:pt>
                <c:pt idx="42" formatCode="0.00">
                  <c:v>26.042252743915903</c:v>
                </c:pt>
                <c:pt idx="43" formatCode="0.00">
                  <c:v>26.505936824074752</c:v>
                </c:pt>
                <c:pt idx="44" formatCode="0.00">
                  <c:v>27.033547996052238</c:v>
                </c:pt>
                <c:pt idx="45" formatCode="0.00">
                  <c:v>27.521958499487891</c:v>
                </c:pt>
                <c:pt idx="46" formatCode="0.00">
                  <c:v>27.984270731747593</c:v>
                </c:pt>
                <c:pt idx="47" formatCode="0.00">
                  <c:v>28.356570559339218</c:v>
                </c:pt>
                <c:pt idx="48" formatCode="0.00">
                  <c:v>28.724076826918928</c:v>
                </c:pt>
                <c:pt idx="49" formatCode="0.00">
                  <c:v>29.070278383334603</c:v>
                </c:pt>
                <c:pt idx="50" formatCode="0.00">
                  <c:v>29.405827584168254</c:v>
                </c:pt>
                <c:pt idx="51" formatCode="0.00">
                  <c:v>29.634853229181704</c:v>
                </c:pt>
                <c:pt idx="52" formatCode="0.00">
                  <c:v>29.885183585359187</c:v>
                </c:pt>
                <c:pt idx="53" formatCode="0.00">
                  <c:v>30.092904519208595</c:v>
                </c:pt>
                <c:pt idx="54" formatCode="0.00">
                  <c:v>30.350691524293495</c:v>
                </c:pt>
                <c:pt idx="55" formatCode="0.00">
                  <c:v>30.701154022941978</c:v>
                </c:pt>
                <c:pt idx="56" formatCode="0.00">
                  <c:v>31.431905615868601</c:v>
                </c:pt>
                <c:pt idx="57" formatCode="0.00">
                  <c:v>32.170113857702638</c:v>
                </c:pt>
                <c:pt idx="58" formatCode="0.00">
                  <c:v>32.894474037280055</c:v>
                </c:pt>
                <c:pt idx="59" formatCode="0.00">
                  <c:v>33.586877150111391</c:v>
                </c:pt>
                <c:pt idx="60" formatCode="0.00">
                  <c:v>34.054169253519277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5-4BED-89E7-E43E2658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19984"/>
        <c:axId val="288990224"/>
      </c:lineChart>
      <c:catAx>
        <c:axId val="49941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88990224"/>
        <c:crosses val="autoZero"/>
        <c:auto val="1"/>
        <c:lblAlgn val="ctr"/>
        <c:lblOffset val="100"/>
        <c:noMultiLvlLbl val="0"/>
      </c:catAx>
      <c:valAx>
        <c:axId val="28899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99419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ES!$C$2:$C$62</c:f>
              <c:numCache>
                <c:formatCode>0.00</c:formatCode>
                <c:ptCount val="61"/>
                <c:pt idx="0">
                  <c:v>21.307484667995162</c:v>
                </c:pt>
                <c:pt idx="1">
                  <c:v>21.307484667995162</c:v>
                </c:pt>
                <c:pt idx="2">
                  <c:v>21.279884299254238</c:v>
                </c:pt>
                <c:pt idx="3">
                  <c:v>21.279884299254238</c:v>
                </c:pt>
                <c:pt idx="4">
                  <c:v>21.252283930513311</c:v>
                </c:pt>
                <c:pt idx="5">
                  <c:v>21.224683561772384</c:v>
                </c:pt>
                <c:pt idx="6">
                  <c:v>21.224683561772384</c:v>
                </c:pt>
                <c:pt idx="7">
                  <c:v>21.224683561772384</c:v>
                </c:pt>
                <c:pt idx="8">
                  <c:v>21.19708319303146</c:v>
                </c:pt>
                <c:pt idx="9">
                  <c:v>21.19708319303146</c:v>
                </c:pt>
                <c:pt idx="10">
                  <c:v>21.169482824290533</c:v>
                </c:pt>
                <c:pt idx="11">
                  <c:v>21.169482824290533</c:v>
                </c:pt>
                <c:pt idx="12">
                  <c:v>21.141882455549606</c:v>
                </c:pt>
                <c:pt idx="13">
                  <c:v>21.141882455549606</c:v>
                </c:pt>
                <c:pt idx="14">
                  <c:v>21.11759413105759</c:v>
                </c:pt>
                <c:pt idx="15">
                  <c:v>21.001672582345702</c:v>
                </c:pt>
                <c:pt idx="16">
                  <c:v>21.001672582345702</c:v>
                </c:pt>
                <c:pt idx="17">
                  <c:v>21.001672582345702</c:v>
                </c:pt>
                <c:pt idx="18">
                  <c:v>20.976280243104046</c:v>
                </c:pt>
                <c:pt idx="19">
                  <c:v>20.976280243104046</c:v>
                </c:pt>
                <c:pt idx="20">
                  <c:v>20.948679874363123</c:v>
                </c:pt>
                <c:pt idx="21">
                  <c:v>20.948679874363123</c:v>
                </c:pt>
                <c:pt idx="22">
                  <c:v>20.921079505622195</c:v>
                </c:pt>
                <c:pt idx="23">
                  <c:v>20.452977251776083</c:v>
                </c:pt>
                <c:pt idx="24">
                  <c:v>21.903100625424354</c:v>
                </c:pt>
                <c:pt idx="25">
                  <c:v>22.79348852100664</c:v>
                </c:pt>
                <c:pt idx="26">
                  <c:v>24.004040693983672</c:v>
                </c:pt>
                <c:pt idx="27">
                  <c:v>24.363949502365351</c:v>
                </c:pt>
                <c:pt idx="28">
                  <c:v>24.528447700061275</c:v>
                </c:pt>
                <c:pt idx="29">
                  <c:v>24.886148478943678</c:v>
                </c:pt>
                <c:pt idx="30">
                  <c:v>22.921554231964539</c:v>
                </c:pt>
                <c:pt idx="31">
                  <c:v>22.826056956120933</c:v>
                </c:pt>
                <c:pt idx="32">
                  <c:v>23.193141860375256</c:v>
                </c:pt>
                <c:pt idx="33">
                  <c:v>23.168301528508419</c:v>
                </c:pt>
                <c:pt idx="34">
                  <c:v>23.724172954950678</c:v>
                </c:pt>
                <c:pt idx="35">
                  <c:v>23.718652881202491</c:v>
                </c:pt>
                <c:pt idx="36">
                  <c:v>24.027225003726048</c:v>
                </c:pt>
                <c:pt idx="37">
                  <c:v>24.220427584912535</c:v>
                </c:pt>
                <c:pt idx="38">
                  <c:v>25.324442334549591</c:v>
                </c:pt>
                <c:pt idx="39">
                  <c:v>25.127308964649625</c:v>
                </c:pt>
                <c:pt idx="40">
                  <c:v>25.925170397742981</c:v>
                </c:pt>
                <c:pt idx="41">
                  <c:v>26.604258066096804</c:v>
                </c:pt>
                <c:pt idx="42">
                  <c:v>27.230083956540518</c:v>
                </c:pt>
                <c:pt idx="43">
                  <c:v>27.642862735343826</c:v>
                </c:pt>
                <c:pt idx="44">
                  <c:v>27.765364824537066</c:v>
                </c:pt>
                <c:pt idx="45">
                  <c:v>28.367222914921236</c:v>
                </c:pt>
                <c:pt idx="46">
                  <c:v>28.9158192273953</c:v>
                </c:pt>
                <c:pt idx="47">
                  <c:v>29.091583094498645</c:v>
                </c:pt>
                <c:pt idx="48">
                  <c:v>29.480394073242401</c:v>
                </c:pt>
                <c:pt idx="49">
                  <c:v>29.496372606615434</c:v>
                </c:pt>
                <c:pt idx="50">
                  <c:v>30.044968919089499</c:v>
                </c:pt>
                <c:pt idx="51">
                  <c:v>30.060947452462532</c:v>
                </c:pt>
                <c:pt idx="52">
                  <c:v>30.343234875386081</c:v>
                </c:pt>
                <c:pt idx="53">
                  <c:v>30.518998742489423</c:v>
                </c:pt>
                <c:pt idx="54">
                  <c:v>30.785307632039942</c:v>
                </c:pt>
                <c:pt idx="55">
                  <c:v>31.797281412331913</c:v>
                </c:pt>
                <c:pt idx="56">
                  <c:v>33.714705417095644</c:v>
                </c:pt>
                <c:pt idx="57">
                  <c:v>34.034276084556268</c:v>
                </c:pt>
                <c:pt idx="58">
                  <c:v>34.140799640376471</c:v>
                </c:pt>
                <c:pt idx="59">
                  <c:v>34.247323196196682</c:v>
                </c:pt>
                <c:pt idx="60">
                  <c:v>34.133741929371297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F-45BE-BE53-0E2987305300}"/>
            </c:ext>
          </c:extLst>
        </c:ser>
        <c:ser>
          <c:idx val="1"/>
          <c:order val="1"/>
          <c:tx>
            <c:v>Forecast</c:v>
          </c:tx>
          <c:val>
            <c:numRef>
              <c:f>ES!$D$2:$D$62</c:f>
              <c:numCache>
                <c:formatCode>0.00</c:formatCode>
                <c:ptCount val="61"/>
                <c:pt idx="0" formatCode="General">
                  <c:v>#N/A</c:v>
                </c:pt>
                <c:pt idx="1">
                  <c:v>21.307484667995162</c:v>
                </c:pt>
                <c:pt idx="2" formatCode="General">
                  <c:v>21.307484667995165</c:v>
                </c:pt>
                <c:pt idx="3" formatCode="General">
                  <c:v>21.285404373002425</c:v>
                </c:pt>
                <c:pt idx="4" formatCode="General">
                  <c:v>21.280988314003878</c:v>
                </c:pt>
                <c:pt idx="5" formatCode="General">
                  <c:v>21.258024807211427</c:v>
                </c:pt>
                <c:pt idx="6" formatCode="General">
                  <c:v>21.231351810860193</c:v>
                </c:pt>
                <c:pt idx="7" formatCode="General">
                  <c:v>21.226017211589948</c:v>
                </c:pt>
                <c:pt idx="8" formatCode="General">
                  <c:v>21.224950291735897</c:v>
                </c:pt>
                <c:pt idx="9" formatCode="General">
                  <c:v>21.202656612772351</c:v>
                </c:pt>
                <c:pt idx="10" formatCode="General">
                  <c:v>21.198197876979641</c:v>
                </c:pt>
                <c:pt idx="11" formatCode="General">
                  <c:v>21.175225834828353</c:v>
                </c:pt>
                <c:pt idx="12" formatCode="General">
                  <c:v>21.170631426398096</c:v>
                </c:pt>
                <c:pt idx="13" formatCode="General">
                  <c:v>21.147632249719305</c:v>
                </c:pt>
                <c:pt idx="14" formatCode="General">
                  <c:v>21.143032414383548</c:v>
                </c:pt>
                <c:pt idx="15" formatCode="General">
                  <c:v>21.122681787722783</c:v>
                </c:pt>
                <c:pt idx="16" formatCode="General">
                  <c:v>21.025874423421119</c:v>
                </c:pt>
                <c:pt idx="17" formatCode="General">
                  <c:v>21.006512950560783</c:v>
                </c:pt>
                <c:pt idx="18" formatCode="General">
                  <c:v>21.002640655988717</c:v>
                </c:pt>
                <c:pt idx="19" formatCode="General">
                  <c:v>20.98155232568098</c:v>
                </c:pt>
                <c:pt idx="20" formatCode="General">
                  <c:v>20.977334659619434</c:v>
                </c:pt>
                <c:pt idx="21" formatCode="General">
                  <c:v>20.954410831414386</c:v>
                </c:pt>
                <c:pt idx="22" formatCode="General">
                  <c:v>20.949826065773379</c:v>
                </c:pt>
                <c:pt idx="23" formatCode="General">
                  <c:v>20.926828817652432</c:v>
                </c:pt>
                <c:pt idx="24" formatCode="General">
                  <c:v>20.547747564951354</c:v>
                </c:pt>
                <c:pt idx="25" formatCode="General">
                  <c:v>21.632030013329754</c:v>
                </c:pt>
                <c:pt idx="26" formatCode="General">
                  <c:v>22.561196819471263</c:v>
                </c:pt>
                <c:pt idx="27" formatCode="General">
                  <c:v>23.715471919081192</c:v>
                </c:pt>
                <c:pt idx="28" formatCode="General">
                  <c:v>24.23425398570852</c:v>
                </c:pt>
                <c:pt idx="29" formatCode="General">
                  <c:v>24.469608957190726</c:v>
                </c:pt>
                <c:pt idx="30" formatCode="General">
                  <c:v>24.802840574593091</c:v>
                </c:pt>
                <c:pt idx="31" formatCode="General">
                  <c:v>23.297811500490251</c:v>
                </c:pt>
                <c:pt idx="32" formatCode="General">
                  <c:v>22.9204078649948</c:v>
                </c:pt>
                <c:pt idx="33" formatCode="General">
                  <c:v>23.138595061299167</c:v>
                </c:pt>
                <c:pt idx="34" formatCode="General">
                  <c:v>23.162360235066572</c:v>
                </c:pt>
                <c:pt idx="35" formatCode="General">
                  <c:v>23.61181041097386</c:v>
                </c:pt>
                <c:pt idx="36" formatCode="General">
                  <c:v>23.697284387156763</c:v>
                </c:pt>
                <c:pt idx="37" formatCode="General">
                  <c:v>23.961236880412194</c:v>
                </c:pt>
                <c:pt idx="38" formatCode="General">
                  <c:v>24.168589444012468</c:v>
                </c:pt>
                <c:pt idx="39" formatCode="General">
                  <c:v>25.093271756442167</c:v>
                </c:pt>
                <c:pt idx="40" formatCode="General">
                  <c:v>25.120501523008134</c:v>
                </c:pt>
                <c:pt idx="41" formatCode="General">
                  <c:v>25.764236622796016</c:v>
                </c:pt>
                <c:pt idx="42" formatCode="General">
                  <c:v>26.436253777436647</c:v>
                </c:pt>
                <c:pt idx="43" formatCode="General">
                  <c:v>27.071317920719743</c:v>
                </c:pt>
                <c:pt idx="44" formatCode="General">
                  <c:v>27.528553772419013</c:v>
                </c:pt>
                <c:pt idx="45" formatCode="General">
                  <c:v>27.718002614113459</c:v>
                </c:pt>
                <c:pt idx="46" formatCode="General">
                  <c:v>28.237378854759683</c:v>
                </c:pt>
                <c:pt idx="47" formatCode="General">
                  <c:v>28.780131152868179</c:v>
                </c:pt>
                <c:pt idx="48" formatCode="General">
                  <c:v>29.029292706172551</c:v>
                </c:pt>
                <c:pt idx="49" formatCode="General">
                  <c:v>29.390173799828432</c:v>
                </c:pt>
                <c:pt idx="50" formatCode="General">
                  <c:v>29.475132845258035</c:v>
                </c:pt>
                <c:pt idx="51" formatCode="General">
                  <c:v>29.931001704323208</c:v>
                </c:pt>
                <c:pt idx="52" formatCode="General">
                  <c:v>30.034958302834667</c:v>
                </c:pt>
                <c:pt idx="53" formatCode="General">
                  <c:v>30.281579560875798</c:v>
                </c:pt>
                <c:pt idx="54" formatCode="General">
                  <c:v>30.471514906166696</c:v>
                </c:pt>
                <c:pt idx="55" formatCode="General">
                  <c:v>30.722549086865296</c:v>
                </c:pt>
                <c:pt idx="56" formatCode="General">
                  <c:v>31.582334947238589</c:v>
                </c:pt>
                <c:pt idx="57" formatCode="General">
                  <c:v>33.288231323124236</c:v>
                </c:pt>
                <c:pt idx="58" formatCode="General">
                  <c:v>33.885067132269867</c:v>
                </c:pt>
                <c:pt idx="59" formatCode="General">
                  <c:v>34.089653138755153</c:v>
                </c:pt>
                <c:pt idx="60" formatCode="General">
                  <c:v>34.215789184708377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F-45BE-BE53-0E298730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60688"/>
        <c:axId val="346046160"/>
      </c:lineChart>
      <c:catAx>
        <c:axId val="142746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46046160"/>
        <c:crosses val="autoZero"/>
        <c:auto val="1"/>
        <c:lblAlgn val="ctr"/>
        <c:lblOffset val="100"/>
        <c:noMultiLvlLbl val="0"/>
      </c:catAx>
      <c:valAx>
        <c:axId val="34604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27460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0</xdr:row>
      <xdr:rowOff>164306</xdr:rowOff>
    </xdr:from>
    <xdr:to>
      <xdr:col>8</xdr:col>
      <xdr:colOff>138112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1A416-870D-7D1F-5C36-C20B4D37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152399</xdr:colOff>
      <xdr:row>1</xdr:row>
      <xdr:rowOff>40481</xdr:rowOff>
    </xdr:from>
    <xdr:to>
      <xdr:col>12</xdr:col>
      <xdr:colOff>452437</xdr:colOff>
      <xdr:row>11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DD31B-D46F-7456-A636-57C6F1F8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3</xdr:row>
      <xdr:rowOff>26670</xdr:rowOff>
    </xdr:from>
    <xdr:to>
      <xdr:col>8</xdr:col>
      <xdr:colOff>47625</xdr:colOff>
      <xdr:row>23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141D9-6E74-5F19-52B9-70A64E29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3</xdr:row>
      <xdr:rowOff>171450</xdr:rowOff>
    </xdr:from>
    <xdr:to>
      <xdr:col>11</xdr:col>
      <xdr:colOff>403860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9F3D7-BA07-3BB4-0D2C-1248553F9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1</xdr:row>
      <xdr:rowOff>30480</xdr:rowOff>
    </xdr:from>
    <xdr:to>
      <xdr:col>18</xdr:col>
      <xdr:colOff>541020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31A65-7D8B-8833-B76E-81F6055B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16</xdr:row>
      <xdr:rowOff>152400</xdr:rowOff>
    </xdr:from>
    <xdr:to>
      <xdr:col>18</xdr:col>
      <xdr:colOff>487680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B58518-C857-94FB-B8CF-360A8237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3</xdr:row>
      <xdr:rowOff>167640</xdr:rowOff>
    </xdr:from>
    <xdr:to>
      <xdr:col>17</xdr:col>
      <xdr:colOff>411480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3CCC6-4F89-0F4B-E018-5160CBE21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263FEE-D725-4D89-8399-428333A65B1F}" name="Table4" displayName="Table4" ref="A1:E78" totalsRowShown="0">
  <autoFilter ref="A1:E78" xr:uid="{CB263FEE-D725-4D89-8399-428333A65B1F}"/>
  <tableColumns count="5">
    <tableColumn id="1" xr3:uid="{95E8070B-2071-4E3D-96B7-14B149F80D92}" name="Urutan" dataDxfId="3"/>
    <tableColumn id="2" xr3:uid="{E8833ED6-B68D-42FC-9C4F-F4B1220F0117}" name="Luas Lahan Pertanian"/>
    <tableColumn id="3" xr3:uid="{5B65CDCC-168A-4F45-B571-E7DF2F67CA03}" name="Forecast(Luas Lahan Pertanian)" dataDxfId="2">
      <calculatedColumnFormula>_xlfn.FORECAST.ETS(A2,$B$2:$B$56,$A$2:$A$56,1,1)</calculatedColumnFormula>
    </tableColumn>
    <tableColumn id="4" xr3:uid="{B59B2702-0A32-4BEE-B63C-D842269FE844}" name="Lower Confidence Bound(Luas Lahan Pertanian)" dataDxfId="1">
      <calculatedColumnFormula>C2-_xlfn.FORECAST.ETS.CONFINT(A2,$B$2:$B$56,$A$2:$A$56,0.95,1,1)</calculatedColumnFormula>
    </tableColumn>
    <tableColumn id="5" xr3:uid="{DD6BE189-5687-4EAD-8291-8E19A4BE3C72}" name="Upper Confidence Bound(Luas Lahan Pertanian)" dataDxfId="0">
      <calculatedColumnFormula>C2+_xlfn.FORECAST.ETS.CONFINT(A2,$B$2:$B$56,$A$2:$A$56,0.95,1,1)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youtube.com/watch?v=j22tLUQQDh4" TargetMode="External"/><Relationship Id="rId1" Type="http://schemas.openxmlformats.org/officeDocument/2006/relationships/hyperlink" Target="https://api.worldbank.org/v2/id/country/IDN?downloadformat=exce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youtube.com/watch?v=ydSiru4m7_Q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youtube.com/watch?v=vGR2ebAQk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1D23-9FE9-4DFD-81AB-2113344867A6}">
  <dimension ref="A1:F14"/>
  <sheetViews>
    <sheetView zoomScale="160" zoomScaleNormal="160" workbookViewId="0">
      <selection activeCell="E15" sqref="E15"/>
    </sheetView>
  </sheetViews>
  <sheetFormatPr defaultRowHeight="14.4" x14ac:dyDescent="0.3"/>
  <cols>
    <col min="2" max="2" width="10.21875" bestFit="1" customWidth="1"/>
  </cols>
  <sheetData>
    <row r="1" spans="1:6" x14ac:dyDescent="0.3">
      <c r="A1" s="5" t="s">
        <v>73</v>
      </c>
      <c r="B1" s="2" t="s">
        <v>72</v>
      </c>
      <c r="C1" s="2" t="s">
        <v>74</v>
      </c>
    </row>
    <row r="2" spans="1:6" x14ac:dyDescent="0.3">
      <c r="A2" s="16">
        <v>2000</v>
      </c>
      <c r="B2" s="14">
        <v>3</v>
      </c>
      <c r="C2" s="15"/>
    </row>
    <row r="3" spans="1:6" x14ac:dyDescent="0.3">
      <c r="A3" s="16">
        <v>2001</v>
      </c>
      <c r="B3" s="13">
        <v>4</v>
      </c>
      <c r="C3" s="1">
        <f>B3-B2</f>
        <v>1</v>
      </c>
    </row>
    <row r="4" spans="1:6" x14ac:dyDescent="0.3">
      <c r="A4" s="16">
        <v>2002</v>
      </c>
      <c r="B4" s="13">
        <v>5</v>
      </c>
      <c r="C4" s="1">
        <f t="shared" ref="C4:C14" si="0">B4-B3</f>
        <v>1</v>
      </c>
    </row>
    <row r="5" spans="1:6" x14ac:dyDescent="0.3">
      <c r="A5" s="16">
        <v>2003</v>
      </c>
      <c r="B5" s="13">
        <v>4</v>
      </c>
      <c r="C5" s="1">
        <f t="shared" si="0"/>
        <v>-1</v>
      </c>
    </row>
    <row r="6" spans="1:6" x14ac:dyDescent="0.3">
      <c r="A6" s="16">
        <v>2004</v>
      </c>
      <c r="B6" s="13">
        <v>6</v>
      </c>
      <c r="C6" s="1">
        <f t="shared" si="0"/>
        <v>2</v>
      </c>
    </row>
    <row r="7" spans="1:6" x14ac:dyDescent="0.3">
      <c r="A7" s="16">
        <v>2005</v>
      </c>
      <c r="B7" s="13">
        <v>7</v>
      </c>
      <c r="C7" s="1">
        <f t="shared" si="0"/>
        <v>1</v>
      </c>
    </row>
    <row r="8" spans="1:6" x14ac:dyDescent="0.3">
      <c r="A8" s="16">
        <v>2006</v>
      </c>
      <c r="B8" s="13">
        <v>5</v>
      </c>
      <c r="C8" s="1">
        <f t="shared" si="0"/>
        <v>-2</v>
      </c>
    </row>
    <row r="9" spans="1:6" x14ac:dyDescent="0.3">
      <c r="A9" s="16">
        <v>2007</v>
      </c>
      <c r="B9" s="13">
        <v>6</v>
      </c>
      <c r="C9" s="1">
        <f t="shared" si="0"/>
        <v>1</v>
      </c>
    </row>
    <row r="10" spans="1:6" x14ac:dyDescent="0.3">
      <c r="A10" s="16">
        <v>2008</v>
      </c>
      <c r="B10" s="13">
        <v>8</v>
      </c>
      <c r="C10" s="1">
        <f t="shared" si="0"/>
        <v>2</v>
      </c>
    </row>
    <row r="11" spans="1:6" x14ac:dyDescent="0.3">
      <c r="A11" s="16">
        <v>2009</v>
      </c>
      <c r="B11" s="13">
        <v>9</v>
      </c>
      <c r="C11" s="1">
        <f t="shared" si="0"/>
        <v>1</v>
      </c>
    </row>
    <row r="12" spans="1:6" x14ac:dyDescent="0.3">
      <c r="A12" s="16">
        <v>2010</v>
      </c>
      <c r="B12" s="13">
        <v>8</v>
      </c>
      <c r="C12" s="1">
        <f t="shared" si="0"/>
        <v>-1</v>
      </c>
    </row>
    <row r="13" spans="1:6" x14ac:dyDescent="0.3">
      <c r="A13" s="16">
        <v>2011</v>
      </c>
      <c r="B13" s="13">
        <v>10</v>
      </c>
      <c r="C13" s="1">
        <f t="shared" si="0"/>
        <v>2</v>
      </c>
    </row>
    <row r="14" spans="1:6" x14ac:dyDescent="0.3">
      <c r="A14" s="16">
        <v>2012</v>
      </c>
      <c r="B14" s="13">
        <v>14</v>
      </c>
      <c r="C14" s="1">
        <f t="shared" si="0"/>
        <v>4</v>
      </c>
      <c r="F14" t="s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17DE-B75C-4E85-BB77-9DF544623FD8}">
  <dimension ref="A1:E78"/>
  <sheetViews>
    <sheetView workbookViewId="0">
      <selection activeCell="D63" sqref="D63:E63"/>
    </sheetView>
  </sheetViews>
  <sheetFormatPr defaultRowHeight="14.4" x14ac:dyDescent="0.3"/>
  <cols>
    <col min="2" max="2" width="20.77734375" customWidth="1"/>
    <col min="3" max="3" width="29.109375" customWidth="1"/>
    <col min="4" max="4" width="43.21875" customWidth="1"/>
    <col min="5" max="5" width="43.33203125" customWidth="1"/>
  </cols>
  <sheetData>
    <row r="1" spans="1:5" x14ac:dyDescent="0.3">
      <c r="A1" t="s">
        <v>64</v>
      </c>
      <c r="B1" t="s">
        <v>65</v>
      </c>
      <c r="C1" t="s">
        <v>76</v>
      </c>
      <c r="D1" t="s">
        <v>77</v>
      </c>
      <c r="E1" t="s">
        <v>78</v>
      </c>
    </row>
    <row r="2" spans="1:5" x14ac:dyDescent="0.3">
      <c r="A2" s="9">
        <v>1</v>
      </c>
      <c r="B2" s="11">
        <v>21.307484667995162</v>
      </c>
    </row>
    <row r="3" spans="1:5" x14ac:dyDescent="0.3">
      <c r="A3" s="9">
        <v>2</v>
      </c>
      <c r="B3" s="11">
        <v>21.307484667995162</v>
      </c>
    </row>
    <row r="4" spans="1:5" x14ac:dyDescent="0.3">
      <c r="A4" s="9">
        <v>3</v>
      </c>
      <c r="B4" s="11">
        <v>21.279884299254238</v>
      </c>
    </row>
    <row r="5" spans="1:5" x14ac:dyDescent="0.3">
      <c r="A5" s="9">
        <v>4</v>
      </c>
      <c r="B5" s="11">
        <v>21.279884299254238</v>
      </c>
    </row>
    <row r="6" spans="1:5" x14ac:dyDescent="0.3">
      <c r="A6" s="9">
        <v>5</v>
      </c>
      <c r="B6" s="11">
        <v>21.252283930513311</v>
      </c>
    </row>
    <row r="7" spans="1:5" x14ac:dyDescent="0.3">
      <c r="A7" s="9">
        <v>6</v>
      </c>
      <c r="B7" s="11">
        <v>21.224683561772384</v>
      </c>
    </row>
    <row r="8" spans="1:5" x14ac:dyDescent="0.3">
      <c r="A8" s="9">
        <v>7</v>
      </c>
      <c r="B8" s="11">
        <v>21.224683561772384</v>
      </c>
    </row>
    <row r="9" spans="1:5" x14ac:dyDescent="0.3">
      <c r="A9" s="9">
        <v>8</v>
      </c>
      <c r="B9" s="11">
        <v>21.224683561772384</v>
      </c>
    </row>
    <row r="10" spans="1:5" x14ac:dyDescent="0.3">
      <c r="A10" s="9">
        <v>9</v>
      </c>
      <c r="B10" s="11">
        <v>21.19708319303146</v>
      </c>
    </row>
    <row r="11" spans="1:5" x14ac:dyDescent="0.3">
      <c r="A11" s="9">
        <v>10</v>
      </c>
      <c r="B11" s="11">
        <v>21.19708319303146</v>
      </c>
    </row>
    <row r="12" spans="1:5" x14ac:dyDescent="0.3">
      <c r="A12" s="9">
        <v>11</v>
      </c>
      <c r="B12" s="11">
        <v>21.169482824290533</v>
      </c>
    </row>
    <row r="13" spans="1:5" x14ac:dyDescent="0.3">
      <c r="A13" s="9">
        <v>12</v>
      </c>
      <c r="B13" s="11">
        <v>21.169482824290533</v>
      </c>
    </row>
    <row r="14" spans="1:5" x14ac:dyDescent="0.3">
      <c r="A14" s="9">
        <v>13</v>
      </c>
      <c r="B14" s="11">
        <v>21.141882455549606</v>
      </c>
    </row>
    <row r="15" spans="1:5" x14ac:dyDescent="0.3">
      <c r="A15" s="9">
        <v>14</v>
      </c>
      <c r="B15" s="11">
        <v>21.141882455549606</v>
      </c>
    </row>
    <row r="16" spans="1:5" x14ac:dyDescent="0.3">
      <c r="A16" s="9">
        <v>15</v>
      </c>
      <c r="B16" s="11">
        <v>21.11759413105759</v>
      </c>
    </row>
    <row r="17" spans="1:2" x14ac:dyDescent="0.3">
      <c r="A17" s="9">
        <v>16</v>
      </c>
      <c r="B17" s="11">
        <v>21.001672582345702</v>
      </c>
    </row>
    <row r="18" spans="1:2" x14ac:dyDescent="0.3">
      <c r="A18" s="9">
        <v>17</v>
      </c>
      <c r="B18" s="11">
        <v>21.001672582345702</v>
      </c>
    </row>
    <row r="19" spans="1:2" x14ac:dyDescent="0.3">
      <c r="A19" s="9">
        <v>18</v>
      </c>
      <c r="B19" s="11">
        <v>21.001672582345702</v>
      </c>
    </row>
    <row r="20" spans="1:2" x14ac:dyDescent="0.3">
      <c r="A20" s="9">
        <v>19</v>
      </c>
      <c r="B20" s="11">
        <v>20.976280243104046</v>
      </c>
    </row>
    <row r="21" spans="1:2" x14ac:dyDescent="0.3">
      <c r="A21" s="9">
        <v>20</v>
      </c>
      <c r="B21" s="11">
        <v>20.976280243104046</v>
      </c>
    </row>
    <row r="22" spans="1:2" x14ac:dyDescent="0.3">
      <c r="A22" s="9">
        <v>21</v>
      </c>
      <c r="B22" s="11">
        <v>20.948679874363123</v>
      </c>
    </row>
    <row r="23" spans="1:2" x14ac:dyDescent="0.3">
      <c r="A23" s="9">
        <v>22</v>
      </c>
      <c r="B23" s="11">
        <v>20.948679874363123</v>
      </c>
    </row>
    <row r="24" spans="1:2" x14ac:dyDescent="0.3">
      <c r="A24" s="9">
        <v>23</v>
      </c>
      <c r="B24" s="11">
        <v>20.921079505622195</v>
      </c>
    </row>
    <row r="25" spans="1:2" x14ac:dyDescent="0.3">
      <c r="A25" s="9">
        <v>24</v>
      </c>
      <c r="B25" s="11">
        <v>20.452977251776083</v>
      </c>
    </row>
    <row r="26" spans="1:2" x14ac:dyDescent="0.3">
      <c r="A26" s="9">
        <v>25</v>
      </c>
      <c r="B26" s="11">
        <v>21.903100625424354</v>
      </c>
    </row>
    <row r="27" spans="1:2" x14ac:dyDescent="0.3">
      <c r="A27" s="9">
        <v>26</v>
      </c>
      <c r="B27" s="11">
        <v>22.79348852100664</v>
      </c>
    </row>
    <row r="28" spans="1:2" x14ac:dyDescent="0.3">
      <c r="A28" s="9">
        <v>27</v>
      </c>
      <c r="B28" s="11">
        <v>24.004040693983672</v>
      </c>
    </row>
    <row r="29" spans="1:2" x14ac:dyDescent="0.3">
      <c r="A29" s="9">
        <v>28</v>
      </c>
      <c r="B29" s="11">
        <v>24.363949502365351</v>
      </c>
    </row>
    <row r="30" spans="1:2" x14ac:dyDescent="0.3">
      <c r="A30" s="9">
        <v>29</v>
      </c>
      <c r="B30" s="11">
        <v>24.528447700061275</v>
      </c>
    </row>
    <row r="31" spans="1:2" x14ac:dyDescent="0.3">
      <c r="A31" s="9">
        <v>30</v>
      </c>
      <c r="B31" s="11">
        <v>24.886148478943678</v>
      </c>
    </row>
    <row r="32" spans="1:2" x14ac:dyDescent="0.3">
      <c r="A32" s="9">
        <v>31</v>
      </c>
      <c r="B32" s="11">
        <v>22.921554231964539</v>
      </c>
    </row>
    <row r="33" spans="1:2" x14ac:dyDescent="0.3">
      <c r="A33" s="9">
        <v>32</v>
      </c>
      <c r="B33" s="11">
        <v>22.826056956120933</v>
      </c>
    </row>
    <row r="34" spans="1:2" x14ac:dyDescent="0.3">
      <c r="A34" s="9">
        <v>33</v>
      </c>
      <c r="B34" s="11">
        <v>23.193141860375256</v>
      </c>
    </row>
    <row r="35" spans="1:2" x14ac:dyDescent="0.3">
      <c r="A35" s="9">
        <v>34</v>
      </c>
      <c r="B35" s="11">
        <v>23.168301528508419</v>
      </c>
    </row>
    <row r="36" spans="1:2" x14ac:dyDescent="0.3">
      <c r="A36" s="9">
        <v>35</v>
      </c>
      <c r="B36" s="11">
        <v>23.724172954950678</v>
      </c>
    </row>
    <row r="37" spans="1:2" x14ac:dyDescent="0.3">
      <c r="A37" s="9">
        <v>36</v>
      </c>
      <c r="B37" s="11">
        <v>23.718652881202491</v>
      </c>
    </row>
    <row r="38" spans="1:2" x14ac:dyDescent="0.3">
      <c r="A38" s="9">
        <v>37</v>
      </c>
      <c r="B38" s="11">
        <v>24.027225003726048</v>
      </c>
    </row>
    <row r="39" spans="1:2" x14ac:dyDescent="0.3">
      <c r="A39" s="9">
        <v>38</v>
      </c>
      <c r="B39" s="11">
        <v>24.220427584912535</v>
      </c>
    </row>
    <row r="40" spans="1:2" x14ac:dyDescent="0.3">
      <c r="A40" s="9">
        <v>39</v>
      </c>
      <c r="B40" s="11">
        <v>25.324442334549591</v>
      </c>
    </row>
    <row r="41" spans="1:2" x14ac:dyDescent="0.3">
      <c r="A41" s="9">
        <v>40</v>
      </c>
      <c r="B41" s="11">
        <v>25.127308964649625</v>
      </c>
    </row>
    <row r="42" spans="1:2" x14ac:dyDescent="0.3">
      <c r="A42" s="9">
        <v>41</v>
      </c>
      <c r="B42" s="11">
        <v>25.925170397742981</v>
      </c>
    </row>
    <row r="43" spans="1:2" x14ac:dyDescent="0.3">
      <c r="A43" s="9">
        <v>42</v>
      </c>
      <c r="B43" s="11">
        <v>26.604258066096804</v>
      </c>
    </row>
    <row r="44" spans="1:2" x14ac:dyDescent="0.3">
      <c r="A44" s="9">
        <v>43</v>
      </c>
      <c r="B44" s="11">
        <v>27.230083956540518</v>
      </c>
    </row>
    <row r="45" spans="1:2" x14ac:dyDescent="0.3">
      <c r="A45" s="9">
        <v>44</v>
      </c>
      <c r="B45" s="11">
        <v>27.642862735343826</v>
      </c>
    </row>
    <row r="46" spans="1:2" x14ac:dyDescent="0.3">
      <c r="A46" s="9">
        <v>45</v>
      </c>
      <c r="B46" s="11">
        <v>27.765364824537066</v>
      </c>
    </row>
    <row r="47" spans="1:2" x14ac:dyDescent="0.3">
      <c r="A47" s="9">
        <v>46</v>
      </c>
      <c r="B47" s="11">
        <v>28.367222914921236</v>
      </c>
    </row>
    <row r="48" spans="1:2" x14ac:dyDescent="0.3">
      <c r="A48" s="9">
        <v>47</v>
      </c>
      <c r="B48" s="11">
        <v>28.9158192273953</v>
      </c>
    </row>
    <row r="49" spans="1:5" x14ac:dyDescent="0.3">
      <c r="A49" s="9">
        <v>48</v>
      </c>
      <c r="B49" s="11">
        <v>29.091583094498645</v>
      </c>
    </row>
    <row r="50" spans="1:5" x14ac:dyDescent="0.3">
      <c r="A50" s="9">
        <v>49</v>
      </c>
      <c r="B50" s="11">
        <v>29.480394073242401</v>
      </c>
    </row>
    <row r="51" spans="1:5" x14ac:dyDescent="0.3">
      <c r="A51" s="9">
        <v>50</v>
      </c>
      <c r="B51" s="11">
        <v>29.496372606615434</v>
      </c>
    </row>
    <row r="52" spans="1:5" x14ac:dyDescent="0.3">
      <c r="A52" s="9">
        <v>51</v>
      </c>
      <c r="B52" s="11">
        <v>30.044968919089499</v>
      </c>
    </row>
    <row r="53" spans="1:5" x14ac:dyDescent="0.3">
      <c r="A53" s="9">
        <v>52</v>
      </c>
      <c r="B53" s="11">
        <v>30.060947452462532</v>
      </c>
    </row>
    <row r="54" spans="1:5" x14ac:dyDescent="0.3">
      <c r="A54" s="9">
        <v>53</v>
      </c>
      <c r="B54" s="11">
        <v>30.343234875386081</v>
      </c>
    </row>
    <row r="55" spans="1:5" x14ac:dyDescent="0.3">
      <c r="A55" s="9">
        <v>54</v>
      </c>
      <c r="B55" s="11">
        <v>30.518998742489423</v>
      </c>
    </row>
    <row r="56" spans="1:5" x14ac:dyDescent="0.3">
      <c r="A56" s="9">
        <v>55</v>
      </c>
      <c r="B56" s="11">
        <v>30.785307632039942</v>
      </c>
      <c r="C56" s="11">
        <v>30.785307632039942</v>
      </c>
      <c r="D56" s="11">
        <v>30.785307632039942</v>
      </c>
      <c r="E56" s="11">
        <v>30.785307632039942</v>
      </c>
    </row>
    <row r="57" spans="1:5" x14ac:dyDescent="0.3">
      <c r="A57" s="9">
        <v>56</v>
      </c>
      <c r="B57" s="11">
        <v>31.797281412331913</v>
      </c>
      <c r="C57" s="11">
        <f t="shared" ref="C57:C78" si="0">_xlfn.FORECAST.ETS(A57,$B$2:$B$56,$A$2:$A$56,1,1)</f>
        <v>31.073529154052885</v>
      </c>
      <c r="D57" s="11">
        <f t="shared" ref="D57:D78" si="1">C57-_xlfn.FORECAST.ETS.CONFINT(A57,$B$2:$B$56,$A$2:$A$56,0.95,1,1)</f>
        <v>30.15024007089319</v>
      </c>
      <c r="E57" s="11">
        <f t="shared" ref="E57:E78" si="2">C57+_xlfn.FORECAST.ETS.CONFINT(A57,$B$2:$B$56,$A$2:$A$56,0.95,1,1)</f>
        <v>31.99681823721258</v>
      </c>
    </row>
    <row r="58" spans="1:5" x14ac:dyDescent="0.3">
      <c r="A58" s="9">
        <v>57</v>
      </c>
      <c r="B58" s="11">
        <v>33.714705417095644</v>
      </c>
      <c r="C58" s="11">
        <f t="shared" si="0"/>
        <v>31.361701578273777</v>
      </c>
      <c r="D58" s="11">
        <f t="shared" si="1"/>
        <v>29.991181949143872</v>
      </c>
      <c r="E58" s="11">
        <f t="shared" si="2"/>
        <v>32.732221207403683</v>
      </c>
    </row>
    <row r="59" spans="1:5" x14ac:dyDescent="0.3">
      <c r="A59" s="9">
        <v>58</v>
      </c>
      <c r="B59" s="11">
        <v>34.034276084556268</v>
      </c>
      <c r="C59" s="11">
        <f t="shared" si="0"/>
        <v>31.649874002494673</v>
      </c>
      <c r="D59" s="11">
        <f t="shared" si="1"/>
        <v>29.88984548460822</v>
      </c>
      <c r="E59" s="11">
        <f t="shared" si="2"/>
        <v>33.409902520381124</v>
      </c>
    </row>
    <row r="60" spans="1:5" x14ac:dyDescent="0.3">
      <c r="A60" s="9">
        <v>59</v>
      </c>
      <c r="B60" s="11">
        <v>34.140799640376471</v>
      </c>
      <c r="C60" s="11">
        <f t="shared" si="0"/>
        <v>31.938046426715569</v>
      </c>
      <c r="D60" s="11">
        <f t="shared" si="1"/>
        <v>29.810300742812966</v>
      </c>
      <c r="E60" s="11">
        <f t="shared" si="2"/>
        <v>34.065792110618176</v>
      </c>
    </row>
    <row r="61" spans="1:5" x14ac:dyDescent="0.3">
      <c r="A61" s="9">
        <v>60</v>
      </c>
      <c r="B61" s="11">
        <v>34.247323196196682</v>
      </c>
      <c r="C61" s="11">
        <f t="shared" si="0"/>
        <v>32.226218850936462</v>
      </c>
      <c r="D61" s="11">
        <f t="shared" si="1"/>
        <v>29.739486464236442</v>
      </c>
      <c r="E61" s="11">
        <f t="shared" si="2"/>
        <v>34.712951237636481</v>
      </c>
    </row>
    <row r="62" spans="1:5" x14ac:dyDescent="0.3">
      <c r="A62" s="9">
        <v>61</v>
      </c>
      <c r="B62" s="11">
        <v>34.133741929371297</v>
      </c>
      <c r="C62" s="11">
        <f t="shared" si="0"/>
        <v>32.514391275157358</v>
      </c>
      <c r="D62" s="11">
        <f t="shared" si="1"/>
        <v>29.671150314331477</v>
      </c>
      <c r="E62" s="11">
        <f t="shared" si="2"/>
        <v>35.357632235983239</v>
      </c>
    </row>
    <row r="63" spans="1:5" x14ac:dyDescent="0.3">
      <c r="A63" s="9">
        <v>62</v>
      </c>
      <c r="C63" s="11">
        <f t="shared" si="0"/>
        <v>32.802563699378254</v>
      </c>
      <c r="D63" s="11">
        <f t="shared" si="1"/>
        <v>29.6018520184256</v>
      </c>
      <c r="E63" s="11">
        <f t="shared" si="2"/>
        <v>36.003275380330912</v>
      </c>
    </row>
    <row r="64" spans="1:5" x14ac:dyDescent="0.3">
      <c r="A64" s="9">
        <v>63</v>
      </c>
      <c r="C64" s="11">
        <f t="shared" si="0"/>
        <v>33.09073612359915</v>
      </c>
      <c r="D64" s="11">
        <f t="shared" si="1"/>
        <v>29.529534606228435</v>
      </c>
      <c r="E64" s="11">
        <f t="shared" si="2"/>
        <v>36.651937640969869</v>
      </c>
    </row>
    <row r="65" spans="1:5" x14ac:dyDescent="0.3">
      <c r="A65" s="9">
        <v>64</v>
      </c>
      <c r="C65" s="11">
        <f t="shared" si="0"/>
        <v>33.378908547820046</v>
      </c>
      <c r="D65" s="11">
        <f t="shared" si="1"/>
        <v>29.452901405189902</v>
      </c>
      <c r="E65" s="11">
        <f t="shared" si="2"/>
        <v>37.304915690450194</v>
      </c>
    </row>
    <row r="66" spans="1:5" x14ac:dyDescent="0.3">
      <c r="A66" s="9">
        <v>65</v>
      </c>
      <c r="C66" s="11">
        <f t="shared" si="0"/>
        <v>33.667080972040935</v>
      </c>
      <c r="D66" s="11">
        <f t="shared" si="1"/>
        <v>29.371106955706605</v>
      </c>
      <c r="E66" s="11">
        <f t="shared" si="2"/>
        <v>37.963054988375262</v>
      </c>
    </row>
    <row r="67" spans="1:5" x14ac:dyDescent="0.3">
      <c r="A67" s="9">
        <v>66</v>
      </c>
      <c r="C67" s="11">
        <f t="shared" si="0"/>
        <v>33.955253396261831</v>
      </c>
      <c r="D67" s="11">
        <f t="shared" si="1"/>
        <v>29.283589001542477</v>
      </c>
      <c r="E67" s="11">
        <f t="shared" si="2"/>
        <v>38.626917790981182</v>
      </c>
    </row>
    <row r="68" spans="1:5" x14ac:dyDescent="0.3">
      <c r="A68" s="9">
        <v>67</v>
      </c>
      <c r="C68" s="11">
        <f t="shared" si="0"/>
        <v>34.243425820482727</v>
      </c>
      <c r="D68" s="11">
        <f t="shared" si="1"/>
        <v>29.189970719065077</v>
      </c>
      <c r="E68" s="11">
        <f t="shared" si="2"/>
        <v>39.296880921900382</v>
      </c>
    </row>
    <row r="69" spans="1:5" x14ac:dyDescent="0.3">
      <c r="A69" s="9">
        <v>68</v>
      </c>
      <c r="C69" s="11">
        <f t="shared" si="0"/>
        <v>34.531598244703623</v>
      </c>
      <c r="D69" s="11">
        <f t="shared" si="1"/>
        <v>29.090000734877947</v>
      </c>
      <c r="E69" s="11">
        <f t="shared" si="2"/>
        <v>39.9731957545293</v>
      </c>
    </row>
    <row r="70" spans="1:5" x14ac:dyDescent="0.3">
      <c r="A70" s="9">
        <v>69</v>
      </c>
      <c r="C70" s="11">
        <f t="shared" si="0"/>
        <v>34.819770668924519</v>
      </c>
      <c r="D70" s="11">
        <f t="shared" si="1"/>
        <v>28.983514747356828</v>
      </c>
      <c r="E70" s="11">
        <f t="shared" si="2"/>
        <v>40.65602659049221</v>
      </c>
    </row>
    <row r="71" spans="1:5" x14ac:dyDescent="0.3">
      <c r="A71" s="9">
        <v>70</v>
      </c>
      <c r="C71" s="11">
        <f t="shared" si="0"/>
        <v>35.107943093145416</v>
      </c>
      <c r="D71" s="11">
        <f t="shared" si="1"/>
        <v>28.870410118821546</v>
      </c>
      <c r="E71" s="11">
        <f t="shared" si="2"/>
        <v>41.345476067469285</v>
      </c>
    </row>
    <row r="72" spans="1:5" x14ac:dyDescent="0.3">
      <c r="A72" s="9">
        <v>71</v>
      </c>
      <c r="C72" s="11">
        <f t="shared" si="0"/>
        <v>35.396115517366312</v>
      </c>
      <c r="D72" s="11">
        <f t="shared" si="1"/>
        <v>28.750628574739263</v>
      </c>
      <c r="E72" s="11">
        <f t="shared" si="2"/>
        <v>42.041602459993364</v>
      </c>
    </row>
    <row r="73" spans="1:5" x14ac:dyDescent="0.3">
      <c r="A73" s="9">
        <v>72</v>
      </c>
      <c r="C73" s="11">
        <f t="shared" si="0"/>
        <v>35.684287941587201</v>
      </c>
      <c r="D73" s="11">
        <f t="shared" si="1"/>
        <v>28.624144143261582</v>
      </c>
      <c r="E73" s="11">
        <f t="shared" si="2"/>
        <v>42.74443173991282</v>
      </c>
    </row>
    <row r="74" spans="1:5" x14ac:dyDescent="0.3">
      <c r="A74" s="9">
        <v>73</v>
      </c>
      <c r="C74" s="11">
        <f t="shared" si="0"/>
        <v>35.972460365808097</v>
      </c>
      <c r="D74" s="11">
        <f t="shared" si="1"/>
        <v>28.490954579840981</v>
      </c>
      <c r="E74" s="11">
        <f t="shared" si="2"/>
        <v>43.453966151775212</v>
      </c>
    </row>
    <row r="75" spans="1:5" x14ac:dyDescent="0.3">
      <c r="A75" s="9">
        <v>74</v>
      </c>
      <c r="C75" s="11">
        <f t="shared" si="0"/>
        <v>36.260632790028993</v>
      </c>
      <c r="D75" s="11">
        <f t="shared" si="1"/>
        <v>28.35107516672587</v>
      </c>
      <c r="E75" s="11">
        <f t="shared" si="2"/>
        <v>44.170190413332115</v>
      </c>
    </row>
    <row r="76" spans="1:5" x14ac:dyDescent="0.3">
      <c r="A76" s="9">
        <v>75</v>
      </c>
      <c r="C76" s="11">
        <f t="shared" si="0"/>
        <v>36.548805214249889</v>
      </c>
      <c r="D76" s="11">
        <f t="shared" si="1"/>
        <v>28.204534165190555</v>
      </c>
      <c r="E76" s="11">
        <f t="shared" si="2"/>
        <v>44.893076263309226</v>
      </c>
    </row>
    <row r="77" spans="1:5" x14ac:dyDescent="0.3">
      <c r="A77" s="9">
        <v>76</v>
      </c>
      <c r="C77" s="11">
        <f t="shared" si="0"/>
        <v>36.836977638470785</v>
      </c>
      <c r="D77" s="11">
        <f t="shared" si="1"/>
        <v>28.051369439184541</v>
      </c>
      <c r="E77" s="11">
        <f t="shared" si="2"/>
        <v>45.622585837757029</v>
      </c>
    </row>
    <row r="78" spans="1:5" x14ac:dyDescent="0.3">
      <c r="A78" s="9">
        <v>77</v>
      </c>
      <c r="C78" s="11">
        <f t="shared" si="0"/>
        <v>37.125150062691674</v>
      </c>
      <c r="D78" s="11">
        <f t="shared" si="1"/>
        <v>27.891625922668275</v>
      </c>
      <c r="E78" s="11">
        <f t="shared" si="2"/>
        <v>46.358674202715072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E84E-DCBD-4660-A9E0-CB60E03E7D42}">
  <dimension ref="A1:E62"/>
  <sheetViews>
    <sheetView workbookViewId="0">
      <selection activeCell="B1" sqref="B1:C62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9.109375" bestFit="1" customWidth="1"/>
  </cols>
  <sheetData>
    <row r="1" spans="1:5" x14ac:dyDescent="0.3">
      <c r="A1" s="4" t="s">
        <v>0</v>
      </c>
      <c r="B1" s="10" t="s">
        <v>64</v>
      </c>
      <c r="C1" s="12" t="s">
        <v>65</v>
      </c>
    </row>
    <row r="2" spans="1:5" x14ac:dyDescent="0.3">
      <c r="A2" s="6" t="s">
        <v>3</v>
      </c>
      <c r="B2" s="8">
        <v>1</v>
      </c>
      <c r="C2" s="7">
        <v>21.307484667995162</v>
      </c>
      <c r="E2" t="s">
        <v>1</v>
      </c>
    </row>
    <row r="3" spans="1:5" x14ac:dyDescent="0.3">
      <c r="A3" s="6" t="s">
        <v>4</v>
      </c>
      <c r="B3" s="8">
        <v>2</v>
      </c>
      <c r="C3" s="7">
        <v>21.307484667995162</v>
      </c>
      <c r="E3" s="3" t="s">
        <v>2</v>
      </c>
    </row>
    <row r="4" spans="1:5" x14ac:dyDescent="0.3">
      <c r="A4" s="6" t="s">
        <v>5</v>
      </c>
      <c r="B4" s="8">
        <v>3</v>
      </c>
      <c r="C4" s="7">
        <v>21.279884299254238</v>
      </c>
    </row>
    <row r="5" spans="1:5" x14ac:dyDescent="0.3">
      <c r="A5" s="6" t="s">
        <v>6</v>
      </c>
      <c r="B5" s="8">
        <v>4</v>
      </c>
      <c r="C5" s="7">
        <v>21.279884299254238</v>
      </c>
    </row>
    <row r="6" spans="1:5" x14ac:dyDescent="0.3">
      <c r="A6" s="6" t="s">
        <v>7</v>
      </c>
      <c r="B6" s="8">
        <v>5</v>
      </c>
      <c r="C6" s="7">
        <v>21.252283930513311</v>
      </c>
    </row>
    <row r="7" spans="1:5" x14ac:dyDescent="0.3">
      <c r="A7" s="6" t="s">
        <v>8</v>
      </c>
      <c r="B7" s="8">
        <v>6</v>
      </c>
      <c r="C7" s="7">
        <v>21.224683561772384</v>
      </c>
    </row>
    <row r="8" spans="1:5" x14ac:dyDescent="0.3">
      <c r="A8" s="6" t="s">
        <v>9</v>
      </c>
      <c r="B8" s="8">
        <v>7</v>
      </c>
      <c r="C8" s="7">
        <v>21.224683561772384</v>
      </c>
    </row>
    <row r="9" spans="1:5" x14ac:dyDescent="0.3">
      <c r="A9" s="6" t="s">
        <v>10</v>
      </c>
      <c r="B9" s="8">
        <v>8</v>
      </c>
      <c r="C9" s="7">
        <v>21.224683561772384</v>
      </c>
    </row>
    <row r="10" spans="1:5" x14ac:dyDescent="0.3">
      <c r="A10" s="6" t="s">
        <v>11</v>
      </c>
      <c r="B10" s="8">
        <v>9</v>
      </c>
      <c r="C10" s="7">
        <v>21.19708319303146</v>
      </c>
    </row>
    <row r="11" spans="1:5" x14ac:dyDescent="0.3">
      <c r="A11" s="6" t="s">
        <v>12</v>
      </c>
      <c r="B11" s="8">
        <v>10</v>
      </c>
      <c r="C11" s="7">
        <v>21.19708319303146</v>
      </c>
    </row>
    <row r="12" spans="1:5" x14ac:dyDescent="0.3">
      <c r="A12" s="6" t="s">
        <v>13</v>
      </c>
      <c r="B12" s="8">
        <v>11</v>
      </c>
      <c r="C12" s="7">
        <v>21.169482824290533</v>
      </c>
    </row>
    <row r="13" spans="1:5" x14ac:dyDescent="0.3">
      <c r="A13" s="6" t="s">
        <v>14</v>
      </c>
      <c r="B13" s="8">
        <v>12</v>
      </c>
      <c r="C13" s="7">
        <v>21.169482824290533</v>
      </c>
    </row>
    <row r="14" spans="1:5" x14ac:dyDescent="0.3">
      <c r="A14" s="6" t="s">
        <v>15</v>
      </c>
      <c r="B14" s="8">
        <v>13</v>
      </c>
      <c r="C14" s="7">
        <v>21.141882455549606</v>
      </c>
    </row>
    <row r="15" spans="1:5" x14ac:dyDescent="0.3">
      <c r="A15" s="6" t="s">
        <v>16</v>
      </c>
      <c r="B15" s="8">
        <v>14</v>
      </c>
      <c r="C15" s="7">
        <v>21.141882455549606</v>
      </c>
    </row>
    <row r="16" spans="1:5" x14ac:dyDescent="0.3">
      <c r="A16" s="6" t="s">
        <v>17</v>
      </c>
      <c r="B16" s="8">
        <v>15</v>
      </c>
      <c r="C16" s="7">
        <v>21.11759413105759</v>
      </c>
    </row>
    <row r="17" spans="1:5" x14ac:dyDescent="0.3">
      <c r="A17" s="6" t="s">
        <v>18</v>
      </c>
      <c r="B17" s="8">
        <v>16</v>
      </c>
      <c r="C17" s="7">
        <v>21.001672582345702</v>
      </c>
    </row>
    <row r="18" spans="1:5" x14ac:dyDescent="0.3">
      <c r="A18" s="6" t="s">
        <v>19</v>
      </c>
      <c r="B18" s="8">
        <v>17</v>
      </c>
      <c r="C18" s="7">
        <v>21.001672582345702</v>
      </c>
    </row>
    <row r="19" spans="1:5" x14ac:dyDescent="0.3">
      <c r="A19" s="6" t="s">
        <v>20</v>
      </c>
      <c r="B19" s="8">
        <v>18</v>
      </c>
      <c r="C19" s="7">
        <v>21.001672582345702</v>
      </c>
    </row>
    <row r="20" spans="1:5" x14ac:dyDescent="0.3">
      <c r="A20" s="6" t="s">
        <v>21</v>
      </c>
      <c r="B20" s="8">
        <v>19</v>
      </c>
      <c r="C20" s="7">
        <v>20.976280243104046</v>
      </c>
    </row>
    <row r="21" spans="1:5" x14ac:dyDescent="0.3">
      <c r="A21" s="6" t="s">
        <v>22</v>
      </c>
      <c r="B21" s="8">
        <v>20</v>
      </c>
      <c r="C21" s="7">
        <v>20.976280243104046</v>
      </c>
    </row>
    <row r="22" spans="1:5" x14ac:dyDescent="0.3">
      <c r="A22" s="6" t="s">
        <v>23</v>
      </c>
      <c r="B22" s="8">
        <v>21</v>
      </c>
      <c r="C22" s="7">
        <v>20.948679874363123</v>
      </c>
    </row>
    <row r="23" spans="1:5" x14ac:dyDescent="0.3">
      <c r="A23" s="6" t="s">
        <v>24</v>
      </c>
      <c r="B23" s="8">
        <v>22</v>
      </c>
      <c r="C23" s="7">
        <v>20.948679874363123</v>
      </c>
    </row>
    <row r="24" spans="1:5" x14ac:dyDescent="0.3">
      <c r="A24" s="6" t="s">
        <v>25</v>
      </c>
      <c r="B24" s="8">
        <v>23</v>
      </c>
      <c r="C24" s="7">
        <v>20.921079505622195</v>
      </c>
      <c r="E24" t="s">
        <v>66</v>
      </c>
    </row>
    <row r="25" spans="1:5" x14ac:dyDescent="0.3">
      <c r="A25" s="6" t="s">
        <v>26</v>
      </c>
      <c r="B25" s="8">
        <v>24</v>
      </c>
      <c r="C25" s="7">
        <v>20.452977251776083</v>
      </c>
      <c r="E25" s="3" t="s">
        <v>67</v>
      </c>
    </row>
    <row r="26" spans="1:5" x14ac:dyDescent="0.3">
      <c r="A26" s="6" t="s">
        <v>27</v>
      </c>
      <c r="B26" s="8">
        <v>25</v>
      </c>
      <c r="C26" s="7">
        <v>21.903100625424354</v>
      </c>
    </row>
    <row r="27" spans="1:5" x14ac:dyDescent="0.3">
      <c r="A27" s="6" t="s">
        <v>28</v>
      </c>
      <c r="B27" s="8">
        <v>26</v>
      </c>
      <c r="C27" s="7">
        <v>22.79348852100664</v>
      </c>
    </row>
    <row r="28" spans="1:5" x14ac:dyDescent="0.3">
      <c r="A28" s="6" t="s">
        <v>29</v>
      </c>
      <c r="B28" s="8">
        <v>27</v>
      </c>
      <c r="C28" s="7">
        <v>24.004040693983672</v>
      </c>
    </row>
    <row r="29" spans="1:5" x14ac:dyDescent="0.3">
      <c r="A29" s="6" t="s">
        <v>30</v>
      </c>
      <c r="B29" s="8">
        <v>28</v>
      </c>
      <c r="C29" s="7">
        <v>24.363949502365351</v>
      </c>
    </row>
    <row r="30" spans="1:5" x14ac:dyDescent="0.3">
      <c r="A30" s="6" t="s">
        <v>31</v>
      </c>
      <c r="B30" s="8">
        <v>29</v>
      </c>
      <c r="C30" s="7">
        <v>24.528447700061275</v>
      </c>
    </row>
    <row r="31" spans="1:5" x14ac:dyDescent="0.3">
      <c r="A31" s="6" t="s">
        <v>32</v>
      </c>
      <c r="B31" s="8">
        <v>30</v>
      </c>
      <c r="C31" s="7">
        <v>24.886148478943678</v>
      </c>
    </row>
    <row r="32" spans="1:5" x14ac:dyDescent="0.3">
      <c r="A32" s="6" t="s">
        <v>33</v>
      </c>
      <c r="B32" s="8">
        <v>31</v>
      </c>
      <c r="C32" s="7">
        <v>22.921554231964539</v>
      </c>
    </row>
    <row r="33" spans="1:3" x14ac:dyDescent="0.3">
      <c r="A33" s="6" t="s">
        <v>34</v>
      </c>
      <c r="B33" s="8">
        <v>32</v>
      </c>
      <c r="C33" s="7">
        <v>22.826056956120933</v>
      </c>
    </row>
    <row r="34" spans="1:3" x14ac:dyDescent="0.3">
      <c r="A34" s="6" t="s">
        <v>35</v>
      </c>
      <c r="B34" s="8">
        <v>33</v>
      </c>
      <c r="C34" s="7">
        <v>23.193141860375256</v>
      </c>
    </row>
    <row r="35" spans="1:3" x14ac:dyDescent="0.3">
      <c r="A35" s="6" t="s">
        <v>36</v>
      </c>
      <c r="B35" s="8">
        <v>34</v>
      </c>
      <c r="C35" s="7">
        <v>23.168301528508419</v>
      </c>
    </row>
    <row r="36" spans="1:3" x14ac:dyDescent="0.3">
      <c r="A36" s="6" t="s">
        <v>37</v>
      </c>
      <c r="B36" s="8">
        <v>35</v>
      </c>
      <c r="C36" s="7">
        <v>23.724172954950678</v>
      </c>
    </row>
    <row r="37" spans="1:3" x14ac:dyDescent="0.3">
      <c r="A37" s="6" t="s">
        <v>38</v>
      </c>
      <c r="B37" s="8">
        <v>36</v>
      </c>
      <c r="C37" s="7">
        <v>23.718652881202491</v>
      </c>
    </row>
    <row r="38" spans="1:3" x14ac:dyDescent="0.3">
      <c r="A38" s="6" t="s">
        <v>39</v>
      </c>
      <c r="B38" s="8">
        <v>37</v>
      </c>
      <c r="C38" s="7">
        <v>24.027225003726048</v>
      </c>
    </row>
    <row r="39" spans="1:3" x14ac:dyDescent="0.3">
      <c r="A39" s="6" t="s">
        <v>40</v>
      </c>
      <c r="B39" s="8">
        <v>38</v>
      </c>
      <c r="C39" s="7">
        <v>24.220427584912535</v>
      </c>
    </row>
    <row r="40" spans="1:3" x14ac:dyDescent="0.3">
      <c r="A40" s="6" t="s">
        <v>41</v>
      </c>
      <c r="B40" s="8">
        <v>39</v>
      </c>
      <c r="C40" s="7">
        <v>25.324442334549591</v>
      </c>
    </row>
    <row r="41" spans="1:3" x14ac:dyDescent="0.3">
      <c r="A41" s="6" t="s">
        <v>42</v>
      </c>
      <c r="B41" s="8">
        <v>40</v>
      </c>
      <c r="C41" s="7">
        <v>25.127308964649625</v>
      </c>
    </row>
    <row r="42" spans="1:3" x14ac:dyDescent="0.3">
      <c r="A42" s="6" t="s">
        <v>43</v>
      </c>
      <c r="B42" s="8">
        <v>41</v>
      </c>
      <c r="C42" s="7">
        <v>25.925170397742981</v>
      </c>
    </row>
    <row r="43" spans="1:3" x14ac:dyDescent="0.3">
      <c r="A43" s="6" t="s">
        <v>44</v>
      </c>
      <c r="B43" s="8">
        <v>42</v>
      </c>
      <c r="C43" s="7">
        <v>26.604258066096804</v>
      </c>
    </row>
    <row r="44" spans="1:3" x14ac:dyDescent="0.3">
      <c r="A44" s="6" t="s">
        <v>45</v>
      </c>
      <c r="B44" s="8">
        <v>43</v>
      </c>
      <c r="C44" s="7">
        <v>27.230083956540518</v>
      </c>
    </row>
    <row r="45" spans="1:3" x14ac:dyDescent="0.3">
      <c r="A45" s="6" t="s">
        <v>46</v>
      </c>
      <c r="B45" s="8">
        <v>44</v>
      </c>
      <c r="C45" s="7">
        <v>27.642862735343826</v>
      </c>
    </row>
    <row r="46" spans="1:3" x14ac:dyDescent="0.3">
      <c r="A46" s="6" t="s">
        <v>47</v>
      </c>
      <c r="B46" s="8">
        <v>45</v>
      </c>
      <c r="C46" s="7">
        <v>27.765364824537066</v>
      </c>
    </row>
    <row r="47" spans="1:3" x14ac:dyDescent="0.3">
      <c r="A47" s="6" t="s">
        <v>48</v>
      </c>
      <c r="B47" s="8">
        <v>46</v>
      </c>
      <c r="C47" s="7">
        <v>28.367222914921236</v>
      </c>
    </row>
    <row r="48" spans="1:3" x14ac:dyDescent="0.3">
      <c r="A48" s="6" t="s">
        <v>49</v>
      </c>
      <c r="B48" s="8">
        <v>47</v>
      </c>
      <c r="C48" s="7">
        <v>28.9158192273953</v>
      </c>
    </row>
    <row r="49" spans="1:3" x14ac:dyDescent="0.3">
      <c r="A49" s="6" t="s">
        <v>50</v>
      </c>
      <c r="B49" s="8">
        <v>48</v>
      </c>
      <c r="C49" s="7">
        <v>29.091583094498645</v>
      </c>
    </row>
    <row r="50" spans="1:3" x14ac:dyDescent="0.3">
      <c r="A50" s="6" t="s">
        <v>51</v>
      </c>
      <c r="B50" s="8">
        <v>49</v>
      </c>
      <c r="C50" s="7">
        <v>29.480394073242401</v>
      </c>
    </row>
    <row r="51" spans="1:3" x14ac:dyDescent="0.3">
      <c r="A51" s="6" t="s">
        <v>52</v>
      </c>
      <c r="B51" s="8">
        <v>50</v>
      </c>
      <c r="C51" s="7">
        <v>29.496372606615434</v>
      </c>
    </row>
    <row r="52" spans="1:3" x14ac:dyDescent="0.3">
      <c r="A52" s="6" t="s">
        <v>53</v>
      </c>
      <c r="B52" s="8">
        <v>51</v>
      </c>
      <c r="C52" s="7">
        <v>30.044968919089499</v>
      </c>
    </row>
    <row r="53" spans="1:3" x14ac:dyDescent="0.3">
      <c r="A53" s="6" t="s">
        <v>54</v>
      </c>
      <c r="B53" s="8">
        <v>52</v>
      </c>
      <c r="C53" s="7">
        <v>30.060947452462532</v>
      </c>
    </row>
    <row r="54" spans="1:3" x14ac:dyDescent="0.3">
      <c r="A54" s="6" t="s">
        <v>55</v>
      </c>
      <c r="B54" s="8">
        <v>53</v>
      </c>
      <c r="C54" s="7">
        <v>30.343234875386081</v>
      </c>
    </row>
    <row r="55" spans="1:3" x14ac:dyDescent="0.3">
      <c r="A55" s="6" t="s">
        <v>56</v>
      </c>
      <c r="B55" s="8">
        <v>54</v>
      </c>
      <c r="C55" s="7">
        <v>30.518998742489423</v>
      </c>
    </row>
    <row r="56" spans="1:3" x14ac:dyDescent="0.3">
      <c r="A56" s="6" t="s">
        <v>57</v>
      </c>
      <c r="B56" s="8">
        <v>55</v>
      </c>
      <c r="C56" s="7">
        <v>30.785307632039942</v>
      </c>
    </row>
    <row r="57" spans="1:3" x14ac:dyDescent="0.3">
      <c r="A57" s="6" t="s">
        <v>58</v>
      </c>
      <c r="B57" s="8">
        <v>56</v>
      </c>
      <c r="C57" s="7">
        <v>31.797281412331913</v>
      </c>
    </row>
    <row r="58" spans="1:3" x14ac:dyDescent="0.3">
      <c r="A58" s="6" t="s">
        <v>59</v>
      </c>
      <c r="B58" s="8">
        <v>57</v>
      </c>
      <c r="C58" s="7">
        <v>33.714705417095644</v>
      </c>
    </row>
    <row r="59" spans="1:3" x14ac:dyDescent="0.3">
      <c r="A59" s="6" t="s">
        <v>60</v>
      </c>
      <c r="B59" s="8">
        <v>58</v>
      </c>
      <c r="C59" s="7">
        <v>34.034276084556268</v>
      </c>
    </row>
    <row r="60" spans="1:3" x14ac:dyDescent="0.3">
      <c r="A60" s="6" t="s">
        <v>61</v>
      </c>
      <c r="B60" s="8">
        <v>59</v>
      </c>
      <c r="C60" s="7">
        <v>34.140799640376471</v>
      </c>
    </row>
    <row r="61" spans="1:3" x14ac:dyDescent="0.3">
      <c r="A61" s="6" t="s">
        <v>62</v>
      </c>
      <c r="B61" s="8">
        <v>60</v>
      </c>
      <c r="C61" s="7">
        <v>34.247323196196682</v>
      </c>
    </row>
    <row r="62" spans="1:3" x14ac:dyDescent="0.3">
      <c r="A62" s="6" t="s">
        <v>63</v>
      </c>
      <c r="B62" s="8">
        <v>61</v>
      </c>
      <c r="C62" s="7">
        <v>34.133741929371297</v>
      </c>
    </row>
  </sheetData>
  <hyperlinks>
    <hyperlink ref="E3" r:id="rId1" xr:uid="{30C558ED-54E6-43D4-B337-EE01FBE419D2}"/>
    <hyperlink ref="E25" r:id="rId2" xr:uid="{062D020D-5A69-4059-803A-813F72E10508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0760-8074-45E5-AC7B-722E5690E6EC}">
  <dimension ref="A1:M66"/>
  <sheetViews>
    <sheetView workbookViewId="0">
      <selection activeCell="E1" sqref="E1"/>
    </sheetView>
  </sheetViews>
  <sheetFormatPr defaultRowHeight="14.4" x14ac:dyDescent="0.3"/>
  <cols>
    <col min="1" max="1" width="10.5546875" bestFit="1" customWidth="1"/>
    <col min="3" max="3" width="19.109375" bestFit="1" customWidth="1"/>
  </cols>
  <sheetData>
    <row r="1" spans="1:13" x14ac:dyDescent="0.3">
      <c r="A1" s="4" t="s">
        <v>0</v>
      </c>
      <c r="B1" s="10" t="s">
        <v>64</v>
      </c>
      <c r="C1" s="12" t="s">
        <v>65</v>
      </c>
      <c r="D1" t="s">
        <v>79</v>
      </c>
      <c r="E1" t="s">
        <v>80</v>
      </c>
      <c r="F1" t="s">
        <v>81</v>
      </c>
      <c r="G1" t="s">
        <v>82</v>
      </c>
      <c r="L1" t="s">
        <v>68</v>
      </c>
      <c r="M1" s="3" t="s">
        <v>69</v>
      </c>
    </row>
    <row r="2" spans="1:13" x14ac:dyDescent="0.3">
      <c r="A2" s="6" t="s">
        <v>3</v>
      </c>
      <c r="B2" s="8">
        <v>1</v>
      </c>
      <c r="C2" s="7">
        <v>21.307484667995162</v>
      </c>
      <c r="D2" t="e">
        <v>#N/A</v>
      </c>
      <c r="E2" t="e">
        <v>#N/A</v>
      </c>
      <c r="F2" t="e">
        <v>#N/A</v>
      </c>
      <c r="G2" t="e">
        <v>#N/A</v>
      </c>
    </row>
    <row r="3" spans="1:13" x14ac:dyDescent="0.3">
      <c r="A3" s="6" t="s">
        <v>4</v>
      </c>
      <c r="B3" s="8">
        <v>2</v>
      </c>
      <c r="C3" s="7">
        <v>21.307484667995162</v>
      </c>
      <c r="D3" t="e">
        <v>#N/A</v>
      </c>
      <c r="E3" t="e">
        <v>#N/A</v>
      </c>
      <c r="F3" t="e">
        <v>#N/A</v>
      </c>
      <c r="G3" t="e">
        <v>#N/A</v>
      </c>
    </row>
    <row r="4" spans="1:13" x14ac:dyDescent="0.3">
      <c r="A4" s="6" t="s">
        <v>5</v>
      </c>
      <c r="B4" s="8">
        <v>3</v>
      </c>
      <c r="C4" s="7">
        <v>21.279884299254238</v>
      </c>
      <c r="D4" s="11">
        <f t="shared" ref="D4:D35" si="0">AVERAGE(C2:C4)</f>
        <v>21.298284545081518</v>
      </c>
      <c r="E4" t="e">
        <v>#N/A</v>
      </c>
      <c r="F4" t="e">
        <v>#N/A</v>
      </c>
      <c r="G4" t="e">
        <v>#N/A</v>
      </c>
    </row>
    <row r="5" spans="1:13" x14ac:dyDescent="0.3">
      <c r="A5" s="6" t="s">
        <v>6</v>
      </c>
      <c r="B5" s="8">
        <v>4</v>
      </c>
      <c r="C5" s="7">
        <v>21.279884299254238</v>
      </c>
      <c r="D5" s="11">
        <f t="shared" si="0"/>
        <v>21.289084422167878</v>
      </c>
      <c r="E5" t="e">
        <v>#N/A</v>
      </c>
      <c r="F5" t="e">
        <v>#N/A</v>
      </c>
      <c r="G5" t="e">
        <v>#N/A</v>
      </c>
    </row>
    <row r="6" spans="1:13" x14ac:dyDescent="0.3">
      <c r="A6" s="6" t="s">
        <v>7</v>
      </c>
      <c r="B6" s="8">
        <v>5</v>
      </c>
      <c r="C6" s="7">
        <v>21.252283930513311</v>
      </c>
      <c r="D6" s="11">
        <f t="shared" si="0"/>
        <v>21.270684176340595</v>
      </c>
      <c r="E6">
        <f t="shared" ref="E6:E37" si="1">SQRT(SUMXMY2(C4:C6,D4:D6)/3)</f>
        <v>1.5935080322304514E-2</v>
      </c>
      <c r="F6" s="11">
        <f t="shared" ref="F6:F37" si="2">AVERAGE(C2:C6)</f>
        <v>21.285404373002422</v>
      </c>
      <c r="G6" t="e">
        <v>#N/A</v>
      </c>
    </row>
    <row r="7" spans="1:13" x14ac:dyDescent="0.3">
      <c r="A7" s="6" t="s">
        <v>8</v>
      </c>
      <c r="B7" s="8">
        <v>6</v>
      </c>
      <c r="C7" s="7">
        <v>21.224683561772384</v>
      </c>
      <c r="D7" s="11">
        <f t="shared" si="0"/>
        <v>21.252283930513311</v>
      </c>
      <c r="E7">
        <f t="shared" si="1"/>
        <v>1.9874536998931599E-2</v>
      </c>
      <c r="F7" s="11">
        <f t="shared" si="2"/>
        <v>21.268844151757868</v>
      </c>
      <c r="G7" t="e">
        <v>#N/A</v>
      </c>
    </row>
    <row r="8" spans="1:13" x14ac:dyDescent="0.3">
      <c r="A8" s="6" t="s">
        <v>9</v>
      </c>
      <c r="B8" s="8">
        <v>7</v>
      </c>
      <c r="C8" s="7">
        <v>21.224683561772384</v>
      </c>
      <c r="D8" s="11">
        <f t="shared" si="0"/>
        <v>21.233883684686024</v>
      </c>
      <c r="E8">
        <f t="shared" si="1"/>
        <v>1.9874536998931599E-2</v>
      </c>
      <c r="F8" s="11">
        <f t="shared" si="2"/>
        <v>21.252283930513308</v>
      </c>
      <c r="G8" t="e">
        <v>#N/A</v>
      </c>
    </row>
    <row r="9" spans="1:13" x14ac:dyDescent="0.3">
      <c r="A9" s="6" t="s">
        <v>10</v>
      </c>
      <c r="B9" s="8">
        <v>8</v>
      </c>
      <c r="C9" s="7">
        <v>21.224683561772384</v>
      </c>
      <c r="D9" s="11">
        <f t="shared" si="0"/>
        <v>21.224683561772384</v>
      </c>
      <c r="E9">
        <f t="shared" si="1"/>
        <v>1.6797049505406551E-2</v>
      </c>
      <c r="F9" s="11">
        <f t="shared" si="2"/>
        <v>21.241243783016937</v>
      </c>
      <c r="G9" t="e">
        <v>#N/A</v>
      </c>
    </row>
    <row r="10" spans="1:13" x14ac:dyDescent="0.3">
      <c r="A10" s="6" t="s">
        <v>11</v>
      </c>
      <c r="B10" s="8">
        <v>9</v>
      </c>
      <c r="C10" s="7">
        <v>21.19708319303146</v>
      </c>
      <c r="D10" s="11">
        <f t="shared" si="0"/>
        <v>21.215483438858744</v>
      </c>
      <c r="E10">
        <f t="shared" si="1"/>
        <v>1.1877307609198199E-2</v>
      </c>
      <c r="F10" s="11">
        <f t="shared" si="2"/>
        <v>21.224683561772384</v>
      </c>
      <c r="G10">
        <f t="shared" ref="G10:G41" si="3">SQRT(SUMXMY2(C6:C10,F6:F10)/5)</f>
        <v>3.1128517650151594E-2</v>
      </c>
    </row>
    <row r="11" spans="1:13" x14ac:dyDescent="0.3">
      <c r="A11" s="6" t="s">
        <v>12</v>
      </c>
      <c r="B11" s="8">
        <v>10</v>
      </c>
      <c r="C11" s="7">
        <v>21.19708319303146</v>
      </c>
      <c r="D11" s="11">
        <f t="shared" si="0"/>
        <v>21.2062833159451</v>
      </c>
      <c r="E11">
        <f t="shared" si="1"/>
        <v>1.1877307609198199E-2</v>
      </c>
      <c r="F11" s="11">
        <f t="shared" si="2"/>
        <v>21.213643414276014</v>
      </c>
      <c r="G11">
        <f t="shared" si="3"/>
        <v>2.8362652458728467E-2</v>
      </c>
    </row>
    <row r="12" spans="1:13" x14ac:dyDescent="0.3">
      <c r="A12" s="6" t="s">
        <v>13</v>
      </c>
      <c r="B12" s="8">
        <v>11</v>
      </c>
      <c r="C12" s="7">
        <v>21.169482824290533</v>
      </c>
      <c r="D12" s="11">
        <f t="shared" si="0"/>
        <v>21.187883070117817</v>
      </c>
      <c r="E12">
        <f t="shared" si="1"/>
        <v>1.5935080322305881E-2</v>
      </c>
      <c r="F12" s="11">
        <f t="shared" si="2"/>
        <v>21.20260326677964</v>
      </c>
      <c r="G12">
        <f t="shared" si="3"/>
        <v>2.5175409729659898E-2</v>
      </c>
    </row>
    <row r="13" spans="1:13" x14ac:dyDescent="0.3">
      <c r="A13" s="6" t="s">
        <v>14</v>
      </c>
      <c r="B13" s="8">
        <v>12</v>
      </c>
      <c r="C13" s="7">
        <v>21.169482824290533</v>
      </c>
      <c r="D13" s="11">
        <f t="shared" si="0"/>
        <v>21.178682947204177</v>
      </c>
      <c r="E13">
        <f t="shared" si="1"/>
        <v>1.3010938599971718E-2</v>
      </c>
      <c r="F13" s="11">
        <f t="shared" si="2"/>
        <v>21.191563119283273</v>
      </c>
      <c r="G13">
        <f t="shared" si="3"/>
        <v>2.4061443629228692E-2</v>
      </c>
    </row>
    <row r="14" spans="1:13" x14ac:dyDescent="0.3">
      <c r="A14" s="6" t="s">
        <v>15</v>
      </c>
      <c r="B14" s="8">
        <v>13</v>
      </c>
      <c r="C14" s="7">
        <v>21.141882455549606</v>
      </c>
      <c r="D14" s="11">
        <f t="shared" si="0"/>
        <v>21.160282701376889</v>
      </c>
      <c r="E14">
        <f t="shared" si="1"/>
        <v>1.5935080322306564E-2</v>
      </c>
      <c r="F14" s="11">
        <f t="shared" si="2"/>
        <v>21.17500289803872</v>
      </c>
      <c r="G14">
        <f t="shared" si="3"/>
        <v>2.7267152878945398E-2</v>
      </c>
    </row>
    <row r="15" spans="1:13" x14ac:dyDescent="0.3">
      <c r="A15" s="6" t="s">
        <v>16</v>
      </c>
      <c r="B15" s="8">
        <v>14</v>
      </c>
      <c r="C15" s="7">
        <v>21.141882455549606</v>
      </c>
      <c r="D15" s="11">
        <f t="shared" si="0"/>
        <v>21.151082578463249</v>
      </c>
      <c r="E15">
        <f t="shared" si="1"/>
        <v>1.3010938599972554E-2</v>
      </c>
      <c r="F15" s="11">
        <f t="shared" si="2"/>
        <v>21.163962750542346</v>
      </c>
      <c r="G15">
        <f t="shared" si="3"/>
        <v>2.6242131022271725E-2</v>
      </c>
    </row>
    <row r="16" spans="1:13" x14ac:dyDescent="0.3">
      <c r="A16" s="6" t="s">
        <v>17</v>
      </c>
      <c r="B16" s="8">
        <v>15</v>
      </c>
      <c r="C16" s="7">
        <v>21.11759413105759</v>
      </c>
      <c r="D16" s="11">
        <f t="shared" si="0"/>
        <v>21.133786347385598</v>
      </c>
      <c r="E16">
        <f t="shared" si="1"/>
        <v>1.5115104782343076E-2</v>
      </c>
      <c r="F16" s="11">
        <f t="shared" si="2"/>
        <v>21.148064938147574</v>
      </c>
      <c r="G16">
        <f t="shared" si="3"/>
        <v>2.86268278368275E-2</v>
      </c>
    </row>
    <row r="17" spans="1:7" x14ac:dyDescent="0.3">
      <c r="A17" s="6" t="s">
        <v>18</v>
      </c>
      <c r="B17" s="8">
        <v>16</v>
      </c>
      <c r="C17" s="7">
        <v>21.001672582345702</v>
      </c>
      <c r="D17" s="11">
        <f t="shared" si="0"/>
        <v>21.0870497229843</v>
      </c>
      <c r="E17">
        <f t="shared" si="1"/>
        <v>5.045158165628455E-2</v>
      </c>
      <c r="F17" s="11">
        <f t="shared" si="2"/>
        <v>21.114502889758608</v>
      </c>
      <c r="G17">
        <f t="shared" si="3"/>
        <v>5.6091337869966236E-2</v>
      </c>
    </row>
    <row r="18" spans="1:7" x14ac:dyDescent="0.3">
      <c r="A18" s="6" t="s">
        <v>19</v>
      </c>
      <c r="B18" s="8">
        <v>17</v>
      </c>
      <c r="C18" s="7">
        <v>21.001672582345702</v>
      </c>
      <c r="D18" s="11">
        <f t="shared" si="0"/>
        <v>21.040313098582999</v>
      </c>
      <c r="E18">
        <f t="shared" si="1"/>
        <v>5.4907599681406988E-2</v>
      </c>
      <c r="F18" s="11">
        <f t="shared" si="2"/>
        <v>21.080940841369642</v>
      </c>
      <c r="G18">
        <f t="shared" si="3"/>
        <v>6.5615712115214733E-2</v>
      </c>
    </row>
    <row r="19" spans="1:7" x14ac:dyDescent="0.3">
      <c r="A19" s="6" t="s">
        <v>20</v>
      </c>
      <c r="B19" s="8">
        <v>18</v>
      </c>
      <c r="C19" s="7">
        <v>21.001672582345702</v>
      </c>
      <c r="D19" s="11">
        <f t="shared" si="0"/>
        <v>21.001672582345702</v>
      </c>
      <c r="E19">
        <f t="shared" si="1"/>
        <v>5.4105901214525333E-2</v>
      </c>
      <c r="F19" s="11">
        <f t="shared" si="2"/>
        <v>21.05289886672886</v>
      </c>
      <c r="G19">
        <f t="shared" si="3"/>
        <v>6.7903279571701405E-2</v>
      </c>
    </row>
    <row r="20" spans="1:7" x14ac:dyDescent="0.3">
      <c r="A20" s="6" t="s">
        <v>21</v>
      </c>
      <c r="B20" s="8">
        <v>19</v>
      </c>
      <c r="C20" s="7">
        <v>20.976280243104046</v>
      </c>
      <c r="D20" s="11">
        <f t="shared" si="0"/>
        <v>20.993208469265152</v>
      </c>
      <c r="E20">
        <f t="shared" si="1"/>
        <v>2.4356069305523493E-2</v>
      </c>
      <c r="F20" s="11">
        <f t="shared" si="2"/>
        <v>21.01977842423975</v>
      </c>
      <c r="G20">
        <f t="shared" si="3"/>
        <v>6.9941159867579025E-2</v>
      </c>
    </row>
    <row r="21" spans="1:7" x14ac:dyDescent="0.3">
      <c r="A21" s="6" t="s">
        <v>22</v>
      </c>
      <c r="B21" s="8">
        <v>20</v>
      </c>
      <c r="C21" s="7">
        <v>20.976280243104046</v>
      </c>
      <c r="D21" s="11">
        <f t="shared" si="0"/>
        <v>20.984744356184596</v>
      </c>
      <c r="E21">
        <f t="shared" si="1"/>
        <v>1.0927123000465057E-2</v>
      </c>
      <c r="F21" s="11">
        <f t="shared" si="2"/>
        <v>20.991515646649038</v>
      </c>
      <c r="G21">
        <f t="shared" si="3"/>
        <v>6.8938344416695996E-2</v>
      </c>
    </row>
    <row r="22" spans="1:7" x14ac:dyDescent="0.3">
      <c r="A22" s="6" t="s">
        <v>23</v>
      </c>
      <c r="B22" s="8">
        <v>21</v>
      </c>
      <c r="C22" s="7">
        <v>20.948679874363123</v>
      </c>
      <c r="D22" s="11">
        <f t="shared" si="0"/>
        <v>20.967080120190406</v>
      </c>
      <c r="E22">
        <f t="shared" si="1"/>
        <v>1.5240025128001433E-2</v>
      </c>
      <c r="F22" s="11">
        <f t="shared" si="2"/>
        <v>20.980917105052523</v>
      </c>
      <c r="G22">
        <f t="shared" si="3"/>
        <v>4.9134585428607491E-2</v>
      </c>
    </row>
    <row r="23" spans="1:7" x14ac:dyDescent="0.3">
      <c r="A23" s="6" t="s">
        <v>24</v>
      </c>
      <c r="B23" s="8">
        <v>22</v>
      </c>
      <c r="C23" s="7">
        <v>20.948679874363123</v>
      </c>
      <c r="D23" s="11">
        <f t="shared" si="0"/>
        <v>20.957879997276763</v>
      </c>
      <c r="E23">
        <f t="shared" si="1"/>
        <v>1.2843318864567674E-2</v>
      </c>
      <c r="F23" s="11">
        <f t="shared" si="2"/>
        <v>20.970318563456008</v>
      </c>
      <c r="G23">
        <f t="shared" si="3"/>
        <v>3.5371778024797136E-2</v>
      </c>
    </row>
    <row r="24" spans="1:7" x14ac:dyDescent="0.3">
      <c r="A24" s="6" t="s">
        <v>25</v>
      </c>
      <c r="B24" s="8">
        <v>23</v>
      </c>
      <c r="C24" s="7">
        <v>20.921079505622195</v>
      </c>
      <c r="D24" s="11">
        <f t="shared" si="0"/>
        <v>20.939479751449479</v>
      </c>
      <c r="E24">
        <f t="shared" si="1"/>
        <v>1.5935080322305881E-2</v>
      </c>
      <c r="F24" s="11">
        <f t="shared" si="2"/>
        <v>20.954199948111306</v>
      </c>
      <c r="G24">
        <f t="shared" si="3"/>
        <v>3.0752706879713362E-2</v>
      </c>
    </row>
    <row r="25" spans="1:7" x14ac:dyDescent="0.3">
      <c r="A25" s="6" t="s">
        <v>26</v>
      </c>
      <c r="B25" s="8">
        <v>24</v>
      </c>
      <c r="C25" s="7">
        <v>20.452977251776083</v>
      </c>
      <c r="D25" s="11">
        <f t="shared" si="0"/>
        <v>20.774245543920468</v>
      </c>
      <c r="E25">
        <f t="shared" si="1"/>
        <v>0.18586422180855613</v>
      </c>
      <c r="F25" s="11">
        <f t="shared" si="2"/>
        <v>20.849539349845713</v>
      </c>
      <c r="G25">
        <f t="shared" si="3"/>
        <v>0.17894024184929463</v>
      </c>
    </row>
    <row r="26" spans="1:7" x14ac:dyDescent="0.3">
      <c r="A26" s="6" t="s">
        <v>27</v>
      </c>
      <c r="B26" s="8">
        <v>25</v>
      </c>
      <c r="C26" s="7">
        <v>21.903100625424354</v>
      </c>
      <c r="D26" s="11">
        <f t="shared" si="0"/>
        <v>21.092385794274211</v>
      </c>
      <c r="E26">
        <f t="shared" si="1"/>
        <v>0.50359058173304494</v>
      </c>
      <c r="F26" s="11">
        <f t="shared" si="2"/>
        <v>21.034903426309775</v>
      </c>
      <c r="G26">
        <f t="shared" si="3"/>
        <v>0.42746515876610158</v>
      </c>
    </row>
    <row r="27" spans="1:7" x14ac:dyDescent="0.3">
      <c r="A27" s="6" t="s">
        <v>28</v>
      </c>
      <c r="B27" s="8">
        <v>26</v>
      </c>
      <c r="C27" s="7">
        <v>22.79348852100664</v>
      </c>
      <c r="D27" s="11">
        <f t="shared" si="0"/>
        <v>21.71652213273569</v>
      </c>
      <c r="E27">
        <f t="shared" si="1"/>
        <v>0.80006842508407794</v>
      </c>
      <c r="F27" s="11">
        <f t="shared" si="2"/>
        <v>21.403865155638478</v>
      </c>
      <c r="G27">
        <f t="shared" si="3"/>
        <v>0.75414138837876532</v>
      </c>
    </row>
    <row r="28" spans="1:7" x14ac:dyDescent="0.3">
      <c r="A28" s="6" t="s">
        <v>29</v>
      </c>
      <c r="B28" s="8">
        <v>27</v>
      </c>
      <c r="C28" s="7">
        <v>24.004040693983672</v>
      </c>
      <c r="D28" s="11">
        <f t="shared" si="0"/>
        <v>22.900209946804889</v>
      </c>
      <c r="E28">
        <f t="shared" si="1"/>
        <v>1.0059087860121732</v>
      </c>
      <c r="F28" s="11">
        <f t="shared" si="2"/>
        <v>22.014937319562588</v>
      </c>
      <c r="G28">
        <f t="shared" si="3"/>
        <v>1.1661655259522075</v>
      </c>
    </row>
    <row r="29" spans="1:7" x14ac:dyDescent="0.3">
      <c r="A29" s="6" t="s">
        <v>30</v>
      </c>
      <c r="B29" s="8">
        <v>28</v>
      </c>
      <c r="C29" s="7">
        <v>24.363949502365351</v>
      </c>
      <c r="D29" s="11">
        <f t="shared" si="0"/>
        <v>23.720492905785221</v>
      </c>
      <c r="E29">
        <f t="shared" si="1"/>
        <v>0.96476859255905334</v>
      </c>
      <c r="F29" s="11">
        <f t="shared" si="2"/>
        <v>22.703511318911218</v>
      </c>
      <c r="G29">
        <f t="shared" si="3"/>
        <v>1.3824375694373132</v>
      </c>
    </row>
    <row r="30" spans="1:7" x14ac:dyDescent="0.3">
      <c r="A30" s="6" t="s">
        <v>31</v>
      </c>
      <c r="B30" s="8">
        <v>29</v>
      </c>
      <c r="C30" s="7">
        <v>24.528447700061275</v>
      </c>
      <c r="D30" s="11">
        <f t="shared" si="0"/>
        <v>24.298812632136769</v>
      </c>
      <c r="E30">
        <f t="shared" si="1"/>
        <v>0.74949115505575881</v>
      </c>
      <c r="F30" s="11">
        <f t="shared" si="2"/>
        <v>23.518605408568256</v>
      </c>
      <c r="G30">
        <f t="shared" si="3"/>
        <v>1.4434810787136223</v>
      </c>
    </row>
    <row r="31" spans="1:7" x14ac:dyDescent="0.3">
      <c r="A31" s="6" t="s">
        <v>32</v>
      </c>
      <c r="B31" s="8">
        <v>30</v>
      </c>
      <c r="C31" s="7">
        <v>24.886148478943678</v>
      </c>
      <c r="D31" s="11">
        <f t="shared" si="0"/>
        <v>24.592848560456769</v>
      </c>
      <c r="E31">
        <f t="shared" si="1"/>
        <v>0.42926040980877928</v>
      </c>
      <c r="F31" s="11">
        <f t="shared" si="2"/>
        <v>24.115214979272125</v>
      </c>
      <c r="G31">
        <f t="shared" si="3"/>
        <v>1.4323938150792639</v>
      </c>
    </row>
    <row r="32" spans="1:7" x14ac:dyDescent="0.3">
      <c r="A32" s="6" t="s">
        <v>33</v>
      </c>
      <c r="B32" s="8">
        <v>31</v>
      </c>
      <c r="C32" s="7">
        <v>22.921554231964539</v>
      </c>
      <c r="D32" s="11">
        <f t="shared" si="0"/>
        <v>24.112050136989833</v>
      </c>
      <c r="E32">
        <f t="shared" si="1"/>
        <v>0.72019386429097776</v>
      </c>
      <c r="F32" s="11">
        <f t="shared" si="2"/>
        <v>24.140828121463706</v>
      </c>
      <c r="G32">
        <f t="shared" si="3"/>
        <v>1.4010236206020177</v>
      </c>
    </row>
    <row r="33" spans="1:7" x14ac:dyDescent="0.3">
      <c r="A33" s="6" t="s">
        <v>34</v>
      </c>
      <c r="B33" s="8">
        <v>32</v>
      </c>
      <c r="C33" s="7">
        <v>22.826056956120933</v>
      </c>
      <c r="D33" s="11">
        <f t="shared" si="0"/>
        <v>23.544586555676386</v>
      </c>
      <c r="E33">
        <f t="shared" si="1"/>
        <v>0.82048565445589206</v>
      </c>
      <c r="F33" s="11">
        <f t="shared" si="2"/>
        <v>23.905231373891155</v>
      </c>
      <c r="G33">
        <f t="shared" si="3"/>
        <v>1.1851093719366401</v>
      </c>
    </row>
    <row r="34" spans="1:7" x14ac:dyDescent="0.3">
      <c r="A34" s="6" t="s">
        <v>35</v>
      </c>
      <c r="B34" s="8">
        <v>33</v>
      </c>
      <c r="C34" s="7">
        <v>23.193141860375256</v>
      </c>
      <c r="D34" s="11">
        <f t="shared" si="0"/>
        <v>22.980251016153574</v>
      </c>
      <c r="E34">
        <f t="shared" si="1"/>
        <v>0.81217563717723318</v>
      </c>
      <c r="F34" s="11">
        <f t="shared" si="2"/>
        <v>23.67106984549314</v>
      </c>
      <c r="G34">
        <f t="shared" si="3"/>
        <v>0.94802756448814984</v>
      </c>
    </row>
    <row r="35" spans="1:7" x14ac:dyDescent="0.3">
      <c r="A35" s="6" t="s">
        <v>36</v>
      </c>
      <c r="B35" s="8">
        <v>34</v>
      </c>
      <c r="C35" s="7">
        <v>23.168301528508419</v>
      </c>
      <c r="D35" s="11">
        <f t="shared" si="0"/>
        <v>23.062500115001537</v>
      </c>
      <c r="E35">
        <f t="shared" si="1"/>
        <v>0.43695966102558936</v>
      </c>
      <c r="F35" s="11">
        <f t="shared" si="2"/>
        <v>23.399040611182564</v>
      </c>
      <c r="G35">
        <f t="shared" si="3"/>
        <v>0.83990956486184865</v>
      </c>
    </row>
    <row r="36" spans="1:7" x14ac:dyDescent="0.3">
      <c r="A36" s="6" t="s">
        <v>37</v>
      </c>
      <c r="B36" s="8">
        <v>35</v>
      </c>
      <c r="C36" s="7">
        <v>23.724172954950678</v>
      </c>
      <c r="D36" s="11">
        <f t="shared" ref="D36:D64" si="4">AVERAGE(C34:C36)</f>
        <v>23.361872114611447</v>
      </c>
      <c r="E36">
        <f t="shared" si="1"/>
        <v>0.25018549755730407</v>
      </c>
      <c r="F36" s="11">
        <f t="shared" si="2"/>
        <v>23.166645506383965</v>
      </c>
      <c r="G36">
        <f t="shared" si="3"/>
        <v>0.80544879175793416</v>
      </c>
    </row>
    <row r="37" spans="1:7" x14ac:dyDescent="0.3">
      <c r="A37" s="6" t="s">
        <v>38</v>
      </c>
      <c r="B37" s="8">
        <v>36</v>
      </c>
      <c r="C37" s="7">
        <v>23.718652881202491</v>
      </c>
      <c r="D37" s="11">
        <f t="shared" si="4"/>
        <v>23.537042454887196</v>
      </c>
      <c r="E37">
        <f t="shared" si="1"/>
        <v>0.24182513307277084</v>
      </c>
      <c r="F37" s="11">
        <f t="shared" si="2"/>
        <v>23.326065236231553</v>
      </c>
      <c r="G37">
        <f t="shared" si="3"/>
        <v>0.61826127520506724</v>
      </c>
    </row>
    <row r="38" spans="1:7" x14ac:dyDescent="0.3">
      <c r="A38" s="6" t="s">
        <v>39</v>
      </c>
      <c r="B38" s="8">
        <v>37</v>
      </c>
      <c r="C38" s="7">
        <v>24.027225003726048</v>
      </c>
      <c r="D38" s="11">
        <f t="shared" si="4"/>
        <v>23.82335027995974</v>
      </c>
      <c r="E38">
        <f t="shared" ref="E38:E62" si="5">SQRT(SUMXMY2(C36:C38,D36:D38)/3)</f>
        <v>0.26192183875329694</v>
      </c>
      <c r="F38" s="11">
        <f t="shared" ref="F38:F64" si="6">AVERAGE(C34:C38)</f>
        <v>23.566298845752577</v>
      </c>
      <c r="G38">
        <f t="shared" si="3"/>
        <v>0.43796587109624585</v>
      </c>
    </row>
    <row r="39" spans="1:7" x14ac:dyDescent="0.3">
      <c r="A39" s="6" t="s">
        <v>40</v>
      </c>
      <c r="B39" s="8">
        <v>38</v>
      </c>
      <c r="C39" s="7">
        <v>24.220427584912535</v>
      </c>
      <c r="D39" s="11">
        <f t="shared" si="4"/>
        <v>23.988768489947024</v>
      </c>
      <c r="E39">
        <f t="shared" si="5"/>
        <v>0.20673105412383144</v>
      </c>
      <c r="F39" s="11">
        <f t="shared" si="6"/>
        <v>23.771755990660033</v>
      </c>
      <c r="G39">
        <f t="shared" si="3"/>
        <v>0.43173175972024791</v>
      </c>
    </row>
    <row r="40" spans="1:7" x14ac:dyDescent="0.3">
      <c r="A40" s="6" t="s">
        <v>41</v>
      </c>
      <c r="B40" s="8">
        <v>39</v>
      </c>
      <c r="C40" s="7">
        <v>25.324442334549591</v>
      </c>
      <c r="D40" s="11">
        <f t="shared" si="4"/>
        <v>24.524031641062724</v>
      </c>
      <c r="E40">
        <f t="shared" si="5"/>
        <v>0.49527370127339904</v>
      </c>
      <c r="F40" s="11">
        <f t="shared" si="6"/>
        <v>24.202984151868272</v>
      </c>
      <c r="G40">
        <f t="shared" si="3"/>
        <v>0.6536649742773879</v>
      </c>
    </row>
    <row r="41" spans="1:7" x14ac:dyDescent="0.3">
      <c r="A41" s="6" t="s">
        <v>42</v>
      </c>
      <c r="B41" s="8">
        <v>40</v>
      </c>
      <c r="C41" s="7">
        <v>25.127308964649625</v>
      </c>
      <c r="D41" s="11">
        <f t="shared" si="4"/>
        <v>24.890726294703921</v>
      </c>
      <c r="E41">
        <f t="shared" si="5"/>
        <v>0.50009818177600751</v>
      </c>
      <c r="F41" s="11">
        <f t="shared" si="6"/>
        <v>24.483611353808058</v>
      </c>
      <c r="G41">
        <f t="shared" si="3"/>
        <v>0.66931296883940972</v>
      </c>
    </row>
    <row r="42" spans="1:7" x14ac:dyDescent="0.3">
      <c r="A42" s="6" t="s">
        <v>43</v>
      </c>
      <c r="B42" s="8">
        <v>41</v>
      </c>
      <c r="C42" s="7">
        <v>25.925170397742981</v>
      </c>
      <c r="D42" s="11">
        <f t="shared" si="4"/>
        <v>25.45897389898073</v>
      </c>
      <c r="E42">
        <f t="shared" si="5"/>
        <v>0.55195646368922602</v>
      </c>
      <c r="F42" s="11">
        <f t="shared" si="6"/>
        <v>24.924914857116157</v>
      </c>
      <c r="G42">
        <f t="shared" ref="G42:G62" si="7">SQRT(SUMXMY2(C38:C42,F38:F42)/5)</f>
        <v>0.78565709299336917</v>
      </c>
    </row>
    <row r="43" spans="1:7" x14ac:dyDescent="0.3">
      <c r="A43" s="6" t="s">
        <v>44</v>
      </c>
      <c r="B43" s="8">
        <v>42</v>
      </c>
      <c r="C43" s="7">
        <v>26.604258066096804</v>
      </c>
      <c r="D43" s="11">
        <f t="shared" si="4"/>
        <v>25.885579142829801</v>
      </c>
      <c r="E43">
        <f t="shared" si="5"/>
        <v>0.51309840834062181</v>
      </c>
      <c r="F43" s="11">
        <f t="shared" si="6"/>
        <v>25.440321469590309</v>
      </c>
      <c r="G43">
        <f t="shared" si="7"/>
        <v>0.91962827451496898</v>
      </c>
    </row>
    <row r="44" spans="1:7" x14ac:dyDescent="0.3">
      <c r="A44" s="6" t="s">
        <v>45</v>
      </c>
      <c r="B44" s="8">
        <v>43</v>
      </c>
      <c r="C44" s="7">
        <v>27.230083956540518</v>
      </c>
      <c r="D44" s="11">
        <f t="shared" si="4"/>
        <v>26.586504140126767</v>
      </c>
      <c r="E44">
        <f t="shared" si="5"/>
        <v>0.61860961041719964</v>
      </c>
      <c r="F44" s="11">
        <f t="shared" si="6"/>
        <v>26.042252743915903</v>
      </c>
      <c r="G44">
        <f t="shared" si="7"/>
        <v>1.0429014916695709</v>
      </c>
    </row>
    <row r="45" spans="1:7" x14ac:dyDescent="0.3">
      <c r="A45" s="6" t="s">
        <v>46</v>
      </c>
      <c r="B45" s="8">
        <v>44</v>
      </c>
      <c r="C45" s="7">
        <v>27.642862735343826</v>
      </c>
      <c r="D45" s="11">
        <f t="shared" si="4"/>
        <v>27.159068252660386</v>
      </c>
      <c r="E45">
        <f t="shared" si="5"/>
        <v>0.62309749807402104</v>
      </c>
      <c r="F45" s="11">
        <f t="shared" si="6"/>
        <v>26.505936824074752</v>
      </c>
      <c r="G45">
        <f t="shared" si="7"/>
        <v>1.0462456383512628</v>
      </c>
    </row>
    <row r="46" spans="1:7" x14ac:dyDescent="0.3">
      <c r="A46" s="6" t="s">
        <v>47</v>
      </c>
      <c r="B46" s="8">
        <v>45</v>
      </c>
      <c r="C46" s="7">
        <v>27.765364824537066</v>
      </c>
      <c r="D46" s="11">
        <f t="shared" si="4"/>
        <v>27.546103838807138</v>
      </c>
      <c r="E46">
        <f t="shared" si="5"/>
        <v>0.48177707895988398</v>
      </c>
      <c r="F46" s="11">
        <f t="shared" si="6"/>
        <v>27.033547996052238</v>
      </c>
      <c r="G46">
        <f t="shared" si="7"/>
        <v>1.0577673595924253</v>
      </c>
    </row>
    <row r="47" spans="1:7" x14ac:dyDescent="0.3">
      <c r="A47" s="6" t="s">
        <v>48</v>
      </c>
      <c r="B47" s="8">
        <v>46</v>
      </c>
      <c r="C47" s="7">
        <v>28.367222914921236</v>
      </c>
      <c r="D47" s="11">
        <f t="shared" si="4"/>
        <v>27.925150158267375</v>
      </c>
      <c r="E47">
        <f t="shared" si="5"/>
        <v>0.39898237367655742</v>
      </c>
      <c r="F47" s="11">
        <f t="shared" si="6"/>
        <v>27.521958499487891</v>
      </c>
      <c r="G47">
        <f t="shared" si="7"/>
        <v>1.0303707799174888</v>
      </c>
    </row>
    <row r="48" spans="1:7" x14ac:dyDescent="0.3">
      <c r="A48" s="6" t="s">
        <v>49</v>
      </c>
      <c r="B48" s="8">
        <v>47</v>
      </c>
      <c r="C48" s="7">
        <v>28.9158192273953</v>
      </c>
      <c r="D48" s="11">
        <f t="shared" si="4"/>
        <v>28.349468988951202</v>
      </c>
      <c r="E48">
        <f t="shared" si="5"/>
        <v>0.43368817316304209</v>
      </c>
      <c r="F48" s="11">
        <f t="shared" si="6"/>
        <v>27.984270731747593</v>
      </c>
      <c r="G48">
        <f t="shared" si="7"/>
        <v>0.98197290386193969</v>
      </c>
    </row>
    <row r="49" spans="1:7" x14ac:dyDescent="0.3">
      <c r="A49" s="6" t="s">
        <v>50</v>
      </c>
      <c r="B49" s="8">
        <v>48</v>
      </c>
      <c r="C49" s="7">
        <v>29.091583094498645</v>
      </c>
      <c r="D49" s="11">
        <f t="shared" si="4"/>
        <v>28.791541745605059</v>
      </c>
      <c r="E49">
        <f t="shared" si="5"/>
        <v>0.44952038359682622</v>
      </c>
      <c r="F49" s="11">
        <f t="shared" si="6"/>
        <v>28.356570559339218</v>
      </c>
      <c r="G49">
        <f t="shared" si="7"/>
        <v>0.88889305956920095</v>
      </c>
    </row>
    <row r="50" spans="1:7" x14ac:dyDescent="0.3">
      <c r="A50" s="6" t="s">
        <v>51</v>
      </c>
      <c r="B50" s="8">
        <v>49</v>
      </c>
      <c r="C50" s="7">
        <v>29.480394073242401</v>
      </c>
      <c r="D50" s="11">
        <f t="shared" si="4"/>
        <v>29.162598798378781</v>
      </c>
      <c r="E50">
        <f t="shared" si="5"/>
        <v>0.41302592346292799</v>
      </c>
      <c r="F50" s="11">
        <f t="shared" si="6"/>
        <v>28.724076826918928</v>
      </c>
      <c r="G50">
        <f t="shared" si="7"/>
        <v>0.80374991211480462</v>
      </c>
    </row>
    <row r="51" spans="1:7" x14ac:dyDescent="0.3">
      <c r="A51" s="6" t="s">
        <v>52</v>
      </c>
      <c r="B51" s="8">
        <v>50</v>
      </c>
      <c r="C51" s="7">
        <v>29.496372606615434</v>
      </c>
      <c r="D51" s="11">
        <f t="shared" si="4"/>
        <v>29.35611659145216</v>
      </c>
      <c r="E51">
        <f t="shared" si="5"/>
        <v>0.26500968382369677</v>
      </c>
      <c r="F51" s="11">
        <f t="shared" si="6"/>
        <v>29.070278383334603</v>
      </c>
      <c r="G51">
        <f t="shared" si="7"/>
        <v>0.75842864170368518</v>
      </c>
    </row>
    <row r="52" spans="1:7" x14ac:dyDescent="0.3">
      <c r="A52" s="6" t="s">
        <v>53</v>
      </c>
      <c r="B52" s="8">
        <v>51</v>
      </c>
      <c r="C52" s="7">
        <v>30.044968919089499</v>
      </c>
      <c r="D52" s="11">
        <f t="shared" si="4"/>
        <v>29.673911866315777</v>
      </c>
      <c r="E52">
        <f t="shared" si="5"/>
        <v>0.29345580185565995</v>
      </c>
      <c r="F52" s="11">
        <f t="shared" si="6"/>
        <v>29.405827584168254</v>
      </c>
      <c r="G52">
        <f t="shared" si="7"/>
        <v>0.7169518445180989</v>
      </c>
    </row>
    <row r="53" spans="1:7" x14ac:dyDescent="0.3">
      <c r="A53" s="6" t="s">
        <v>54</v>
      </c>
      <c r="B53" s="8">
        <v>52</v>
      </c>
      <c r="C53" s="7">
        <v>30.060947452462532</v>
      </c>
      <c r="D53" s="11">
        <f t="shared" si="4"/>
        <v>29.867429659389156</v>
      </c>
      <c r="E53">
        <f t="shared" si="5"/>
        <v>0.25482295974433639</v>
      </c>
      <c r="F53" s="11">
        <f t="shared" si="6"/>
        <v>29.634853229181704</v>
      </c>
      <c r="G53">
        <f t="shared" si="7"/>
        <v>0.6138197494638481</v>
      </c>
    </row>
    <row r="54" spans="1:7" x14ac:dyDescent="0.3">
      <c r="A54" s="6" t="s">
        <v>55</v>
      </c>
      <c r="B54" s="8">
        <v>53</v>
      </c>
      <c r="C54" s="7">
        <v>30.343234875386081</v>
      </c>
      <c r="D54" s="11">
        <f t="shared" si="4"/>
        <v>30.149717082312701</v>
      </c>
      <c r="E54">
        <f t="shared" si="5"/>
        <v>0.2661964242716906</v>
      </c>
      <c r="F54" s="11">
        <f t="shared" si="6"/>
        <v>29.885183585359187</v>
      </c>
      <c r="G54">
        <f t="shared" si="7"/>
        <v>0.55739411220663604</v>
      </c>
    </row>
    <row r="55" spans="1:7" x14ac:dyDescent="0.3">
      <c r="A55" s="6" t="s">
        <v>56</v>
      </c>
      <c r="B55" s="8">
        <v>54</v>
      </c>
      <c r="C55" s="7">
        <v>30.518998742489423</v>
      </c>
      <c r="D55" s="11">
        <f t="shared" si="4"/>
        <v>30.307727023446017</v>
      </c>
      <c r="E55">
        <f t="shared" si="5"/>
        <v>0.19961129872791694</v>
      </c>
      <c r="F55" s="11">
        <f t="shared" si="6"/>
        <v>30.092904519208595</v>
      </c>
      <c r="G55">
        <f t="shared" si="7"/>
        <v>0.48228238442640453</v>
      </c>
    </row>
    <row r="56" spans="1:7" x14ac:dyDescent="0.3">
      <c r="A56" s="6" t="s">
        <v>57</v>
      </c>
      <c r="B56" s="8">
        <v>55</v>
      </c>
      <c r="C56" s="7">
        <v>30.785307632039942</v>
      </c>
      <c r="D56" s="11">
        <f t="shared" si="4"/>
        <v>30.549180416638482</v>
      </c>
      <c r="E56">
        <f t="shared" si="5"/>
        <v>0.21435246469059216</v>
      </c>
      <c r="F56" s="11">
        <f t="shared" si="6"/>
        <v>30.350691524293495</v>
      </c>
      <c r="G56">
        <f t="shared" si="7"/>
        <v>0.48380086102434072</v>
      </c>
    </row>
    <row r="57" spans="1:7" x14ac:dyDescent="0.3">
      <c r="A57" s="6" t="s">
        <v>58</v>
      </c>
      <c r="B57" s="8">
        <v>56</v>
      </c>
      <c r="C57" s="7">
        <v>31.797281412331913</v>
      </c>
      <c r="D57" s="11">
        <f t="shared" si="4"/>
        <v>31.033862595620423</v>
      </c>
      <c r="E57">
        <f t="shared" si="5"/>
        <v>0.47721416954025087</v>
      </c>
      <c r="F57" s="11">
        <f t="shared" si="6"/>
        <v>30.701154022941978</v>
      </c>
      <c r="G57">
        <f t="shared" si="7"/>
        <v>0.62662747680026754</v>
      </c>
    </row>
    <row r="58" spans="1:7" x14ac:dyDescent="0.3">
      <c r="A58" s="6" t="s">
        <v>59</v>
      </c>
      <c r="B58" s="8">
        <v>57</v>
      </c>
      <c r="C58" s="7">
        <v>33.714705417095644</v>
      </c>
      <c r="D58" s="11">
        <f t="shared" si="4"/>
        <v>32.099098153822503</v>
      </c>
      <c r="E58">
        <f t="shared" si="5"/>
        <v>1.0406330093911342</v>
      </c>
      <c r="F58" s="11">
        <f t="shared" si="6"/>
        <v>31.431905615868601</v>
      </c>
      <c r="G58">
        <f t="shared" si="7"/>
        <v>1.182618164816885</v>
      </c>
    </row>
    <row r="59" spans="1:7" x14ac:dyDescent="0.3">
      <c r="A59" s="6" t="s">
        <v>60</v>
      </c>
      <c r="B59" s="8">
        <v>58</v>
      </c>
      <c r="C59" s="7">
        <v>34.034276084556268</v>
      </c>
      <c r="D59" s="11">
        <f t="shared" si="4"/>
        <v>33.182087637994606</v>
      </c>
      <c r="E59">
        <f t="shared" si="5"/>
        <v>1.1429815203089502</v>
      </c>
      <c r="F59" s="11">
        <f t="shared" si="6"/>
        <v>32.170113857702638</v>
      </c>
      <c r="G59">
        <f t="shared" si="7"/>
        <v>1.4323559922384423</v>
      </c>
    </row>
    <row r="60" spans="1:7" x14ac:dyDescent="0.3">
      <c r="A60" s="6" t="s">
        <v>61</v>
      </c>
      <c r="B60" s="8">
        <v>59</v>
      </c>
      <c r="C60" s="7">
        <v>34.140799640376471</v>
      </c>
      <c r="D60" s="11">
        <f t="shared" si="4"/>
        <v>33.963260380676125</v>
      </c>
      <c r="E60">
        <f t="shared" si="5"/>
        <v>1.0595489868066592</v>
      </c>
      <c r="F60" s="11">
        <f t="shared" si="6"/>
        <v>32.894474037280055</v>
      </c>
      <c r="G60">
        <f t="shared" si="7"/>
        <v>1.5251222681691601</v>
      </c>
    </row>
    <row r="61" spans="1:7" x14ac:dyDescent="0.3">
      <c r="A61" s="6" t="s">
        <v>62</v>
      </c>
      <c r="B61" s="8">
        <v>60</v>
      </c>
      <c r="C61" s="7">
        <v>34.247323196196682</v>
      </c>
      <c r="D61" s="11">
        <f t="shared" si="4"/>
        <v>34.140799640376478</v>
      </c>
      <c r="E61">
        <f t="shared" si="5"/>
        <v>0.50632420612775564</v>
      </c>
      <c r="F61" s="11">
        <f t="shared" si="6"/>
        <v>33.586877150111391</v>
      </c>
      <c r="G61">
        <f t="shared" si="7"/>
        <v>1.5412519250923413</v>
      </c>
    </row>
    <row r="62" spans="1:7" x14ac:dyDescent="0.3">
      <c r="A62" s="6" t="s">
        <v>63</v>
      </c>
      <c r="B62" s="8">
        <v>61</v>
      </c>
      <c r="C62" s="7">
        <v>34.133741929371297</v>
      </c>
      <c r="D62" s="11">
        <f t="shared" si="4"/>
        <v>34.173954921981483</v>
      </c>
      <c r="E62">
        <f t="shared" si="5"/>
        <v>0.1217710166038342</v>
      </c>
      <c r="F62" s="11">
        <f t="shared" si="6"/>
        <v>34.054169253519277</v>
      </c>
      <c r="G62">
        <f t="shared" si="7"/>
        <v>1.4616513975620657</v>
      </c>
    </row>
    <row r="63" spans="1:7" x14ac:dyDescent="0.3">
      <c r="D63" s="11">
        <f t="shared" si="4"/>
        <v>34.190532562783986</v>
      </c>
      <c r="F63" s="11">
        <f t="shared" si="6"/>
        <v>34.139035212625181</v>
      </c>
    </row>
    <row r="64" spans="1:7" x14ac:dyDescent="0.3">
      <c r="D64" s="11">
        <f t="shared" si="4"/>
        <v>34.133741929371297</v>
      </c>
      <c r="F64" s="11">
        <f t="shared" si="6"/>
        <v>34.173954921981483</v>
      </c>
    </row>
    <row r="66" spans="5:5" x14ac:dyDescent="0.3">
      <c r="E66">
        <f>SUM(E6:E65)/61</f>
        <v>0.32981130347023729</v>
      </c>
    </row>
  </sheetData>
  <hyperlinks>
    <hyperlink ref="M1" r:id="rId1" xr:uid="{50A52830-CB89-45DB-9442-04C27EFF2958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D920-0767-4CE3-ADA8-8A16BD7AF6D9}">
  <dimension ref="A1:L64"/>
  <sheetViews>
    <sheetView tabSelected="1" workbookViewId="0">
      <selection activeCell="I11" sqref="I11"/>
    </sheetView>
  </sheetViews>
  <sheetFormatPr defaultRowHeight="14.4" x14ac:dyDescent="0.3"/>
  <cols>
    <col min="3" max="3" width="19.109375" bestFit="1" customWidth="1"/>
  </cols>
  <sheetData>
    <row r="1" spans="1:12" x14ac:dyDescent="0.3">
      <c r="A1" s="4" t="s">
        <v>0</v>
      </c>
      <c r="B1" s="10" t="s">
        <v>64</v>
      </c>
      <c r="C1" s="12" t="s">
        <v>65</v>
      </c>
      <c r="D1" t="s">
        <v>83</v>
      </c>
      <c r="E1" t="s">
        <v>84</v>
      </c>
      <c r="K1" t="s">
        <v>70</v>
      </c>
      <c r="L1" s="3" t="s">
        <v>71</v>
      </c>
    </row>
    <row r="2" spans="1:12" x14ac:dyDescent="0.3">
      <c r="A2" s="6" t="s">
        <v>3</v>
      </c>
      <c r="B2" s="8">
        <v>1</v>
      </c>
      <c r="C2" s="7">
        <v>21.307484667995162</v>
      </c>
      <c r="D2" t="e">
        <v>#N/A</v>
      </c>
      <c r="E2" t="e">
        <v>#N/A</v>
      </c>
      <c r="F2" t="e">
        <v>#N/A</v>
      </c>
      <c r="G2" t="e">
        <v>#N/A</v>
      </c>
    </row>
    <row r="3" spans="1:12" x14ac:dyDescent="0.3">
      <c r="A3" s="6" t="s">
        <v>4</v>
      </c>
      <c r="B3" s="8">
        <v>2</v>
      </c>
      <c r="C3" s="7">
        <v>21.307484667995162</v>
      </c>
      <c r="D3" s="11">
        <f>C2</f>
        <v>21.307484667995162</v>
      </c>
      <c r="E3" t="e">
        <v>#N/A</v>
      </c>
      <c r="F3" s="11">
        <f>C2</f>
        <v>21.307484667995162</v>
      </c>
      <c r="G3" t="e">
        <v>#N/A</v>
      </c>
    </row>
    <row r="4" spans="1:12" x14ac:dyDescent="0.3">
      <c r="A4" s="6" t="s">
        <v>5</v>
      </c>
      <c r="B4" s="8">
        <v>3</v>
      </c>
      <c r="C4" s="7">
        <v>21.279884299254238</v>
      </c>
      <c r="D4">
        <f t="shared" ref="D4:D35" si="0">0.8*C3+0.2*D3</f>
        <v>21.307484667995165</v>
      </c>
      <c r="E4" t="e">
        <v>#N/A</v>
      </c>
      <c r="F4">
        <f t="shared" ref="F4:F35" si="1">0.9*C3+0.1*F3</f>
        <v>21.307484667995162</v>
      </c>
      <c r="G4" t="e">
        <v>#N/A</v>
      </c>
    </row>
    <row r="5" spans="1:12" x14ac:dyDescent="0.3">
      <c r="A5" s="6" t="s">
        <v>6</v>
      </c>
      <c r="B5" s="8">
        <v>4</v>
      </c>
      <c r="C5" s="7">
        <v>21.279884299254238</v>
      </c>
      <c r="D5">
        <f t="shared" si="0"/>
        <v>21.285404373002425</v>
      </c>
      <c r="E5" t="e">
        <v>#N/A</v>
      </c>
      <c r="F5">
        <f t="shared" si="1"/>
        <v>21.282644336128332</v>
      </c>
      <c r="G5" t="e">
        <v>#N/A</v>
      </c>
    </row>
    <row r="6" spans="1:12" x14ac:dyDescent="0.3">
      <c r="A6" s="6" t="s">
        <v>7</v>
      </c>
      <c r="B6" s="8">
        <v>5</v>
      </c>
      <c r="C6" s="7">
        <v>21.252283930513311</v>
      </c>
      <c r="D6">
        <f t="shared" si="0"/>
        <v>21.280988314003878</v>
      </c>
      <c r="E6">
        <f t="shared" ref="E6:E37" si="2">SQRT(SUMXMY2(C3:C5,D3:D5)/3)</f>
        <v>1.6250657102822773E-2</v>
      </c>
      <c r="F6">
        <f t="shared" si="1"/>
        <v>21.280160302941649</v>
      </c>
      <c r="G6">
        <f t="shared" ref="G6:G37" si="3">SQRT(SUMXMY2(C3:C5,F3:F5)/3)</f>
        <v>1.6014557525173882E-2</v>
      </c>
    </row>
    <row r="7" spans="1:12" x14ac:dyDescent="0.3">
      <c r="A7" s="6" t="s">
        <v>8</v>
      </c>
      <c r="B7" s="8">
        <v>6</v>
      </c>
      <c r="C7" s="7">
        <v>21.224683561772384</v>
      </c>
      <c r="D7">
        <f t="shared" si="0"/>
        <v>21.258024807211427</v>
      </c>
      <c r="E7">
        <f t="shared" si="2"/>
        <v>2.3210580923320949E-2</v>
      </c>
      <c r="F7">
        <f t="shared" si="1"/>
        <v>21.255071567756147</v>
      </c>
      <c r="G7">
        <f t="shared" si="3"/>
        <v>2.270455385999845E-2</v>
      </c>
    </row>
    <row r="8" spans="1:12" x14ac:dyDescent="0.3">
      <c r="A8" s="6" t="s">
        <v>9</v>
      </c>
      <c r="B8" s="8">
        <v>7</v>
      </c>
      <c r="C8" s="7">
        <v>21.224683561772384</v>
      </c>
      <c r="D8">
        <f t="shared" si="0"/>
        <v>21.231351810860193</v>
      </c>
      <c r="E8">
        <f t="shared" si="2"/>
        <v>2.559981440808683E-2</v>
      </c>
      <c r="F8">
        <f t="shared" si="1"/>
        <v>21.227722362370763</v>
      </c>
      <c r="G8">
        <f t="shared" si="3"/>
        <v>2.3861690712513643E-2</v>
      </c>
    </row>
    <row r="9" spans="1:12" x14ac:dyDescent="0.3">
      <c r="A9" s="6" t="s">
        <v>10</v>
      </c>
      <c r="B9" s="8">
        <v>8</v>
      </c>
      <c r="C9" s="7">
        <v>21.224683561772384</v>
      </c>
      <c r="D9">
        <f t="shared" si="0"/>
        <v>21.226017211589948</v>
      </c>
      <c r="E9">
        <f t="shared" si="2"/>
        <v>2.569076244422704E-2</v>
      </c>
      <c r="F9">
        <f t="shared" si="1"/>
        <v>21.224987441832223</v>
      </c>
      <c r="G9">
        <f t="shared" si="3"/>
        <v>2.3872978842960586E-2</v>
      </c>
    </row>
    <row r="10" spans="1:12" x14ac:dyDescent="0.3">
      <c r="A10" s="6" t="s">
        <v>11</v>
      </c>
      <c r="B10" s="8">
        <v>9</v>
      </c>
      <c r="C10" s="7">
        <v>21.19708319303146</v>
      </c>
      <c r="D10">
        <f t="shared" si="0"/>
        <v>21.224950291735897</v>
      </c>
      <c r="E10">
        <f t="shared" si="2"/>
        <v>1.964588858734816E-2</v>
      </c>
      <c r="F10">
        <f t="shared" si="1"/>
        <v>21.224713949778369</v>
      </c>
      <c r="G10">
        <f t="shared" si="3"/>
        <v>1.7632900686280543E-2</v>
      </c>
    </row>
    <row r="11" spans="1:12" x14ac:dyDescent="0.3">
      <c r="A11" s="6" t="s">
        <v>12</v>
      </c>
      <c r="B11" s="8">
        <v>10</v>
      </c>
      <c r="C11" s="7">
        <v>21.19708319303146</v>
      </c>
      <c r="D11">
        <f t="shared" si="0"/>
        <v>21.202656612772351</v>
      </c>
      <c r="E11">
        <f t="shared" si="2"/>
        <v>1.6561193172955083E-2</v>
      </c>
      <c r="F11">
        <f t="shared" si="1"/>
        <v>21.19984626870615</v>
      </c>
      <c r="G11">
        <f t="shared" si="3"/>
        <v>1.6049770201618983E-2</v>
      </c>
    </row>
    <row r="12" spans="1:12" x14ac:dyDescent="0.3">
      <c r="A12" s="6" t="s">
        <v>13</v>
      </c>
      <c r="B12" s="8">
        <v>11</v>
      </c>
      <c r="C12" s="7">
        <v>21.169482824290533</v>
      </c>
      <c r="D12">
        <f t="shared" si="0"/>
        <v>21.198197876979641</v>
      </c>
      <c r="E12">
        <f t="shared" si="2"/>
        <v>1.6425760455728116E-2</v>
      </c>
      <c r="F12">
        <f t="shared" si="1"/>
        <v>21.197359500598928</v>
      </c>
      <c r="G12">
        <f t="shared" si="3"/>
        <v>1.6033149500141713E-2</v>
      </c>
    </row>
    <row r="13" spans="1:12" x14ac:dyDescent="0.3">
      <c r="A13" s="6" t="s">
        <v>14</v>
      </c>
      <c r="B13" s="8">
        <v>12</v>
      </c>
      <c r="C13" s="7">
        <v>21.169482824290533</v>
      </c>
      <c r="D13">
        <f t="shared" si="0"/>
        <v>21.175225834828353</v>
      </c>
      <c r="E13">
        <f t="shared" si="2"/>
        <v>2.3325182734184231E-2</v>
      </c>
      <c r="F13">
        <f t="shared" si="1"/>
        <v>21.172270491921374</v>
      </c>
      <c r="G13">
        <f t="shared" si="3"/>
        <v>2.2717118270839658E-2</v>
      </c>
    </row>
    <row r="14" spans="1:12" x14ac:dyDescent="0.3">
      <c r="A14" s="6" t="s">
        <v>15</v>
      </c>
      <c r="B14" s="8">
        <v>13</v>
      </c>
      <c r="C14" s="7">
        <v>21.141882455549606</v>
      </c>
      <c r="D14">
        <f t="shared" si="0"/>
        <v>21.170631426398096</v>
      </c>
      <c r="E14">
        <f t="shared" si="2"/>
        <v>1.721045640092024E-2</v>
      </c>
      <c r="F14">
        <f t="shared" si="1"/>
        <v>21.169761591053618</v>
      </c>
      <c r="G14">
        <f t="shared" si="3"/>
        <v>1.6253356166313616E-2</v>
      </c>
    </row>
    <row r="15" spans="1:12" x14ac:dyDescent="0.3">
      <c r="A15" s="6" t="s">
        <v>16</v>
      </c>
      <c r="B15" s="8">
        <v>14</v>
      </c>
      <c r="C15" s="7">
        <v>21.141882455549606</v>
      </c>
      <c r="D15">
        <f t="shared" si="0"/>
        <v>21.147632249719305</v>
      </c>
      <c r="E15">
        <f t="shared" si="2"/>
        <v>2.369275378551491E-2</v>
      </c>
      <c r="F15">
        <f t="shared" si="1"/>
        <v>21.144670369100009</v>
      </c>
      <c r="G15">
        <f t="shared" si="3"/>
        <v>2.2819044453220326E-2</v>
      </c>
    </row>
    <row r="16" spans="1:12" x14ac:dyDescent="0.3">
      <c r="A16" s="6" t="s">
        <v>17</v>
      </c>
      <c r="B16" s="8">
        <v>15</v>
      </c>
      <c r="C16" s="7">
        <v>21.11759413105759</v>
      </c>
      <c r="D16">
        <f t="shared" si="0"/>
        <v>21.143032414383548</v>
      </c>
      <c r="E16">
        <f t="shared" si="2"/>
        <v>1.7248629200400559E-2</v>
      </c>
      <c r="F16">
        <f t="shared" si="1"/>
        <v>21.142161246904646</v>
      </c>
      <c r="G16">
        <f t="shared" si="3"/>
        <v>1.6256175741705275E-2</v>
      </c>
    </row>
    <row r="17" spans="1:7" x14ac:dyDescent="0.3">
      <c r="A17" s="6" t="s">
        <v>18</v>
      </c>
      <c r="B17" s="8">
        <v>16</v>
      </c>
      <c r="C17" s="7">
        <v>21.001672582345702</v>
      </c>
      <c r="D17">
        <f t="shared" si="0"/>
        <v>21.122681787722783</v>
      </c>
      <c r="E17">
        <f t="shared" si="2"/>
        <v>2.24103377664038E-2</v>
      </c>
      <c r="F17">
        <f t="shared" si="1"/>
        <v>21.120050842642296</v>
      </c>
      <c r="G17">
        <f t="shared" si="3"/>
        <v>2.1514040682449217E-2</v>
      </c>
    </row>
    <row r="18" spans="1:7" x14ac:dyDescent="0.3">
      <c r="A18" s="6" t="s">
        <v>19</v>
      </c>
      <c r="B18" s="8">
        <v>17</v>
      </c>
      <c r="C18" s="7">
        <v>21.001672582345702</v>
      </c>
      <c r="D18">
        <f t="shared" si="0"/>
        <v>21.025874423421119</v>
      </c>
      <c r="E18">
        <f t="shared" si="2"/>
        <v>7.1468860765973419E-2</v>
      </c>
      <c r="F18">
        <f t="shared" si="1"/>
        <v>21.01351040837536</v>
      </c>
      <c r="G18">
        <f t="shared" si="3"/>
        <v>6.9820551305604217E-2</v>
      </c>
    </row>
    <row r="19" spans="1:7" x14ac:dyDescent="0.3">
      <c r="A19" s="6" t="s">
        <v>20</v>
      </c>
      <c r="B19" s="8">
        <v>18</v>
      </c>
      <c r="C19" s="7">
        <v>21.001672582345702</v>
      </c>
      <c r="D19">
        <f t="shared" si="0"/>
        <v>21.006512950560783</v>
      </c>
      <c r="E19">
        <f t="shared" si="2"/>
        <v>7.2746278612733001E-2</v>
      </c>
      <c r="F19">
        <f t="shared" si="1"/>
        <v>21.002856364948666</v>
      </c>
      <c r="G19">
        <f t="shared" si="3"/>
        <v>7.0135796416664634E-2</v>
      </c>
    </row>
    <row r="20" spans="1:7" x14ac:dyDescent="0.3">
      <c r="A20" s="6" t="s">
        <v>21</v>
      </c>
      <c r="B20" s="8">
        <v>19</v>
      </c>
      <c r="C20" s="7">
        <v>20.976280243104046</v>
      </c>
      <c r="D20">
        <f t="shared" si="0"/>
        <v>21.002640655988717</v>
      </c>
      <c r="E20">
        <f t="shared" si="2"/>
        <v>7.1303076282139929E-2</v>
      </c>
      <c r="F20">
        <f t="shared" si="1"/>
        <v>21.001790960605998</v>
      </c>
      <c r="G20">
        <f t="shared" si="3"/>
        <v>6.8689999216790185E-2</v>
      </c>
    </row>
    <row r="21" spans="1:7" x14ac:dyDescent="0.3">
      <c r="A21" s="6" t="s">
        <v>22</v>
      </c>
      <c r="B21" s="8">
        <v>20</v>
      </c>
      <c r="C21" s="7">
        <v>20.976280243104046</v>
      </c>
      <c r="D21">
        <f t="shared" si="0"/>
        <v>20.98155232568098</v>
      </c>
      <c r="E21">
        <f t="shared" si="2"/>
        <v>2.0848897999235925E-2</v>
      </c>
      <c r="F21">
        <f t="shared" si="1"/>
        <v>20.978831314854244</v>
      </c>
      <c r="G21">
        <f t="shared" si="3"/>
        <v>1.6251483766351278E-2</v>
      </c>
    </row>
    <row r="22" spans="1:7" x14ac:dyDescent="0.3">
      <c r="A22" s="6" t="s">
        <v>23</v>
      </c>
      <c r="B22" s="8">
        <v>21</v>
      </c>
      <c r="C22" s="7">
        <v>20.948679874363123</v>
      </c>
      <c r="D22">
        <f t="shared" si="0"/>
        <v>20.977334659619434</v>
      </c>
      <c r="E22">
        <f t="shared" si="2"/>
        <v>1.5770176352912637E-2</v>
      </c>
      <c r="F22">
        <f t="shared" si="1"/>
        <v>20.976535350279068</v>
      </c>
      <c r="G22">
        <f t="shared" si="3"/>
        <v>1.4817849774175801E-2</v>
      </c>
    </row>
    <row r="23" spans="1:7" x14ac:dyDescent="0.3">
      <c r="A23" s="6" t="s">
        <v>24</v>
      </c>
      <c r="B23" s="8">
        <v>22</v>
      </c>
      <c r="C23" s="7">
        <v>20.948679874363123</v>
      </c>
      <c r="D23">
        <f t="shared" si="0"/>
        <v>20.954410831414386</v>
      </c>
      <c r="E23">
        <f t="shared" si="2"/>
        <v>2.2684524388766499E-2</v>
      </c>
      <c r="F23">
        <f t="shared" si="1"/>
        <v>20.951465421954715</v>
      </c>
      <c r="G23">
        <f t="shared" si="3"/>
        <v>2.1857357365754164E-2</v>
      </c>
    </row>
    <row r="24" spans="1:7" x14ac:dyDescent="0.3">
      <c r="A24" s="6" t="s">
        <v>25</v>
      </c>
      <c r="B24" s="8">
        <v>23</v>
      </c>
      <c r="C24" s="7">
        <v>20.921079505622195</v>
      </c>
      <c r="D24">
        <f t="shared" si="0"/>
        <v>20.949826065773379</v>
      </c>
      <c r="E24">
        <f t="shared" si="2"/>
        <v>1.7143856445840166E-2</v>
      </c>
      <c r="F24">
        <f t="shared" si="1"/>
        <v>20.948958429122282</v>
      </c>
      <c r="G24">
        <f t="shared" si="3"/>
        <v>1.6229548986991835E-2</v>
      </c>
    </row>
    <row r="25" spans="1:7" x14ac:dyDescent="0.3">
      <c r="A25" s="6" t="s">
        <v>26</v>
      </c>
      <c r="B25" s="8">
        <v>24</v>
      </c>
      <c r="C25" s="7">
        <v>20.452977251776083</v>
      </c>
      <c r="D25">
        <f t="shared" si="0"/>
        <v>20.926828817652432</v>
      </c>
      <c r="E25">
        <f t="shared" si="2"/>
        <v>2.366646929965377E-2</v>
      </c>
      <c r="F25">
        <f t="shared" si="1"/>
        <v>20.923867397972202</v>
      </c>
      <c r="G25">
        <f t="shared" si="3"/>
        <v>2.2810240313015276E-2</v>
      </c>
    </row>
    <row r="26" spans="1:7" x14ac:dyDescent="0.3">
      <c r="A26" s="6" t="s">
        <v>27</v>
      </c>
      <c r="B26" s="8">
        <v>25</v>
      </c>
      <c r="C26" s="7">
        <v>21.903100625424354</v>
      </c>
      <c r="D26">
        <f t="shared" si="0"/>
        <v>20.547747564951354</v>
      </c>
      <c r="E26">
        <f t="shared" si="2"/>
        <v>0.27410126782676281</v>
      </c>
      <c r="F26">
        <f t="shared" si="1"/>
        <v>20.500066266395695</v>
      </c>
      <c r="G26">
        <f t="shared" si="3"/>
        <v>0.27234936107599678</v>
      </c>
    </row>
    <row r="27" spans="1:7" x14ac:dyDescent="0.3">
      <c r="A27" s="6" t="s">
        <v>28</v>
      </c>
      <c r="B27" s="8">
        <v>26</v>
      </c>
      <c r="C27" s="7">
        <v>22.79348852100664</v>
      </c>
      <c r="D27">
        <f t="shared" si="0"/>
        <v>21.632030013329754</v>
      </c>
      <c r="E27">
        <f t="shared" si="2"/>
        <v>0.82912475734707147</v>
      </c>
      <c r="F27">
        <f t="shared" si="1"/>
        <v>21.762797189521489</v>
      </c>
      <c r="G27">
        <f t="shared" si="3"/>
        <v>0.85459935579488289</v>
      </c>
    </row>
    <row r="28" spans="1:7" x14ac:dyDescent="0.3">
      <c r="A28" s="6" t="s">
        <v>29</v>
      </c>
      <c r="B28" s="8">
        <v>27</v>
      </c>
      <c r="C28" s="7">
        <v>24.004040693983672</v>
      </c>
      <c r="D28">
        <f t="shared" si="0"/>
        <v>22.561196819471263</v>
      </c>
      <c r="E28">
        <f t="shared" si="2"/>
        <v>1.0662243494487165</v>
      </c>
      <c r="F28">
        <f t="shared" si="1"/>
        <v>22.690419387858125</v>
      </c>
      <c r="G28">
        <f t="shared" si="3"/>
        <v>1.0412440577178494</v>
      </c>
    </row>
    <row r="29" spans="1:7" x14ac:dyDescent="0.3">
      <c r="A29" s="6" t="s">
        <v>30</v>
      </c>
      <c r="B29" s="8">
        <v>28</v>
      </c>
      <c r="C29" s="7">
        <v>24.363949502365351</v>
      </c>
      <c r="D29">
        <f t="shared" si="0"/>
        <v>23.715471919081192</v>
      </c>
      <c r="E29">
        <f t="shared" si="2"/>
        <v>1.3251120996361689</v>
      </c>
      <c r="F29">
        <f t="shared" si="1"/>
        <v>23.872678563371117</v>
      </c>
      <c r="G29">
        <f t="shared" si="3"/>
        <v>1.2591572537906168</v>
      </c>
    </row>
    <row r="30" spans="1:7" x14ac:dyDescent="0.3">
      <c r="A30" s="6" t="s">
        <v>31</v>
      </c>
      <c r="B30" s="8">
        <v>29</v>
      </c>
      <c r="C30" s="7">
        <v>24.528447700061275</v>
      </c>
      <c r="D30">
        <f t="shared" si="0"/>
        <v>24.23425398570852</v>
      </c>
      <c r="E30">
        <f t="shared" si="2"/>
        <v>1.1330353756311795</v>
      </c>
      <c r="F30">
        <f t="shared" si="1"/>
        <v>24.314822408465929</v>
      </c>
      <c r="G30">
        <f t="shared" si="3"/>
        <v>1.0048669384891877</v>
      </c>
    </row>
    <row r="31" spans="1:7" x14ac:dyDescent="0.3">
      <c r="A31" s="6" t="s">
        <v>32</v>
      </c>
      <c r="B31" s="8">
        <v>30</v>
      </c>
      <c r="C31" s="7">
        <v>24.886148478943678</v>
      </c>
      <c r="D31">
        <f t="shared" si="0"/>
        <v>24.469608957190726</v>
      </c>
      <c r="E31">
        <f t="shared" si="2"/>
        <v>0.92895489015070287</v>
      </c>
      <c r="F31">
        <f t="shared" si="1"/>
        <v>24.507085170901739</v>
      </c>
      <c r="G31">
        <f t="shared" si="3"/>
        <v>0.81906121802472975</v>
      </c>
    </row>
    <row r="32" spans="1:7" x14ac:dyDescent="0.3">
      <c r="A32" s="6" t="s">
        <v>33</v>
      </c>
      <c r="B32" s="8">
        <v>31</v>
      </c>
      <c r="C32" s="7">
        <v>22.921554231964539</v>
      </c>
      <c r="D32">
        <f t="shared" si="0"/>
        <v>24.802840574593091</v>
      </c>
      <c r="E32">
        <f t="shared" si="2"/>
        <v>0.47629762780881418</v>
      </c>
      <c r="F32">
        <f t="shared" si="1"/>
        <v>24.848242148139484</v>
      </c>
      <c r="G32">
        <f t="shared" si="3"/>
        <v>0.37888955832061422</v>
      </c>
    </row>
    <row r="33" spans="1:7" x14ac:dyDescent="0.3">
      <c r="A33" s="6" t="s">
        <v>34</v>
      </c>
      <c r="B33" s="8">
        <v>32</v>
      </c>
      <c r="C33" s="7">
        <v>22.826056956120933</v>
      </c>
      <c r="D33">
        <f t="shared" si="0"/>
        <v>23.297811500490251</v>
      </c>
      <c r="E33">
        <f t="shared" si="2"/>
        <v>1.1253582270707645</v>
      </c>
      <c r="F33">
        <f t="shared" si="1"/>
        <v>23.114223023582031</v>
      </c>
      <c r="G33">
        <f t="shared" si="3"/>
        <v>1.140387519376264</v>
      </c>
    </row>
    <row r="34" spans="1:7" x14ac:dyDescent="0.3">
      <c r="A34" s="6" t="s">
        <v>35</v>
      </c>
      <c r="B34" s="8">
        <v>33</v>
      </c>
      <c r="C34" s="7">
        <v>23.193141860375256</v>
      </c>
      <c r="D34">
        <f t="shared" si="0"/>
        <v>22.9204078649948</v>
      </c>
      <c r="E34">
        <f t="shared" si="2"/>
        <v>1.1453232187576274</v>
      </c>
      <c r="F34">
        <f t="shared" si="1"/>
        <v>22.854873562867041</v>
      </c>
      <c r="G34">
        <f t="shared" si="3"/>
        <v>1.1458410303170685</v>
      </c>
    </row>
    <row r="35" spans="1:7" x14ac:dyDescent="0.3">
      <c r="A35" s="6" t="s">
        <v>36</v>
      </c>
      <c r="B35" s="8">
        <v>34</v>
      </c>
      <c r="C35" s="7">
        <v>23.168301528508419</v>
      </c>
      <c r="D35">
        <f t="shared" si="0"/>
        <v>23.138595061299167</v>
      </c>
      <c r="E35">
        <f t="shared" si="2"/>
        <v>1.130807157937787</v>
      </c>
      <c r="F35">
        <f t="shared" si="1"/>
        <v>23.159315030624438</v>
      </c>
      <c r="G35">
        <f t="shared" si="3"/>
        <v>1.1415766071344275</v>
      </c>
    </row>
    <row r="36" spans="1:7" x14ac:dyDescent="0.3">
      <c r="A36" s="6" t="s">
        <v>37</v>
      </c>
      <c r="B36" s="8">
        <v>35</v>
      </c>
      <c r="C36" s="7">
        <v>23.724172954950678</v>
      </c>
      <c r="D36">
        <f t="shared" ref="D36:D63" si="4">0.8*C35+0.2*D35</f>
        <v>23.162360235066572</v>
      </c>
      <c r="E36">
        <f t="shared" si="2"/>
        <v>0.31507599959551769</v>
      </c>
      <c r="F36">
        <f t="shared" ref="F36:F62" si="5">0.9*C35+0.1*F35</f>
        <v>23.167402878720022</v>
      </c>
      <c r="G36">
        <f t="shared" si="3"/>
        <v>0.25660987294550147</v>
      </c>
    </row>
    <row r="37" spans="1:7" x14ac:dyDescent="0.3">
      <c r="A37" s="6" t="s">
        <v>38</v>
      </c>
      <c r="B37" s="8">
        <v>36</v>
      </c>
      <c r="C37" s="7">
        <v>23.718652881202491</v>
      </c>
      <c r="D37">
        <f t="shared" si="4"/>
        <v>23.61181041097386</v>
      </c>
      <c r="E37">
        <f t="shared" si="2"/>
        <v>0.36097083845920191</v>
      </c>
      <c r="F37">
        <f t="shared" si="5"/>
        <v>23.66849594732761</v>
      </c>
      <c r="G37">
        <f t="shared" si="3"/>
        <v>0.37616446581657825</v>
      </c>
    </row>
    <row r="38" spans="1:7" x14ac:dyDescent="0.3">
      <c r="A38" s="6" t="s">
        <v>39</v>
      </c>
      <c r="B38" s="8">
        <v>37</v>
      </c>
      <c r="C38" s="7">
        <v>24.027225003726048</v>
      </c>
      <c r="D38">
        <f t="shared" si="4"/>
        <v>23.697284387156763</v>
      </c>
      <c r="E38">
        <f t="shared" ref="E38:E62" si="6">SQRT(SUMXMY2(C35:C37,D35:D37)/3)</f>
        <v>0.33062129386060779</v>
      </c>
      <c r="F38">
        <f t="shared" si="5"/>
        <v>23.713637187815003</v>
      </c>
      <c r="G38">
        <f t="shared" ref="G38:G62" si="7">SQRT(SUMXMY2(C35:C37,F35:F37)/3)</f>
        <v>0.32279477120188826</v>
      </c>
    </row>
    <row r="39" spans="1:7" x14ac:dyDescent="0.3">
      <c r="A39" s="6" t="s">
        <v>40</v>
      </c>
      <c r="B39" s="8">
        <v>38</v>
      </c>
      <c r="C39" s="7">
        <v>24.220427584912535</v>
      </c>
      <c r="D39">
        <f t="shared" si="4"/>
        <v>23.961236880412194</v>
      </c>
      <c r="E39">
        <f t="shared" si="6"/>
        <v>0.38118659303559493</v>
      </c>
      <c r="F39">
        <f t="shared" si="5"/>
        <v>23.995866222134943</v>
      </c>
      <c r="G39">
        <f t="shared" si="7"/>
        <v>0.37006573924528563</v>
      </c>
    </row>
    <row r="40" spans="1:7" x14ac:dyDescent="0.3">
      <c r="A40" s="6" t="s">
        <v>41</v>
      </c>
      <c r="B40" s="8">
        <v>39</v>
      </c>
      <c r="C40" s="7">
        <v>25.324442334549591</v>
      </c>
      <c r="D40">
        <f t="shared" si="4"/>
        <v>24.168589444012468</v>
      </c>
      <c r="E40">
        <f t="shared" si="6"/>
        <v>0.24997062841199236</v>
      </c>
      <c r="F40">
        <f t="shared" si="5"/>
        <v>24.197971448634778</v>
      </c>
      <c r="G40">
        <f t="shared" si="7"/>
        <v>0.22455945163520979</v>
      </c>
    </row>
    <row r="41" spans="1:7" x14ac:dyDescent="0.3">
      <c r="A41" s="6" t="s">
        <v>42</v>
      </c>
      <c r="B41" s="8">
        <v>40</v>
      </c>
      <c r="C41" s="7">
        <v>25.127308964649625</v>
      </c>
      <c r="D41">
        <f t="shared" si="4"/>
        <v>25.093271756442167</v>
      </c>
      <c r="E41">
        <f t="shared" si="6"/>
        <v>0.70993815137294991</v>
      </c>
      <c r="F41">
        <f t="shared" si="5"/>
        <v>25.211795245958108</v>
      </c>
      <c r="G41">
        <f t="shared" si="7"/>
        <v>0.68743527713622921</v>
      </c>
    </row>
    <row r="42" spans="1:7" x14ac:dyDescent="0.3">
      <c r="A42" s="6" t="s">
        <v>43</v>
      </c>
      <c r="B42" s="8">
        <v>41</v>
      </c>
      <c r="C42" s="7">
        <v>25.925170397742981</v>
      </c>
      <c r="D42">
        <f t="shared" si="4"/>
        <v>25.120501523008134</v>
      </c>
      <c r="E42">
        <f t="shared" si="6"/>
        <v>0.68418668441806685</v>
      </c>
      <c r="F42">
        <f t="shared" si="5"/>
        <v>25.135757592780475</v>
      </c>
      <c r="G42">
        <f t="shared" si="7"/>
        <v>0.66495673899273811</v>
      </c>
    </row>
    <row r="43" spans="1:7" x14ac:dyDescent="0.3">
      <c r="A43" s="6" t="s">
        <v>44</v>
      </c>
      <c r="B43" s="8">
        <v>42</v>
      </c>
      <c r="C43" s="7">
        <v>26.604258066096804</v>
      </c>
      <c r="D43">
        <f t="shared" si="4"/>
        <v>25.764236622796016</v>
      </c>
      <c r="E43">
        <f t="shared" si="6"/>
        <v>0.81335650938413329</v>
      </c>
      <c r="F43">
        <f t="shared" si="5"/>
        <v>25.846229117246732</v>
      </c>
      <c r="G43">
        <f t="shared" si="7"/>
        <v>0.7956647462304316</v>
      </c>
    </row>
    <row r="44" spans="1:7" x14ac:dyDescent="0.3">
      <c r="A44" s="6" t="s">
        <v>45</v>
      </c>
      <c r="B44" s="8">
        <v>43</v>
      </c>
      <c r="C44" s="7">
        <v>27.230083956540518</v>
      </c>
      <c r="D44">
        <f t="shared" si="4"/>
        <v>26.436253777436647</v>
      </c>
      <c r="E44">
        <f t="shared" si="6"/>
        <v>0.67188455226443555</v>
      </c>
      <c r="F44">
        <f t="shared" si="5"/>
        <v>26.528455171211796</v>
      </c>
      <c r="G44">
        <f t="shared" si="7"/>
        <v>0.63375031772848112</v>
      </c>
    </row>
    <row r="45" spans="1:7" x14ac:dyDescent="0.3">
      <c r="A45" s="6" t="s">
        <v>46</v>
      </c>
      <c r="B45" s="8">
        <v>44</v>
      </c>
      <c r="C45" s="7">
        <v>27.642862735343826</v>
      </c>
      <c r="D45">
        <f t="shared" si="4"/>
        <v>27.071317920719743</v>
      </c>
      <c r="E45">
        <f t="shared" si="6"/>
        <v>0.81307940908381748</v>
      </c>
      <c r="F45">
        <f t="shared" si="5"/>
        <v>27.159921078007645</v>
      </c>
      <c r="G45">
        <f t="shared" si="7"/>
        <v>0.75056943190606396</v>
      </c>
    </row>
    <row r="46" spans="1:7" x14ac:dyDescent="0.3">
      <c r="A46" s="6" t="s">
        <v>47</v>
      </c>
      <c r="B46" s="8">
        <v>45</v>
      </c>
      <c r="C46" s="7">
        <v>27.765364824537066</v>
      </c>
      <c r="D46">
        <f t="shared" si="4"/>
        <v>27.528553772419013</v>
      </c>
      <c r="E46">
        <f t="shared" si="6"/>
        <v>0.74441606949897332</v>
      </c>
      <c r="F46">
        <f t="shared" si="5"/>
        <v>27.59456856961021</v>
      </c>
      <c r="G46">
        <f t="shared" si="7"/>
        <v>0.65831185216107113</v>
      </c>
    </row>
    <row r="47" spans="1:7" x14ac:dyDescent="0.3">
      <c r="A47" s="6" t="s">
        <v>48</v>
      </c>
      <c r="B47" s="8">
        <v>46</v>
      </c>
      <c r="C47" s="7">
        <v>28.367222914921236</v>
      </c>
      <c r="D47">
        <f t="shared" si="4"/>
        <v>27.718002614113459</v>
      </c>
      <c r="E47">
        <f t="shared" si="6"/>
        <v>0.58106491398265792</v>
      </c>
      <c r="F47">
        <f t="shared" si="5"/>
        <v>27.748285199044382</v>
      </c>
      <c r="G47">
        <f t="shared" si="7"/>
        <v>0.50155988591909095</v>
      </c>
    </row>
    <row r="48" spans="1:7" x14ac:dyDescent="0.3">
      <c r="A48" s="6" t="s">
        <v>49</v>
      </c>
      <c r="B48" s="8">
        <v>47</v>
      </c>
      <c r="C48" s="7">
        <v>28.9158192273953</v>
      </c>
      <c r="D48">
        <f t="shared" si="4"/>
        <v>28.237378854759683</v>
      </c>
      <c r="E48">
        <f t="shared" si="6"/>
        <v>0.51776118964566309</v>
      </c>
      <c r="F48">
        <f t="shared" si="5"/>
        <v>28.305329143333552</v>
      </c>
      <c r="G48">
        <f t="shared" si="7"/>
        <v>0.46385626409571928</v>
      </c>
    </row>
    <row r="49" spans="1:7" x14ac:dyDescent="0.3">
      <c r="A49" s="6" t="s">
        <v>50</v>
      </c>
      <c r="B49" s="8">
        <v>48</v>
      </c>
      <c r="C49" s="7">
        <v>29.091583094498645</v>
      </c>
      <c r="D49">
        <f t="shared" si="4"/>
        <v>28.780131152868179</v>
      </c>
      <c r="E49">
        <f t="shared" si="6"/>
        <v>0.55912068244346969</v>
      </c>
      <c r="F49">
        <f t="shared" si="5"/>
        <v>28.854770218989124</v>
      </c>
      <c r="G49">
        <f t="shared" si="7"/>
        <v>0.5115184583080773</v>
      </c>
    </row>
    <row r="50" spans="1:7" x14ac:dyDescent="0.3">
      <c r="A50" s="6" t="s">
        <v>51</v>
      </c>
      <c r="B50" s="8">
        <v>49</v>
      </c>
      <c r="C50" s="7">
        <v>29.480394073242401</v>
      </c>
      <c r="D50">
        <f t="shared" si="4"/>
        <v>29.029292706172551</v>
      </c>
      <c r="E50">
        <f t="shared" si="6"/>
        <v>0.57118900845758624</v>
      </c>
      <c r="F50">
        <f t="shared" si="5"/>
        <v>29.067901806947695</v>
      </c>
      <c r="G50">
        <f t="shared" si="7"/>
        <v>0.52021225696173456</v>
      </c>
    </row>
    <row r="51" spans="1:7" x14ac:dyDescent="0.3">
      <c r="A51" s="6" t="s">
        <v>52</v>
      </c>
      <c r="B51" s="8">
        <v>50</v>
      </c>
      <c r="C51" s="7">
        <v>29.496372606615434</v>
      </c>
      <c r="D51">
        <f t="shared" si="4"/>
        <v>29.390173799828432</v>
      </c>
      <c r="E51">
        <f t="shared" si="6"/>
        <v>0.50357922069244443</v>
      </c>
      <c r="F51">
        <f t="shared" si="5"/>
        <v>29.439144846612933</v>
      </c>
      <c r="G51">
        <f t="shared" si="7"/>
        <v>0.44681403681984999</v>
      </c>
    </row>
    <row r="52" spans="1:7" x14ac:dyDescent="0.3">
      <c r="A52" s="6" t="s">
        <v>53</v>
      </c>
      <c r="B52" s="8">
        <v>51</v>
      </c>
      <c r="C52" s="7">
        <v>30.044968919089499</v>
      </c>
      <c r="D52">
        <f t="shared" si="4"/>
        <v>29.475132845258035</v>
      </c>
      <c r="E52">
        <f t="shared" si="6"/>
        <v>0.32237294235127606</v>
      </c>
      <c r="F52">
        <f t="shared" si="5"/>
        <v>29.490649830615183</v>
      </c>
      <c r="G52">
        <f t="shared" si="7"/>
        <v>0.27658948176851939</v>
      </c>
    </row>
    <row r="53" spans="1:7" x14ac:dyDescent="0.3">
      <c r="A53" s="6" t="s">
        <v>54</v>
      </c>
      <c r="B53" s="8">
        <v>52</v>
      </c>
      <c r="C53" s="7">
        <v>30.060947452462532</v>
      </c>
      <c r="D53">
        <f t="shared" si="4"/>
        <v>29.931001704323208</v>
      </c>
      <c r="E53">
        <f t="shared" si="6"/>
        <v>0.42406123023879777</v>
      </c>
      <c r="F53">
        <f t="shared" si="5"/>
        <v>29.989537010242067</v>
      </c>
      <c r="G53">
        <f t="shared" si="7"/>
        <v>0.40028928627299959</v>
      </c>
    </row>
    <row r="54" spans="1:7" x14ac:dyDescent="0.3">
      <c r="A54" s="6" t="s">
        <v>55</v>
      </c>
      <c r="B54" s="8">
        <v>53</v>
      </c>
      <c r="C54" s="7">
        <v>30.343234875386081</v>
      </c>
      <c r="D54">
        <f t="shared" si="4"/>
        <v>30.034958302834667</v>
      </c>
      <c r="E54">
        <f t="shared" si="6"/>
        <v>0.34296609893794144</v>
      </c>
      <c r="F54">
        <f t="shared" si="5"/>
        <v>30.053806408240487</v>
      </c>
      <c r="G54">
        <f t="shared" si="7"/>
        <v>0.32436816511490052</v>
      </c>
    </row>
    <row r="55" spans="1:7" x14ac:dyDescent="0.3">
      <c r="A55" s="6" t="s">
        <v>56</v>
      </c>
      <c r="B55" s="8">
        <v>54</v>
      </c>
      <c r="C55" s="7">
        <v>30.518998742489423</v>
      </c>
      <c r="D55">
        <f t="shared" si="4"/>
        <v>30.281579560875798</v>
      </c>
      <c r="E55">
        <f t="shared" si="6"/>
        <v>0.38150294611496488</v>
      </c>
      <c r="F55">
        <f t="shared" si="5"/>
        <v>30.314292028671524</v>
      </c>
      <c r="G55">
        <f t="shared" si="7"/>
        <v>0.36338131519537736</v>
      </c>
    </row>
    <row r="56" spans="1:7" x14ac:dyDescent="0.3">
      <c r="A56" s="6" t="s">
        <v>57</v>
      </c>
      <c r="B56" s="8">
        <v>55</v>
      </c>
      <c r="C56" s="7">
        <v>30.785307632039942</v>
      </c>
      <c r="D56">
        <f t="shared" si="4"/>
        <v>30.471514906166696</v>
      </c>
      <c r="E56">
        <f t="shared" si="6"/>
        <v>0.23684608957550113</v>
      </c>
      <c r="F56">
        <f t="shared" si="5"/>
        <v>30.498528071107632</v>
      </c>
      <c r="G56">
        <f t="shared" si="7"/>
        <v>0.20878467978158247</v>
      </c>
    </row>
    <row r="57" spans="1:7" x14ac:dyDescent="0.3">
      <c r="A57" s="6" t="s">
        <v>58</v>
      </c>
      <c r="B57" s="8">
        <v>56</v>
      </c>
      <c r="C57" s="7">
        <v>31.797281412331913</v>
      </c>
      <c r="D57">
        <f t="shared" si="4"/>
        <v>30.722549086865296</v>
      </c>
      <c r="E57">
        <f t="shared" si="6"/>
        <v>0.28859902274787874</v>
      </c>
      <c r="F57">
        <f t="shared" si="5"/>
        <v>30.756629675946712</v>
      </c>
      <c r="G57">
        <f t="shared" si="7"/>
        <v>0.26325918334403181</v>
      </c>
    </row>
    <row r="58" spans="1:7" x14ac:dyDescent="0.3">
      <c r="A58" s="6" t="s">
        <v>59</v>
      </c>
      <c r="B58" s="8">
        <v>57</v>
      </c>
      <c r="C58" s="7">
        <v>33.714705417095644</v>
      </c>
      <c r="D58">
        <f t="shared" si="4"/>
        <v>31.582334947238589</v>
      </c>
      <c r="E58">
        <f t="shared" si="6"/>
        <v>0.6607781559171797</v>
      </c>
      <c r="F58">
        <f t="shared" si="5"/>
        <v>31.693216238693392</v>
      </c>
      <c r="G58">
        <f t="shared" si="7"/>
        <v>0.63432467808743498</v>
      </c>
    </row>
    <row r="59" spans="1:7" x14ac:dyDescent="0.3">
      <c r="A59" s="6" t="s">
        <v>60</v>
      </c>
      <c r="B59" s="8">
        <v>58</v>
      </c>
      <c r="C59" s="7">
        <v>34.034276084556268</v>
      </c>
      <c r="D59">
        <f t="shared" si="4"/>
        <v>33.288231323124236</v>
      </c>
      <c r="E59">
        <f t="shared" si="6"/>
        <v>1.3905058152739764</v>
      </c>
      <c r="F59">
        <f t="shared" si="5"/>
        <v>33.512556499255417</v>
      </c>
      <c r="G59">
        <f t="shared" si="7"/>
        <v>1.3230793691747387</v>
      </c>
    </row>
    <row r="60" spans="1:7" x14ac:dyDescent="0.3">
      <c r="A60" s="6" t="s">
        <v>61</v>
      </c>
      <c r="B60" s="8">
        <v>59</v>
      </c>
      <c r="C60" s="7">
        <v>34.140799640376471</v>
      </c>
      <c r="D60">
        <f t="shared" si="4"/>
        <v>33.885067132269867</v>
      </c>
      <c r="E60">
        <f t="shared" si="6"/>
        <v>1.4443725486846593</v>
      </c>
      <c r="F60">
        <f t="shared" si="5"/>
        <v>33.982104126026186</v>
      </c>
      <c r="G60">
        <f t="shared" si="7"/>
        <v>1.3467944486230301</v>
      </c>
    </row>
    <row r="61" spans="1:7" x14ac:dyDescent="0.3">
      <c r="A61" s="6" t="s">
        <v>62</v>
      </c>
      <c r="B61" s="8">
        <v>60</v>
      </c>
      <c r="C61" s="7">
        <v>34.247323196196682</v>
      </c>
      <c r="D61">
        <f t="shared" si="4"/>
        <v>34.089653138755153</v>
      </c>
      <c r="E61">
        <f t="shared" si="6"/>
        <v>1.3126291330101667</v>
      </c>
      <c r="F61">
        <f t="shared" si="5"/>
        <v>34.12493008894144</v>
      </c>
      <c r="G61">
        <f t="shared" si="7"/>
        <v>1.2088278193300599</v>
      </c>
    </row>
    <row r="62" spans="1:7" x14ac:dyDescent="0.3">
      <c r="A62" s="6" t="s">
        <v>63</v>
      </c>
      <c r="B62" s="8">
        <v>61</v>
      </c>
      <c r="C62" s="7">
        <v>34.133741929371297</v>
      </c>
      <c r="D62">
        <f t="shared" si="4"/>
        <v>34.215789184708377</v>
      </c>
      <c r="E62">
        <f t="shared" si="6"/>
        <v>0.46434245580041678</v>
      </c>
      <c r="F62">
        <f t="shared" si="5"/>
        <v>34.235083885471155</v>
      </c>
      <c r="G62">
        <f t="shared" si="7"/>
        <v>0.32267406912909607</v>
      </c>
    </row>
    <row r="63" spans="1:7" x14ac:dyDescent="0.3">
      <c r="D63">
        <f t="shared" si="4"/>
        <v>34.150151380438714</v>
      </c>
    </row>
    <row r="64" spans="1:7" x14ac:dyDescent="0.3">
      <c r="E64">
        <f>SUM(E6:E63)</f>
        <v>26.073621312004633</v>
      </c>
      <c r="G64">
        <f>SUM(G6:G63)</f>
        <v>24.451531126755921</v>
      </c>
    </row>
  </sheetData>
  <hyperlinks>
    <hyperlink ref="L1" r:id="rId1" xr:uid="{57576AD8-A04E-409D-8D3A-BD9E5148B8B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Diff</vt:lpstr>
      <vt:lpstr>Sheet7</vt:lpstr>
      <vt:lpstr>Pendahuluan</vt:lpstr>
      <vt:lpstr>MA</vt:lpstr>
      <vt:lpstr>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2023-12-13T11:01:41Z</dcterms:created>
  <dcterms:modified xsi:type="dcterms:W3CDTF">2024-11-13T01:27:26Z</dcterms:modified>
</cp:coreProperties>
</file>