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uvo\Desktop\excell project\sales data\"/>
    </mc:Choice>
  </mc:AlternateContent>
  <xr:revisionPtr revIDLastSave="0" documentId="13_ncr:1_{F6DABDCD-48BC-4AFD-91CA-B6DDBEA8CE1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Questions" sheetId="17" r:id="rId1"/>
    <sheet name="2022" sheetId="16" r:id="rId2"/>
    <sheet name="2023" sheetId="1" r:id="rId3"/>
    <sheet name="Growth rate" sheetId="28" r:id="rId4"/>
    <sheet name="Growth rate(zone)" sheetId="29" r:id="rId5"/>
    <sheet name="top 4 outlet" sheetId="31" r:id="rId6"/>
    <sheet name="Trend line" sheetId="32" r:id="rId7"/>
    <sheet name="outlet rank" sheetId="33" r:id="rId8"/>
    <sheet name="Zone contribution" sheetId="34" r:id="rId9"/>
    <sheet name="productivity" sheetId="35" r:id="rId10"/>
    <sheet name="Best outlet" sheetId="36" r:id="rId11"/>
  </sheets>
  <definedNames>
    <definedName name="_xlnm._FilterDatabase" localSheetId="1" hidden="1">'2022'!$B$1:$AE$24</definedName>
    <definedName name="_xlnm._FilterDatabase" localSheetId="2" hidden="1">'2023'!$B$1:$AD$25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8" l="1"/>
  <c r="D6" i="28"/>
  <c r="E6" i="28" s="1"/>
  <c r="D7" i="28"/>
  <c r="D8" i="28"/>
  <c r="D9" i="28"/>
  <c r="D10" i="28"/>
  <c r="D11" i="28"/>
  <c r="D12" i="28"/>
  <c r="D13" i="28"/>
  <c r="D14" i="28"/>
  <c r="E14" i="28" s="1"/>
  <c r="D15" i="28"/>
  <c r="D16" i="28"/>
  <c r="D17" i="28"/>
  <c r="D18" i="28"/>
  <c r="D19" i="28"/>
  <c r="D20" i="28"/>
  <c r="E20" i="28" s="1"/>
  <c r="D21" i="28"/>
  <c r="D22" i="28"/>
  <c r="E22" i="28" s="1"/>
  <c r="D23" i="28"/>
  <c r="D24" i="28"/>
  <c r="E24" i="28" s="1"/>
  <c r="E10" i="28"/>
  <c r="E18" i="28"/>
  <c r="E23" i="28"/>
  <c r="D25" i="28"/>
  <c r="E3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H25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H24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H23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H22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H21" i="28"/>
  <c r="E21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H20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H19" i="28"/>
  <c r="E19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H18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H17" i="28"/>
  <c r="E17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H16" i="28"/>
  <c r="E16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H15" i="28"/>
  <c r="E15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H14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H13" i="28"/>
  <c r="E13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H12" i="28"/>
  <c r="E12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H11" i="28"/>
  <c r="E11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H10" i="28"/>
  <c r="X9" i="28"/>
  <c r="W9" i="28"/>
  <c r="V9" i="28"/>
  <c r="U9" i="28"/>
  <c r="T9" i="28"/>
  <c r="S9" i="28"/>
  <c r="R9" i="28"/>
  <c r="Q9" i="28"/>
  <c r="P9" i="28"/>
  <c r="O9" i="28"/>
  <c r="N9" i="28"/>
  <c r="M9" i="28"/>
  <c r="H9" i="28"/>
  <c r="E9" i="28"/>
  <c r="X8" i="28"/>
  <c r="W8" i="28"/>
  <c r="V8" i="28"/>
  <c r="U8" i="28"/>
  <c r="T8" i="28"/>
  <c r="S8" i="28"/>
  <c r="R8" i="28"/>
  <c r="Q8" i="28"/>
  <c r="P8" i="28"/>
  <c r="O8" i="28"/>
  <c r="N8" i="28"/>
  <c r="M8" i="28"/>
  <c r="H8" i="28"/>
  <c r="E8" i="28"/>
  <c r="X7" i="28"/>
  <c r="W7" i="28"/>
  <c r="V7" i="28"/>
  <c r="U7" i="28"/>
  <c r="T7" i="28"/>
  <c r="S7" i="28"/>
  <c r="R7" i="28"/>
  <c r="Q7" i="28"/>
  <c r="P7" i="28"/>
  <c r="O7" i="28"/>
  <c r="N7" i="28"/>
  <c r="M7" i="28"/>
  <c r="H7" i="28"/>
  <c r="E7" i="28"/>
  <c r="X6" i="28"/>
  <c r="W6" i="28"/>
  <c r="V6" i="28"/>
  <c r="U6" i="28"/>
  <c r="T6" i="28"/>
  <c r="S6" i="28"/>
  <c r="R6" i="28"/>
  <c r="Q6" i="28"/>
  <c r="P6" i="28"/>
  <c r="O6" i="28"/>
  <c r="N6" i="28"/>
  <c r="M6" i="28"/>
  <c r="H6" i="28"/>
  <c r="X5" i="28"/>
  <c r="W5" i="28"/>
  <c r="V5" i="28"/>
  <c r="U5" i="28"/>
  <c r="T5" i="28"/>
  <c r="S5" i="28"/>
  <c r="R5" i="28"/>
  <c r="Q5" i="28"/>
  <c r="P5" i="28"/>
  <c r="O5" i="28"/>
  <c r="N5" i="28"/>
  <c r="M5" i="28"/>
  <c r="H5" i="28"/>
  <c r="E5" i="28"/>
  <c r="X4" i="28"/>
  <c r="W4" i="28"/>
  <c r="V4" i="28"/>
  <c r="U4" i="28"/>
  <c r="T4" i="28"/>
  <c r="S4" i="28"/>
  <c r="R4" i="28"/>
  <c r="Q4" i="28"/>
  <c r="P4" i="28"/>
  <c r="O4" i="28"/>
  <c r="N4" i="28"/>
  <c r="M4" i="28"/>
  <c r="H4" i="28"/>
  <c r="E4" i="28"/>
  <c r="H3" i="28"/>
  <c r="X26" i="1"/>
  <c r="T26" i="1"/>
  <c r="R26" i="1"/>
  <c r="Q26" i="1"/>
  <c r="O26" i="1"/>
  <c r="N26" i="1"/>
  <c r="M26" i="1"/>
  <c r="L26" i="1"/>
  <c r="K26" i="1"/>
  <c r="J26" i="1"/>
  <c r="I26" i="1"/>
  <c r="H26" i="1"/>
  <c r="G26" i="1"/>
  <c r="F26" i="1"/>
  <c r="E26" i="1"/>
  <c r="D26" i="1"/>
  <c r="AB25" i="1"/>
  <c r="AB26" i="1" s="1"/>
  <c r="AA25" i="1"/>
  <c r="AA26" i="1" s="1"/>
  <c r="Z25" i="1"/>
  <c r="Z26" i="1" s="1"/>
  <c r="Y25" i="1"/>
  <c r="Y26" i="1" s="1"/>
  <c r="X25" i="1"/>
  <c r="W25" i="1"/>
  <c r="W26" i="1" s="1"/>
  <c r="V25" i="1"/>
  <c r="V26" i="1" s="1"/>
  <c r="U25" i="1"/>
  <c r="U26" i="1" s="1"/>
  <c r="T25" i="1"/>
  <c r="S25" i="1"/>
  <c r="S26" i="1" s="1"/>
  <c r="P25" i="1"/>
  <c r="AC24" i="1"/>
  <c r="P24" i="1"/>
  <c r="AC23" i="1"/>
  <c r="P23" i="1"/>
  <c r="AC22" i="1"/>
  <c r="P22" i="1"/>
  <c r="AC21" i="1"/>
  <c r="P21" i="1"/>
  <c r="AC20" i="1"/>
  <c r="P20" i="1"/>
  <c r="AC19" i="1"/>
  <c r="P19" i="1"/>
  <c r="AC18" i="1"/>
  <c r="P18" i="1"/>
  <c r="AC17" i="1"/>
  <c r="P17" i="1"/>
  <c r="AC16" i="1"/>
  <c r="P16" i="1"/>
  <c r="AC15" i="1"/>
  <c r="P15" i="1"/>
  <c r="AC14" i="1"/>
  <c r="P14" i="1"/>
  <c r="AC13" i="1"/>
  <c r="P13" i="1"/>
  <c r="AC12" i="1"/>
  <c r="H16" i="29" s="1"/>
  <c r="J16" i="29" s="1"/>
  <c r="P12" i="1"/>
  <c r="H6" i="29" s="1"/>
  <c r="AC11" i="1"/>
  <c r="P11" i="1"/>
  <c r="AC10" i="1"/>
  <c r="P10" i="1"/>
  <c r="AC9" i="1"/>
  <c r="P9" i="1"/>
  <c r="AC8" i="1"/>
  <c r="P8" i="1"/>
  <c r="AC7" i="1"/>
  <c r="P7" i="1"/>
  <c r="AC6" i="1"/>
  <c r="P6" i="1"/>
  <c r="AC5" i="1"/>
  <c r="H15" i="29" s="1"/>
  <c r="P5" i="1"/>
  <c r="H5" i="29" s="1"/>
  <c r="AC4" i="1"/>
  <c r="H14" i="29" s="1"/>
  <c r="J14" i="29" s="1"/>
  <c r="P4" i="1"/>
  <c r="H4" i="29" s="1"/>
  <c r="AC3" i="1"/>
  <c r="P3" i="1"/>
  <c r="P26" i="1" s="1"/>
  <c r="L30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AC23" i="16"/>
  <c r="P23" i="16"/>
  <c r="AC22" i="16"/>
  <c r="P22" i="16"/>
  <c r="AC21" i="16"/>
  <c r="P21" i="16"/>
  <c r="AC20" i="16"/>
  <c r="P20" i="16"/>
  <c r="AC19" i="16"/>
  <c r="P19" i="16"/>
  <c r="AC18" i="16"/>
  <c r="P18" i="16"/>
  <c r="AC17" i="16"/>
  <c r="P17" i="16"/>
  <c r="AC16" i="16"/>
  <c r="P16" i="16"/>
  <c r="AC15" i="16"/>
  <c r="P15" i="16"/>
  <c r="AC14" i="16"/>
  <c r="P14" i="16"/>
  <c r="AC13" i="16"/>
  <c r="P13" i="16"/>
  <c r="AC12" i="16"/>
  <c r="P12" i="16"/>
  <c r="AC11" i="16"/>
  <c r="I16" i="29" s="1"/>
  <c r="P11" i="16"/>
  <c r="I6" i="29" s="1"/>
  <c r="AC10" i="16"/>
  <c r="P10" i="16"/>
  <c r="AC9" i="16"/>
  <c r="P9" i="16"/>
  <c r="AC8" i="16"/>
  <c r="P8" i="16"/>
  <c r="AC7" i="16"/>
  <c r="P7" i="16"/>
  <c r="AC6" i="16"/>
  <c r="P6" i="16"/>
  <c r="AC5" i="16"/>
  <c r="P5" i="16"/>
  <c r="AC4" i="16"/>
  <c r="I15" i="29" s="1"/>
  <c r="P4" i="16"/>
  <c r="I5" i="29" s="1"/>
  <c r="AC3" i="16"/>
  <c r="I14" i="29" s="1"/>
  <c r="P3" i="16"/>
  <c r="I4" i="29" s="1"/>
  <c r="AC2" i="16"/>
  <c r="I13" i="29" s="1"/>
  <c r="P2" i="16"/>
  <c r="I3" i="29" s="1"/>
  <c r="G7" i="35"/>
  <c r="F7" i="35"/>
  <c r="F4" i="35"/>
  <c r="G6" i="35"/>
  <c r="F6" i="35"/>
  <c r="G5" i="35"/>
  <c r="F5" i="35"/>
  <c r="G4" i="35"/>
  <c r="J5" i="29" l="1"/>
  <c r="J15" i="29"/>
  <c r="J4" i="29"/>
  <c r="J6" i="29"/>
  <c r="AC24" i="16"/>
  <c r="H3" i="29"/>
  <c r="J3" i="29" s="1"/>
  <c r="H13" i="29"/>
  <c r="J13" i="29" s="1"/>
  <c r="P24" i="16"/>
  <c r="AC25" i="1"/>
  <c r="AC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E9925A-E8ED-4430-8DAF-2E6742951224}" keepAlive="1" name="Query - 2022(N)" description="Connection to the '2022(N)' query in the workbook." type="5" refreshedVersion="8" background="1" saveData="1">
    <dbPr connection="Provider=Microsoft.Mashup.OleDb.1;Data Source=$Workbook$;Location=2022(N);Extended Properties=&quot;&quot;" command="SELECT * FROM [2022(N)]"/>
  </connection>
  <connection id="2" xr16:uid="{7D180293-CA17-4D8E-961B-AEB98B2230DC}" keepAlive="1" name="Query - 2022(Q)" description="Connection to the '2022(Q)' query in the workbook." type="5" refreshedVersion="0" background="1">
    <dbPr connection="Provider=Microsoft.Mashup.OleDb.1;Data Source=$Workbook$;Location=2022(Q);Extended Properties=&quot;&quot;" command="SELECT * FROM [2022(Q)]"/>
  </connection>
  <connection id="3" xr16:uid="{B6C0CB18-34E4-489B-BF91-0312D2D5F795}" keepAlive="1" name="Query - 2022(S)" description="Connection to the '2022(S)' query in the workbook." type="5" refreshedVersion="0" background="1">
    <dbPr connection="Provider=Microsoft.Mashup.OleDb.1;Data Source=$Workbook$;Location=2022(S);Extended Properties=&quot;&quot;" command="SELECT * FROM [2022(S)]"/>
  </connection>
  <connection id="4" xr16:uid="{B7DC4C10-58C2-42A6-8168-9CC62F9EAAD1}" keepAlive="1" name="Query - 2023" description="Connection to the '2023' query in the workbook." type="5" refreshedVersion="0" background="1">
    <dbPr connection="Provider=Microsoft.Mashup.OleDb.1;Data Source=$Workbook$;Location=2023;Extended Properties=&quot;&quot;" command="SELECT * FROM [2023]"/>
  </connection>
  <connection id="5" xr16:uid="{86E9A4F3-81F6-484A-AB7D-9764A4C1C73F}" keepAlive="1" name="Query - 2023 (Q)" description="Connection to the '2023 (Q)' query in the workbook." type="5" refreshedVersion="0" background="1">
    <dbPr connection="Provider=Microsoft.Mashup.OleDb.1;Data Source=$Workbook$;Location=&quot;2023 (Q)&quot;;Extended Properties=&quot;&quot;" command="SELECT * FROM [2023 (Q)]"/>
  </connection>
  <connection id="6" xr16:uid="{59D95A35-A076-4AE9-AAB2-F8EA113F8DA7}" keepAlive="1" name="Query - 2023 (S)" description="Connection to the '2023 (S)' query in the workbook." type="5" refreshedVersion="0" background="1">
    <dbPr connection="Provider=Microsoft.Mashup.OleDb.1;Data Source=$Workbook$;Location=&quot;2023 (S)&quot;;Extended Properties=&quot;&quot;" command="SELECT * FROM [2023 (S)]"/>
  </connection>
  <connection id="7" xr16:uid="{6ABD964C-4827-4ED1-8C09-E0CDA682D14A}" keepAlive="1" name="Query - 2023(N)" description="Connection to the '2023(N)' query in the workbook." type="5" refreshedVersion="0" background="1">
    <dbPr connection="Provider=Microsoft.Mashup.OleDb.1;Data Source=$Workbook$;Location=2023(N);Extended Properties=&quot;&quot;" command="SELECT * FROM [2023(N)]"/>
  </connection>
  <connection id="8" xr16:uid="{48C58763-9EA8-49D2-BCBF-ECAF27BA55A5}" keepAlive="1" name="Query - total" description="Connection to the 'total' query in the workbook." type="5" refreshedVersion="7" background="1" saveData="1">
    <dbPr connection="Provider=Microsoft.Mashup.OleDb.1;Data Source=$Workbook$;Location=total;Extended Properties=&quot;&quot;" command="SELECT * FROM [total]"/>
  </connection>
  <connection id="9" xr16:uid="{97BD9806-16DC-4CEB-A4AE-61D1BC0B98AF}" keepAlive="1" name="Query - total (2)" type="5" refreshedVersion="8" deleted="1" background="1" saveData="1">
    <dbPr connection="" command=""/>
  </connection>
</connections>
</file>

<file path=xl/sharedStrings.xml><?xml version="1.0" encoding="utf-8"?>
<sst xmlns="http://schemas.openxmlformats.org/spreadsheetml/2006/main" count="461" uniqueCount="98">
  <si>
    <t>Zone</t>
  </si>
  <si>
    <t>Outlet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</si>
  <si>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</si>
  <si>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</si>
  <si>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</si>
  <si>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</si>
  <si>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</si>
  <si>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</si>
  <si>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</si>
  <si>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</si>
  <si>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</si>
  <si>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</si>
  <si>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</si>
  <si>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</si>
  <si>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</si>
  <si>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Zone 1</t>
  </si>
  <si>
    <t>A</t>
  </si>
  <si>
    <t>Requirement:</t>
  </si>
  <si>
    <t>Zone 3</t>
  </si>
  <si>
    <t>B</t>
  </si>
  <si>
    <t>Zone 2</t>
  </si>
  <si>
    <t>C</t>
  </si>
  <si>
    <t>D</t>
  </si>
  <si>
    <t>E</t>
  </si>
  <si>
    <t>F</t>
  </si>
  <si>
    <t>G</t>
  </si>
  <si>
    <t>H</t>
  </si>
  <si>
    <t>I</t>
  </si>
  <si>
    <t>Zone 4</t>
  </si>
  <si>
    <t>J</t>
  </si>
  <si>
    <t>K</t>
  </si>
  <si>
    <t>L</t>
  </si>
  <si>
    <t>M</t>
  </si>
  <si>
    <t>N</t>
  </si>
  <si>
    <t>O</t>
  </si>
  <si>
    <t>P</t>
  </si>
  <si>
    <t>U</t>
  </si>
  <si>
    <t>V</t>
  </si>
  <si>
    <t>X</t>
  </si>
  <si>
    <t>W</t>
  </si>
  <si>
    <t>Y</t>
  </si>
  <si>
    <t>Z</t>
  </si>
  <si>
    <t>Assumption</t>
  </si>
  <si>
    <t>AA</t>
  </si>
  <si>
    <t>You will find Outlet wise monthly Sales data [Quantity &amp; Value]</t>
  </si>
  <si>
    <t>9. Prepare any relevent charts and graphs for the PPT</t>
  </si>
  <si>
    <t>Here is 2022 &amp; 2023 Data in 2 different work sheet.</t>
  </si>
  <si>
    <t>1. Identify Shop by Shop Growth Rate in Both Quantity &amp; Value [Monthly, Quarterly, Yearly] {Must Use Formula to Generate Result}</t>
  </si>
  <si>
    <t>2. Identify Zone wise Growth Rate. Which Zone is the best &amp; which zone performed worst in Both Quantity &amp; Value {Must Use Formula to Generate Result}</t>
  </si>
  <si>
    <t>3. Identify the 4 Top Outlet in Both Quantity &amp; Value for Both the Year [Top 1 for each zone] {Must Use Formula to Generate Result}</t>
  </si>
  <si>
    <t>5. In terms of Value rank the Outlets for Both the Year {Must Use Formula to Generate Result}</t>
  </si>
  <si>
    <t>6. Prepare a graph to see the business contribution of the Zones {Must use Graph to Generate Result}</t>
  </si>
  <si>
    <t>4. Show a comparision in Trend line for 2022 vs 2023 in Both Quantity &amp; Value {Must use Graph to Generate Result}</t>
  </si>
  <si>
    <t>7. What is the Per Showroom Productivity of Each Zone for Both the Year {Must Use Formula to Generate Result}</t>
  </si>
  <si>
    <t>8. Reasons behind highest sales for any Outlet (own observation) {Multiple Reasons based on the Finding of the Given Data}</t>
  </si>
  <si>
    <t>Note: Every Requirement Must be Completed in the Matched Excel Sheet. Both Excel &amp; PPT should Contain the Same Name with Candidate Name Suffix</t>
  </si>
  <si>
    <t>growth rate</t>
  </si>
  <si>
    <t>yearly growth quantity and value</t>
  </si>
  <si>
    <t>monthly growth</t>
  </si>
  <si>
    <t>year</t>
  </si>
  <si>
    <t>For Quantity</t>
  </si>
  <si>
    <t>For sale</t>
  </si>
  <si>
    <t>Jan2</t>
  </si>
  <si>
    <t>Feb3</t>
  </si>
  <si>
    <t>Mar4</t>
  </si>
  <si>
    <t>Apr5</t>
  </si>
  <si>
    <t>May6</t>
  </si>
  <si>
    <t>Jun7</t>
  </si>
  <si>
    <t>Jul8</t>
  </si>
  <si>
    <t>Aug9</t>
  </si>
  <si>
    <t>Sep10</t>
  </si>
  <si>
    <t>Oct11</t>
  </si>
  <si>
    <t>Nov12</t>
  </si>
  <si>
    <t>Dec13</t>
  </si>
  <si>
    <t>Total14</t>
  </si>
  <si>
    <t>2022</t>
  </si>
  <si>
    <t>2023</t>
  </si>
  <si>
    <t>Row Labels</t>
  </si>
  <si>
    <t>Sum of Quantity</t>
  </si>
  <si>
    <t>Sum of sale</t>
  </si>
  <si>
    <t>Column Labels</t>
  </si>
  <si>
    <t>Total Quantity</t>
  </si>
  <si>
    <t>Total Sale</t>
  </si>
  <si>
    <t>Top 4 Outlet in both Quantity and Value</t>
  </si>
  <si>
    <t>1</t>
  </si>
  <si>
    <t>2</t>
  </si>
  <si>
    <t>3</t>
  </si>
  <si>
    <t>4</t>
  </si>
  <si>
    <t>Outlet name</t>
  </si>
  <si>
    <t>sales</t>
  </si>
  <si>
    <t>Growth rate</t>
  </si>
  <si>
    <t>Quantity</t>
  </si>
  <si>
    <t>Rank by sale value</t>
  </si>
  <si>
    <t>-</t>
  </si>
  <si>
    <t>Number of Outlet</t>
  </si>
  <si>
    <t>Total sales</t>
  </si>
  <si>
    <t>Per Showroom Productivity</t>
  </si>
  <si>
    <t>Per shworoom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</si>
</sst>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0.0%"/>
    <numFmt numFmtId="165" formatCode="&quot;$&quot;#,##0"/>
    <numFmt numFmtId="166" formatCode="0.0,,&quot;M&quot;"/>
    <numFmt numFmtId="167" formatCode="0.00,,&quot;M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algun Gothic"/>
      <family val="2"/>
    </font>
    <font>
      <sz val="10"/>
      <color theme="1"/>
      <name val="Malgun Gothic"/>
      <family val="2"/>
    </font>
    <font>
      <sz val="10"/>
      <name val="Malgun Gothic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Malgun Gothic"/>
      <family val="2"/>
    </font>
    <font>
      <b/>
      <sz val="10"/>
      <color theme="1"/>
      <name val="Malgun Gothic"/>
      <family val="2"/>
    </font>
    <font>
      <sz val="11"/>
      <color theme="1"/>
      <name val="Calibri"/>
      <family val="2"/>
      <scheme val="minor"/>
    </font>
    <font>
      <sz val="16"/>
      <color theme="1"/>
      <name val="Malgun Gothic"/>
      <family val="2"/>
    </font>
    <font>
      <b/>
      <sz val="11"/>
      <color theme="9" tint="-0.249977111117893"/>
      <name val="Calibri"/>
      <family val="2"/>
      <scheme val="minor"/>
    </font>
    <font>
      <b/>
      <sz val="11"/>
      <color rgb="FF2B1F2D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BBB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theme="7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9" fontId="1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4" fillId="2" borderId="1" xfId="0" applyNumberFormat="1" applyFont="1" applyFill="1" applyBorder="1" applyAlignment="1">
      <alignment horizontal="center" vertical="center"/>
    </xf>
    <xf numFmtId="41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5" fillId="0" borderId="1" xfId="0" applyNumberFormat="1" applyFont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/>
    <xf numFmtId="0" fontId="7" fillId="0" borderId="4" xfId="0" applyFont="1" applyBorder="1"/>
    <xf numFmtId="41" fontId="10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41" fontId="4" fillId="5" borderId="1" xfId="0" applyNumberFormat="1" applyFont="1" applyFill="1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/>
    <xf numFmtId="0" fontId="4" fillId="6" borderId="0" xfId="0" applyFont="1" applyFill="1"/>
    <xf numFmtId="9" fontId="0" fillId="0" borderId="0" xfId="2" applyFont="1"/>
    <xf numFmtId="164" fontId="0" fillId="0" borderId="0" xfId="2" applyNumberFormat="1" applyFont="1"/>
    <xf numFmtId="41" fontId="4" fillId="4" borderId="6" xfId="0" applyNumberFormat="1" applyFont="1" applyFill="1" applyBorder="1" applyAlignment="1">
      <alignment horizontal="center" vertical="center"/>
    </xf>
    <xf numFmtId="41" fontId="5" fillId="0" borderId="6" xfId="0" applyNumberFormat="1" applyFont="1" applyBorder="1" applyAlignment="1">
      <alignment horizontal="right" vertical="center"/>
    </xf>
    <xf numFmtId="41" fontId="9" fillId="0" borderId="6" xfId="1" applyNumberFormat="1" applyFont="1" applyBorder="1" applyAlignment="1">
      <alignment horizontal="center"/>
    </xf>
    <xf numFmtId="41" fontId="9" fillId="0" borderId="7" xfId="1" applyNumberFormat="1" applyFont="1" applyBorder="1" applyAlignment="1">
      <alignment horizontal="center"/>
    </xf>
    <xf numFmtId="0" fontId="4" fillId="7" borderId="0" xfId="0" applyFont="1" applyFill="1"/>
    <xf numFmtId="0" fontId="0" fillId="7" borderId="0" xfId="0" applyFill="1"/>
    <xf numFmtId="0" fontId="0" fillId="8" borderId="0" xfId="0" applyFill="1"/>
    <xf numFmtId="0" fontId="0" fillId="4" borderId="0" xfId="0" applyFill="1"/>
    <xf numFmtId="165" fontId="0" fillId="0" borderId="0" xfId="0" applyNumberFormat="1"/>
    <xf numFmtId="41" fontId="10" fillId="0" borderId="6" xfId="0" applyNumberFormat="1" applyFont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41" fontId="4" fillId="2" borderId="8" xfId="0" applyNumberFormat="1" applyFont="1" applyFill="1" applyBorder="1" applyAlignment="1">
      <alignment horizontal="center" vertical="center"/>
    </xf>
    <xf numFmtId="41" fontId="4" fillId="5" borderId="8" xfId="0" applyNumberFormat="1" applyFont="1" applyFill="1" applyBorder="1" applyAlignment="1">
      <alignment horizontal="center" vertical="center"/>
    </xf>
    <xf numFmtId="41" fontId="4" fillId="4" borderId="8" xfId="0" applyNumberFormat="1" applyFont="1" applyFill="1" applyBorder="1" applyAlignment="1">
      <alignment horizontal="center" vertical="center"/>
    </xf>
    <xf numFmtId="41" fontId="4" fillId="4" borderId="9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10" borderId="0" xfId="0" applyFont="1" applyFill="1" applyAlignment="1"/>
    <xf numFmtId="49" fontId="1" fillId="10" borderId="0" xfId="0" applyNumberFormat="1" applyFont="1" applyFill="1"/>
    <xf numFmtId="41" fontId="9" fillId="0" borderId="1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4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1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" xfId="2" builtinId="5"/>
  </cellStyles>
  <dxfs count="110">
    <dxf>
      <font>
        <color rgb="FF9C0006"/>
      </font>
      <fill>
        <patternFill>
          <bgColor rgb="FFFFC7CE"/>
        </patternFill>
      </fill>
    </dxf>
    <dxf>
      <numFmt numFmtId="165" formatCode="&quot;$&quot;#,##0"/>
    </dxf>
    <dxf>
      <numFmt numFmtId="165" formatCode="&quot;$&quot;#,##0"/>
    </dxf>
    <dxf>
      <numFmt numFmtId="167" formatCode="0.00,,&quot;M&quot;"/>
    </dxf>
    <dxf>
      <numFmt numFmtId="167" formatCode="0.00,,&quot;M&quot;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/>
        <sz val="12"/>
        <name val="Malgun Gothic"/>
        <scheme val="none"/>
      </font>
      <fill>
        <patternFill patternType="solid">
          <fgColor indexed="64"/>
          <bgColor rgb="FF3BBB53"/>
        </patternFill>
      </fill>
    </dxf>
    <dxf>
      <font>
        <b/>
        <sz val="12"/>
        <name val="Malgun Gothic"/>
        <scheme val="none"/>
      </font>
      <fill>
        <patternFill patternType="solid">
          <fgColor indexed="64"/>
          <bgColor rgb="FF3BBB53"/>
        </patternFill>
      </fill>
    </dxf>
    <dxf>
      <font>
        <b/>
        <sz val="12"/>
        <name val="Malgun Gothic"/>
        <scheme val="none"/>
      </font>
      <fill>
        <patternFill patternType="solid">
          <fgColor indexed="64"/>
          <bgColor rgb="FF3BBB53"/>
        </patternFill>
      </fill>
    </dxf>
    <dxf>
      <font>
        <b/>
        <sz val="12"/>
        <name val="Malgun Gothic"/>
        <scheme val="none"/>
      </font>
      <fill>
        <patternFill patternType="solid">
          <fgColor indexed="64"/>
          <bgColor rgb="FF3BBB5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3" formatCode="_(* #,##0_);_(* \(#,##0\);_(* &quot;-&quot;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3" formatCode="_(* #,##0_);_(* \(#,##0\);_(* &quot;-&quot;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33" formatCode="_(* #,##0_);_(* \(#,##0\);_(* &quot;-&quot;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B1F2D"/>
      <color rgb="FF3BB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QA of Assessment_data Analyst)(p) (Recovered).xlsx]Trend line!PivotTable2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Quantity</a:t>
            </a:r>
          </a:p>
          <a:p>
            <a:pPr>
              <a:defRPr/>
            </a:pPr>
            <a:r>
              <a:rPr lang="en-US">
                <a:solidFill>
                  <a:srgbClr val="00B0F0"/>
                </a:solidFill>
              </a:rPr>
              <a:t>2002</a:t>
            </a:r>
            <a:r>
              <a:rPr lang="en-US">
                <a:solidFill>
                  <a:srgbClr val="FF0000"/>
                </a:solidFill>
              </a:rPr>
              <a:t> </a:t>
            </a:r>
            <a:r>
              <a:rPr lang="en-US"/>
              <a:t>vs </a:t>
            </a:r>
            <a:r>
              <a:rPr lang="en-US">
                <a:solidFill>
                  <a:schemeClr val="accent2"/>
                </a:solidFill>
              </a:rPr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35870516185477"/>
          <c:y val="0.25115850102070575"/>
          <c:w val="0.83953018372703414"/>
          <c:h val="0.66459025955088946"/>
        </c:manualLayout>
      </c:layout>
      <c:lineChart>
        <c:grouping val="standard"/>
        <c:varyColors val="0"/>
        <c:ser>
          <c:idx val="0"/>
          <c:order val="0"/>
          <c:tx>
            <c:strRef>
              <c:f>'Trend line'!$B$3:$B$4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'Trend line'!$A$5:$A$16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line'!$B$5:$B$16</c:f>
              <c:numCache>
                <c:formatCode>General</c:formatCode>
                <c:ptCount val="12"/>
                <c:pt idx="0">
                  <c:v>132</c:v>
                </c:pt>
                <c:pt idx="1">
                  <c:v>72</c:v>
                </c:pt>
                <c:pt idx="2">
                  <c:v>181</c:v>
                </c:pt>
                <c:pt idx="3">
                  <c:v>166</c:v>
                </c:pt>
                <c:pt idx="4">
                  <c:v>104</c:v>
                </c:pt>
                <c:pt idx="5">
                  <c:v>132</c:v>
                </c:pt>
                <c:pt idx="6">
                  <c:v>234</c:v>
                </c:pt>
                <c:pt idx="7">
                  <c:v>85</c:v>
                </c:pt>
                <c:pt idx="8">
                  <c:v>173</c:v>
                </c:pt>
                <c:pt idx="9">
                  <c:v>163</c:v>
                </c:pt>
                <c:pt idx="10">
                  <c:v>263</c:v>
                </c:pt>
                <c:pt idx="1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0-4E61-A405-5D495B55D40D}"/>
            </c:ext>
          </c:extLst>
        </c:ser>
        <c:ser>
          <c:idx val="1"/>
          <c:order val="1"/>
          <c:tx>
            <c:strRef>
              <c:f>'Trend line'!$C$3:$C$4</c:f>
              <c:strCache>
                <c:ptCount val="1"/>
                <c:pt idx="0">
                  <c:v>2023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'Trend line'!$A$5:$A$16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line'!$C$5:$C$16</c:f>
              <c:numCache>
                <c:formatCode>General</c:formatCode>
                <c:ptCount val="12"/>
                <c:pt idx="0">
                  <c:v>175</c:v>
                </c:pt>
                <c:pt idx="1">
                  <c:v>131</c:v>
                </c:pt>
                <c:pt idx="2">
                  <c:v>247</c:v>
                </c:pt>
                <c:pt idx="3">
                  <c:v>209</c:v>
                </c:pt>
                <c:pt idx="4">
                  <c:v>190</c:v>
                </c:pt>
                <c:pt idx="5">
                  <c:v>155</c:v>
                </c:pt>
                <c:pt idx="6">
                  <c:v>349</c:v>
                </c:pt>
                <c:pt idx="7">
                  <c:v>146</c:v>
                </c:pt>
                <c:pt idx="8">
                  <c:v>202</c:v>
                </c:pt>
                <c:pt idx="9">
                  <c:v>191</c:v>
                </c:pt>
                <c:pt idx="10">
                  <c:v>312</c:v>
                </c:pt>
                <c:pt idx="11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0-4E61-A405-5D495B55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56192"/>
        <c:axId val="1089253312"/>
      </c:lineChart>
      <c:catAx>
        <c:axId val="10892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53312"/>
        <c:crosses val="autoZero"/>
        <c:auto val="1"/>
        <c:lblAlgn val="ctr"/>
        <c:lblOffset val="100"/>
        <c:noMultiLvlLbl val="0"/>
      </c:catAx>
      <c:valAx>
        <c:axId val="108925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QA of Assessment_data Analyst)(p) (Recovered).xlsx]Trend line!PivotTable4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Sale</a:t>
            </a:r>
          </a:p>
          <a:p>
            <a:pPr>
              <a:defRPr/>
            </a:pPr>
            <a:r>
              <a:rPr lang="en-US">
                <a:solidFill>
                  <a:srgbClr val="00B0F0"/>
                </a:solidFill>
              </a:rPr>
              <a:t>2022 vs </a:t>
            </a:r>
            <a:r>
              <a:rPr lang="en-US">
                <a:solidFill>
                  <a:schemeClr val="accent2"/>
                </a:solidFill>
              </a:rPr>
              <a:t>2023</a:t>
            </a:r>
            <a:r>
              <a:rPr lang="en-US">
                <a:solidFill>
                  <a:srgbClr val="00B0F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59844566212849"/>
          <c:y val="0.17129629629629628"/>
          <c:w val="0.77121701892526595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strRef>
              <c:f>'Trend line'!$G$3:$G$4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line'!$F$5:$F$16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line'!$G$5:$G$16</c:f>
              <c:numCache>
                <c:formatCode>"$"#,##0</c:formatCode>
                <c:ptCount val="12"/>
                <c:pt idx="0">
                  <c:v>1584000</c:v>
                </c:pt>
                <c:pt idx="1">
                  <c:v>864000</c:v>
                </c:pt>
                <c:pt idx="2">
                  <c:v>2172000</c:v>
                </c:pt>
                <c:pt idx="3">
                  <c:v>1992000</c:v>
                </c:pt>
                <c:pt idx="4">
                  <c:v>1040000</c:v>
                </c:pt>
                <c:pt idx="5">
                  <c:v>1320000</c:v>
                </c:pt>
                <c:pt idx="6">
                  <c:v>2340000</c:v>
                </c:pt>
                <c:pt idx="7">
                  <c:v>850000</c:v>
                </c:pt>
                <c:pt idx="8">
                  <c:v>2076000</c:v>
                </c:pt>
                <c:pt idx="9">
                  <c:v>1956000</c:v>
                </c:pt>
                <c:pt idx="10">
                  <c:v>3156000</c:v>
                </c:pt>
                <c:pt idx="11">
                  <c:v>1580000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3-4AE3-A79F-477AC799BBA6}"/>
            </c:ext>
          </c:extLst>
        </c:ser>
        <c:ser>
          <c:idx val="1"/>
          <c:order val="1"/>
          <c:tx>
            <c:strRef>
              <c:f>'Trend line'!$H$3:$H$4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'Trend line'!$F$5:$F$16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line'!$H$5:$H$16</c:f>
              <c:numCache>
                <c:formatCode>"$"#,##0</c:formatCode>
                <c:ptCount val="12"/>
                <c:pt idx="0">
                  <c:v>2100000</c:v>
                </c:pt>
                <c:pt idx="1">
                  <c:v>1572000</c:v>
                </c:pt>
                <c:pt idx="2">
                  <c:v>2956000</c:v>
                </c:pt>
                <c:pt idx="3">
                  <c:v>2496000</c:v>
                </c:pt>
                <c:pt idx="4">
                  <c:v>1890000</c:v>
                </c:pt>
                <c:pt idx="5">
                  <c:v>1540000</c:v>
                </c:pt>
                <c:pt idx="6">
                  <c:v>3480000</c:v>
                </c:pt>
                <c:pt idx="7">
                  <c:v>1448000</c:v>
                </c:pt>
                <c:pt idx="8">
                  <c:v>2396000</c:v>
                </c:pt>
                <c:pt idx="9">
                  <c:v>2268000</c:v>
                </c:pt>
                <c:pt idx="10">
                  <c:v>3724000</c:v>
                </c:pt>
                <c:pt idx="11">
                  <c:v>2360000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3-4AE3-A79F-477AC799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091104"/>
        <c:axId val="1818861488"/>
      </c:lineChart>
      <c:catAx>
        <c:axId val="10070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61488"/>
        <c:crosses val="autoZero"/>
        <c:auto val="1"/>
        <c:lblAlgn val="ctr"/>
        <c:lblOffset val="100"/>
        <c:noMultiLvlLbl val="0"/>
      </c:catAx>
      <c:valAx>
        <c:axId val="1818861488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QA of Assessment_data Analyst)(p) (Recovered).xlsx]Zone contribution!PivotTable9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'Zone contribution'!$B$1:$B$2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42-4239-9168-8AAADEBACB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42-4239-9168-8AAADEBACB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42-4239-9168-8AAADEBACB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42-4239-9168-8AAADEBACB2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'Zone contribution'!$A$3:$A$6</c:f>
              <c:strCache>
                <c:ptCount val="4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</c:strCache>
            </c:strRef>
          </c:cat>
          <c:val>
            <c:numRef>
              <c:f>'Zone contribution'!$B$3:$B$6</c:f>
              <c:numCache>
                <c:formatCode>0.0,,"M"</c:formatCode>
                <c:ptCount val="4"/>
                <c:pt idx="0">
                  <c:v>8760000</c:v>
                </c:pt>
                <c:pt idx="1">
                  <c:v>5352000</c:v>
                </c:pt>
                <c:pt idx="2">
                  <c:v>10340000</c:v>
                </c:pt>
                <c:pt idx="3">
                  <c:v>3778000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3-43DC-9BC8-03DED0454A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389978525411595"/>
          <c:y val="2.2948934464709778E-2"/>
          <c:w val="0.5121720523964528"/>
          <c:h val="7.745319591920964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80962</xdr:rowOff>
    </xdr:from>
    <xdr:to>
      <xdr:col>4</xdr:col>
      <xdr:colOff>552450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A1E5F-710D-3FF8-B77A-231CFDD21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16</xdr:row>
      <xdr:rowOff>138112</xdr:rowOff>
    </xdr:from>
    <xdr:to>
      <xdr:col>14</xdr:col>
      <xdr:colOff>590550</xdr:colOff>
      <xdr:row>31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AA4FF1-FA50-49EE-21DF-ADCBCE406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176211</xdr:rowOff>
    </xdr:from>
    <xdr:to>
      <xdr:col>7</xdr:col>
      <xdr:colOff>276225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4635C-A574-4ABC-823A-994F9D103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0</xdr:rowOff>
    </xdr:from>
    <xdr:to>
      <xdr:col>5</xdr:col>
      <xdr:colOff>171450</xdr:colOff>
      <xdr:row>3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DD59A8-95BA-4F4D-BD04-083B0A9C8ACD}"/>
            </a:ext>
          </a:extLst>
        </xdr:cNvPr>
        <xdr:cNvSpPr/>
      </xdr:nvSpPr>
      <xdr:spPr>
        <a:xfrm>
          <a:off x="323850" y="190500"/>
          <a:ext cx="289560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2">
                  <a:lumMod val="10000"/>
                </a:schemeClr>
              </a:solidFill>
            </a:rPr>
            <a:t>Top</a:t>
          </a:r>
          <a:r>
            <a:rPr lang="en-US" sz="1100" baseline="0">
              <a:solidFill>
                <a:schemeClr val="bg2">
                  <a:lumMod val="10000"/>
                </a:schemeClr>
              </a:solidFill>
            </a:rPr>
            <a:t> Outlet                </a:t>
          </a:r>
          <a:r>
            <a:rPr lang="en-US" sz="2800" b="1" baseline="0">
              <a:solidFill>
                <a:schemeClr val="bg2">
                  <a:lumMod val="10000"/>
                </a:schemeClr>
              </a:solidFill>
            </a:rPr>
            <a:t>A</a:t>
          </a:r>
          <a:endParaRPr lang="en-US" sz="1100"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1</xdr:col>
      <xdr:colOff>514350</xdr:colOff>
      <xdr:row>2</xdr:row>
      <xdr:rowOff>114300</xdr:rowOff>
    </xdr:from>
    <xdr:to>
      <xdr:col>2</xdr:col>
      <xdr:colOff>142875</xdr:colOff>
      <xdr:row>2</xdr:row>
      <xdr:rowOff>160019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F14F4A58-EA99-494C-92BE-A935656636C1}"/>
            </a:ext>
          </a:extLst>
        </xdr:cNvPr>
        <xdr:cNvSpPr/>
      </xdr:nvSpPr>
      <xdr:spPr>
        <a:xfrm>
          <a:off x="1123950" y="495300"/>
          <a:ext cx="238125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600075</xdr:colOff>
      <xdr:row>4</xdr:row>
      <xdr:rowOff>0</xdr:rowOff>
    </xdr:from>
    <xdr:to>
      <xdr:col>3</xdr:col>
      <xdr:colOff>409575</xdr:colOff>
      <xdr:row>10</xdr:row>
      <xdr:rowOff>57150</xdr:rowOff>
    </xdr:to>
    <xdr:sp macro="" textlink="">
      <xdr:nvSpPr>
        <xdr:cNvPr id="6" name="Flowchart: Sequential Access Storage 5">
          <a:extLst>
            <a:ext uri="{FF2B5EF4-FFF2-40B4-BE49-F238E27FC236}">
              <a16:creationId xmlns:a16="http://schemas.microsoft.com/office/drawing/2014/main" id="{8EC4FF1A-A438-48FB-B9A3-4FBDB6F0D866}"/>
            </a:ext>
          </a:extLst>
        </xdr:cNvPr>
        <xdr:cNvSpPr/>
      </xdr:nvSpPr>
      <xdr:spPr>
        <a:xfrm>
          <a:off x="600075" y="762000"/>
          <a:ext cx="1638300" cy="1200150"/>
        </a:xfrm>
        <a:prstGeom prst="flowChartMagnetic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bg2">
                  <a:lumMod val="10000"/>
                </a:schemeClr>
              </a:solidFill>
            </a:rPr>
            <a:t>Reasons</a:t>
          </a:r>
        </a:p>
      </xdr:txBody>
    </xdr:sp>
    <xdr:clientData/>
  </xdr:twoCellAnchor>
  <xdr:twoCellAnchor>
    <xdr:from>
      <xdr:col>2</xdr:col>
      <xdr:colOff>552450</xdr:colOff>
      <xdr:row>5</xdr:row>
      <xdr:rowOff>123825</xdr:rowOff>
    </xdr:from>
    <xdr:to>
      <xdr:col>2</xdr:col>
      <xdr:colOff>598169</xdr:colOff>
      <xdr:row>8</xdr:row>
      <xdr:rowOff>19050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EFBC0C24-6F77-445E-9301-5DE8C8E71337}"/>
            </a:ext>
          </a:extLst>
        </xdr:cNvPr>
        <xdr:cNvSpPr/>
      </xdr:nvSpPr>
      <xdr:spPr>
        <a:xfrm>
          <a:off x="1771650" y="1076325"/>
          <a:ext cx="45719" cy="46672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476250</xdr:colOff>
      <xdr:row>8</xdr:row>
      <xdr:rowOff>38100</xdr:rowOff>
    </xdr:from>
    <xdr:to>
      <xdr:col>7</xdr:col>
      <xdr:colOff>342900</xdr:colOff>
      <xdr:row>20</xdr:row>
      <xdr:rowOff>114300</xdr:rowOff>
    </xdr:to>
    <xdr:sp macro="" textlink="">
      <xdr:nvSpPr>
        <xdr:cNvPr id="8" name="Flowchart: Punched Tape 7">
          <a:extLst>
            <a:ext uri="{FF2B5EF4-FFF2-40B4-BE49-F238E27FC236}">
              <a16:creationId xmlns:a16="http://schemas.microsoft.com/office/drawing/2014/main" id="{2C3EC2C2-E328-4819-A45F-202AFFD34B41}"/>
            </a:ext>
          </a:extLst>
        </xdr:cNvPr>
        <xdr:cNvSpPr/>
      </xdr:nvSpPr>
      <xdr:spPr>
        <a:xfrm>
          <a:off x="476250" y="1562100"/>
          <a:ext cx="4133850" cy="2362200"/>
        </a:xfrm>
        <a:prstGeom prst="flowChartPunched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  <a:p>
          <a:pPr lvl="1"/>
          <a:r>
            <a:rPr lang="en-US" sz="1200" b="1">
              <a:solidFill>
                <a:schemeClr val="bg2">
                  <a:lumMod val="10000"/>
                </a:schemeClr>
              </a:solidFill>
            </a:rPr>
            <a:t>-</a:t>
          </a:r>
          <a:r>
            <a:rPr lang="en-US" sz="1200" b="1" baseline="0">
              <a:solidFill>
                <a:schemeClr val="bg2">
                  <a:lumMod val="10000"/>
                </a:schemeClr>
              </a:solidFill>
            </a:rPr>
            <a:t> </a:t>
          </a:r>
          <a:r>
            <a:rPr lang="en-US" sz="1200" b="1">
              <a:solidFill>
                <a:schemeClr val="bg2">
                  <a:lumMod val="10000"/>
                </a:schemeClr>
              </a:solidFill>
            </a:rPr>
            <a:t>Higher number of customers</a:t>
          </a:r>
        </a:p>
        <a:p>
          <a:pPr lvl="1"/>
          <a:r>
            <a:rPr lang="en-US" sz="1200" b="1">
              <a:solidFill>
                <a:schemeClr val="bg2">
                  <a:lumMod val="10000"/>
                </a:schemeClr>
              </a:solidFill>
            </a:rPr>
            <a:t>-</a:t>
          </a:r>
          <a:r>
            <a:rPr lang="en-US" sz="1200" b="1" baseline="0">
              <a:solidFill>
                <a:schemeClr val="bg2">
                  <a:lumMod val="10000"/>
                </a:schemeClr>
              </a:solidFill>
            </a:rPr>
            <a:t> </a:t>
          </a:r>
          <a:r>
            <a:rPr lang="en-US" sz="1200" b="1">
              <a:solidFill>
                <a:schemeClr val="bg2">
                  <a:lumMod val="10000"/>
                </a:schemeClr>
              </a:solidFill>
            </a:rPr>
            <a:t>Better showroom productivity</a:t>
          </a:r>
        </a:p>
        <a:p>
          <a:pPr lvl="1"/>
          <a:r>
            <a:rPr lang="en-US" sz="1200" b="1">
              <a:solidFill>
                <a:schemeClr val="bg2">
                  <a:lumMod val="10000"/>
                </a:schemeClr>
              </a:solidFill>
            </a:rPr>
            <a:t>- Prime location or zone</a:t>
          </a:r>
        </a:p>
        <a:p>
          <a:pPr lvl="1"/>
          <a:r>
            <a:rPr lang="en-US" sz="1200" b="1">
              <a:solidFill>
                <a:schemeClr val="bg2">
                  <a:lumMod val="10000"/>
                </a:schemeClr>
              </a:solidFill>
            </a:rPr>
            <a:t>- Higher number of showrooms</a:t>
          </a:r>
        </a:p>
        <a:p>
          <a:pPr lvl="1"/>
          <a:r>
            <a:rPr lang="en-US" sz="1200" b="1">
              <a:solidFill>
                <a:schemeClr val="bg2">
                  <a:lumMod val="10000"/>
                </a:schemeClr>
              </a:solidFill>
            </a:rPr>
            <a:t>- Better year-on-year growth</a:t>
          </a:r>
        </a:p>
        <a:p>
          <a:pPr lvl="1"/>
          <a:r>
            <a:rPr lang="en-US" sz="1200" b="1">
              <a:solidFill>
                <a:schemeClr val="bg2">
                  <a:lumMod val="10000"/>
                </a:schemeClr>
              </a:solidFill>
            </a:rPr>
            <a:t>- Strong zone performance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vo" refreshedDate="45778.730685185183" backgroundQuery="1" createdVersion="8" refreshedVersion="8" minRefreshableVersion="3" recordCount="540" xr:uid="{434AC440-4A28-423E-B4BC-B766FDF9E399}">
  <cacheSource type="external" connectionId="9"/>
  <cacheFields count="6">
    <cacheField name="year" numFmtId="0">
      <sharedItems count="2">
        <s v="2023"/>
        <s v="2022"/>
      </sharedItems>
    </cacheField>
    <cacheField name="Zone" numFmtId="0">
      <sharedItems count="4">
        <s v="Zone 1"/>
        <s v="Zone 3"/>
        <s v="Zone 2"/>
        <s v="Zone 4"/>
      </sharedItems>
    </cacheField>
    <cacheField name="Outlet Name" numFmtId="0">
      <sharedItems count="23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U"/>
        <s v="V"/>
        <s v="X"/>
        <s v="W"/>
        <s v="Y"/>
        <s v="Z"/>
        <s v="AA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Quantity" numFmtId="0">
      <sharedItems containsSemiMixedTypes="0" containsString="0" containsNumber="1" containsInteger="1" minValue="0" maxValue="53" count="43">
        <n v="13"/>
        <n v="34"/>
        <n v="53"/>
        <n v="47"/>
        <n v="32"/>
        <n v="41"/>
        <n v="16"/>
        <n v="18"/>
        <n v="40"/>
        <n v="25"/>
        <n v="28"/>
        <n v="9"/>
        <n v="5"/>
        <n v="26"/>
        <n v="24"/>
        <n v="15"/>
        <n v="33"/>
        <n v="11"/>
        <n v="10"/>
        <n v="17"/>
        <n v="27"/>
        <n v="12"/>
        <n v="21"/>
        <n v="38"/>
        <n v="14"/>
        <n v="45"/>
        <n v="1"/>
        <n v="8"/>
        <n v="20"/>
        <n v="30"/>
        <n v="7"/>
        <n v="4"/>
        <n v="6"/>
        <n v="19"/>
        <n v="2"/>
        <n v="3"/>
        <n v="0"/>
        <n v="31"/>
        <n v="50"/>
        <n v="39"/>
        <n v="23"/>
        <n v="43"/>
        <n v="22"/>
      </sharedItems>
    </cacheField>
    <cacheField name="sale" numFmtId="0">
      <sharedItems containsSemiMixedTypes="0" containsString="0" containsNumber="1" containsInteger="1" minValue="0" maxValue="636000"/>
    </cacheField>
  </cacheFields>
  <extLst>
    <ext xmlns:x14="http://schemas.microsoft.com/office/spreadsheetml/2009/9/main" uri="{725AE2AE-9491-48be-B2B4-4EB974FC3084}">
      <x14:pivotCacheDefinition pivotCacheId="208622518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vo" refreshedDate="45779.521720023149" backgroundQuery="1" createdVersion="7" refreshedVersion="7" minRefreshableVersion="3" recordCount="540" xr:uid="{CB7C12C1-AE68-44C3-9792-BA3F2CAFA709}">
  <cacheSource type="external" connectionId="8"/>
  <cacheFields count="7">
    <cacheField name="year" numFmtId="0">
      <sharedItems count="2">
        <s v="2023"/>
        <s v="2022"/>
      </sharedItems>
    </cacheField>
    <cacheField name="Zone" numFmtId="0">
      <sharedItems count="4">
        <s v="Zone 1"/>
        <s v="Zone 3"/>
        <s v="Zone 2"/>
        <s v="Zone 4"/>
      </sharedItems>
    </cacheField>
    <cacheField name="Outlet Name" numFmtId="0">
      <sharedItems count="23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U"/>
        <s v="V"/>
        <s v="X"/>
        <s v="W"/>
        <s v="Y"/>
        <s v="Z"/>
        <s v="AA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Quantity" numFmtId="0">
      <sharedItems containsSemiMixedTypes="0" containsString="0" containsNumber="1" containsInteger="1" minValue="0" maxValue="53" count="43">
        <n v="13"/>
        <n v="34"/>
        <n v="53"/>
        <n v="47"/>
        <n v="32"/>
        <n v="41"/>
        <n v="16"/>
        <n v="18"/>
        <n v="40"/>
        <n v="25"/>
        <n v="28"/>
        <n v="9"/>
        <n v="5"/>
        <n v="26"/>
        <n v="24"/>
        <n v="15"/>
        <n v="33"/>
        <n v="11"/>
        <n v="10"/>
        <n v="17"/>
        <n v="27"/>
        <n v="12"/>
        <n v="21"/>
        <n v="38"/>
        <n v="14"/>
        <n v="45"/>
        <n v="1"/>
        <n v="8"/>
        <n v="20"/>
        <n v="30"/>
        <n v="7"/>
        <n v="4"/>
        <n v="6"/>
        <n v="19"/>
        <n v="2"/>
        <n v="3"/>
        <n v="0"/>
        <n v="31"/>
        <n v="50"/>
        <n v="39"/>
        <n v="23"/>
        <n v="43"/>
        <n v="22"/>
      </sharedItems>
    </cacheField>
    <cacheField name="sale" numFmtId="0">
      <sharedItems containsSemiMixedTypes="0" containsString="0" containsNumber="1" containsInteger="1" minValue="0" maxValue="636000"/>
    </cacheField>
    <cacheField name="Quarter" numFmtId="0">
      <sharedItems count="4">
        <s v="1"/>
        <s v="2"/>
        <s v="3"/>
        <s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x v="0"/>
    <x v="0"/>
    <n v="156000"/>
  </r>
  <r>
    <x v="0"/>
    <x v="0"/>
    <x v="0"/>
    <x v="1"/>
    <x v="1"/>
    <n v="408000"/>
  </r>
  <r>
    <x v="0"/>
    <x v="0"/>
    <x v="0"/>
    <x v="2"/>
    <x v="2"/>
    <n v="636000"/>
  </r>
  <r>
    <x v="0"/>
    <x v="0"/>
    <x v="0"/>
    <x v="3"/>
    <x v="3"/>
    <n v="564000"/>
  </r>
  <r>
    <x v="0"/>
    <x v="0"/>
    <x v="0"/>
    <x v="4"/>
    <x v="4"/>
    <n v="320000"/>
  </r>
  <r>
    <x v="0"/>
    <x v="0"/>
    <x v="0"/>
    <x v="5"/>
    <x v="5"/>
    <n v="410000"/>
  </r>
  <r>
    <x v="0"/>
    <x v="0"/>
    <x v="0"/>
    <x v="6"/>
    <x v="6"/>
    <n v="160000"/>
  </r>
  <r>
    <x v="0"/>
    <x v="0"/>
    <x v="0"/>
    <x v="7"/>
    <x v="7"/>
    <n v="180000"/>
  </r>
  <r>
    <x v="0"/>
    <x v="0"/>
    <x v="0"/>
    <x v="8"/>
    <x v="8"/>
    <n v="480000"/>
  </r>
  <r>
    <x v="0"/>
    <x v="0"/>
    <x v="0"/>
    <x v="9"/>
    <x v="9"/>
    <n v="300000"/>
  </r>
  <r>
    <x v="0"/>
    <x v="0"/>
    <x v="0"/>
    <x v="10"/>
    <x v="8"/>
    <n v="480000"/>
  </r>
  <r>
    <x v="0"/>
    <x v="0"/>
    <x v="0"/>
    <x v="11"/>
    <x v="10"/>
    <n v="280000"/>
  </r>
  <r>
    <x v="0"/>
    <x v="1"/>
    <x v="1"/>
    <x v="0"/>
    <x v="11"/>
    <n v="108000"/>
  </r>
  <r>
    <x v="0"/>
    <x v="1"/>
    <x v="1"/>
    <x v="1"/>
    <x v="12"/>
    <n v="60000"/>
  </r>
  <r>
    <x v="0"/>
    <x v="1"/>
    <x v="1"/>
    <x v="2"/>
    <x v="13"/>
    <n v="312000"/>
  </r>
  <r>
    <x v="0"/>
    <x v="1"/>
    <x v="1"/>
    <x v="3"/>
    <x v="9"/>
    <n v="300000"/>
  </r>
  <r>
    <x v="0"/>
    <x v="1"/>
    <x v="1"/>
    <x v="4"/>
    <x v="14"/>
    <n v="240000"/>
  </r>
  <r>
    <x v="0"/>
    <x v="1"/>
    <x v="1"/>
    <x v="5"/>
    <x v="15"/>
    <n v="150000"/>
  </r>
  <r>
    <x v="0"/>
    <x v="1"/>
    <x v="1"/>
    <x v="6"/>
    <x v="16"/>
    <n v="330000"/>
  </r>
  <r>
    <x v="0"/>
    <x v="1"/>
    <x v="1"/>
    <x v="7"/>
    <x v="17"/>
    <n v="110000"/>
  </r>
  <r>
    <x v="0"/>
    <x v="1"/>
    <x v="1"/>
    <x v="8"/>
    <x v="18"/>
    <n v="120000"/>
  </r>
  <r>
    <x v="0"/>
    <x v="1"/>
    <x v="1"/>
    <x v="9"/>
    <x v="19"/>
    <n v="204000"/>
  </r>
  <r>
    <x v="0"/>
    <x v="1"/>
    <x v="1"/>
    <x v="10"/>
    <x v="20"/>
    <n v="324000"/>
  </r>
  <r>
    <x v="0"/>
    <x v="1"/>
    <x v="1"/>
    <x v="11"/>
    <x v="20"/>
    <n v="270000"/>
  </r>
  <r>
    <x v="0"/>
    <x v="2"/>
    <x v="2"/>
    <x v="0"/>
    <x v="21"/>
    <n v="144000"/>
  </r>
  <r>
    <x v="0"/>
    <x v="2"/>
    <x v="2"/>
    <x v="1"/>
    <x v="17"/>
    <n v="132000"/>
  </r>
  <r>
    <x v="0"/>
    <x v="2"/>
    <x v="2"/>
    <x v="2"/>
    <x v="22"/>
    <n v="252000"/>
  </r>
  <r>
    <x v="0"/>
    <x v="2"/>
    <x v="2"/>
    <x v="3"/>
    <x v="19"/>
    <n v="204000"/>
  </r>
  <r>
    <x v="0"/>
    <x v="2"/>
    <x v="2"/>
    <x v="4"/>
    <x v="9"/>
    <n v="250000"/>
  </r>
  <r>
    <x v="0"/>
    <x v="2"/>
    <x v="2"/>
    <x v="5"/>
    <x v="18"/>
    <n v="100000"/>
  </r>
  <r>
    <x v="0"/>
    <x v="2"/>
    <x v="2"/>
    <x v="6"/>
    <x v="23"/>
    <n v="380000"/>
  </r>
  <r>
    <x v="0"/>
    <x v="2"/>
    <x v="2"/>
    <x v="7"/>
    <x v="18"/>
    <n v="100000"/>
  </r>
  <r>
    <x v="0"/>
    <x v="2"/>
    <x v="2"/>
    <x v="8"/>
    <x v="11"/>
    <n v="108000"/>
  </r>
  <r>
    <x v="0"/>
    <x v="2"/>
    <x v="2"/>
    <x v="9"/>
    <x v="15"/>
    <n v="180000"/>
  </r>
  <r>
    <x v="0"/>
    <x v="2"/>
    <x v="2"/>
    <x v="10"/>
    <x v="24"/>
    <n v="168000"/>
  </r>
  <r>
    <x v="0"/>
    <x v="2"/>
    <x v="2"/>
    <x v="11"/>
    <x v="6"/>
    <n v="160000"/>
  </r>
  <r>
    <x v="0"/>
    <x v="1"/>
    <x v="3"/>
    <x v="0"/>
    <x v="25"/>
    <n v="540000"/>
  </r>
  <r>
    <x v="0"/>
    <x v="1"/>
    <x v="3"/>
    <x v="1"/>
    <x v="17"/>
    <n v="132000"/>
  </r>
  <r>
    <x v="0"/>
    <x v="1"/>
    <x v="3"/>
    <x v="2"/>
    <x v="18"/>
    <n v="120000"/>
  </r>
  <r>
    <x v="0"/>
    <x v="1"/>
    <x v="3"/>
    <x v="3"/>
    <x v="26"/>
    <n v="12000"/>
  </r>
  <r>
    <x v="0"/>
    <x v="1"/>
    <x v="3"/>
    <x v="4"/>
    <x v="27"/>
    <n v="80000"/>
  </r>
  <r>
    <x v="0"/>
    <x v="1"/>
    <x v="3"/>
    <x v="5"/>
    <x v="21"/>
    <n v="120000"/>
  </r>
  <r>
    <x v="0"/>
    <x v="1"/>
    <x v="3"/>
    <x v="6"/>
    <x v="4"/>
    <n v="320000"/>
  </r>
  <r>
    <x v="0"/>
    <x v="1"/>
    <x v="3"/>
    <x v="7"/>
    <x v="0"/>
    <n v="130000"/>
  </r>
  <r>
    <x v="0"/>
    <x v="1"/>
    <x v="3"/>
    <x v="8"/>
    <x v="7"/>
    <n v="216000"/>
  </r>
  <r>
    <x v="0"/>
    <x v="1"/>
    <x v="3"/>
    <x v="9"/>
    <x v="28"/>
    <n v="240000"/>
  </r>
  <r>
    <x v="0"/>
    <x v="1"/>
    <x v="3"/>
    <x v="10"/>
    <x v="29"/>
    <n v="360000"/>
  </r>
  <r>
    <x v="0"/>
    <x v="1"/>
    <x v="3"/>
    <x v="11"/>
    <x v="7"/>
    <n v="180000"/>
  </r>
  <r>
    <x v="0"/>
    <x v="0"/>
    <x v="4"/>
    <x v="0"/>
    <x v="30"/>
    <n v="84000"/>
  </r>
  <r>
    <x v="0"/>
    <x v="0"/>
    <x v="4"/>
    <x v="1"/>
    <x v="31"/>
    <n v="48000"/>
  </r>
  <r>
    <x v="0"/>
    <x v="0"/>
    <x v="4"/>
    <x v="2"/>
    <x v="11"/>
    <n v="108000"/>
  </r>
  <r>
    <x v="0"/>
    <x v="0"/>
    <x v="4"/>
    <x v="3"/>
    <x v="17"/>
    <n v="132000"/>
  </r>
  <r>
    <x v="0"/>
    <x v="0"/>
    <x v="4"/>
    <x v="4"/>
    <x v="11"/>
    <n v="90000"/>
  </r>
  <r>
    <x v="0"/>
    <x v="0"/>
    <x v="4"/>
    <x v="5"/>
    <x v="17"/>
    <n v="110000"/>
  </r>
  <r>
    <x v="0"/>
    <x v="0"/>
    <x v="4"/>
    <x v="6"/>
    <x v="22"/>
    <n v="210000"/>
  </r>
  <r>
    <x v="0"/>
    <x v="0"/>
    <x v="4"/>
    <x v="7"/>
    <x v="32"/>
    <n v="60000"/>
  </r>
  <r>
    <x v="0"/>
    <x v="0"/>
    <x v="4"/>
    <x v="8"/>
    <x v="11"/>
    <n v="108000"/>
  </r>
  <r>
    <x v="0"/>
    <x v="0"/>
    <x v="4"/>
    <x v="9"/>
    <x v="11"/>
    <n v="108000"/>
  </r>
  <r>
    <x v="0"/>
    <x v="0"/>
    <x v="4"/>
    <x v="10"/>
    <x v="20"/>
    <n v="324000"/>
  </r>
  <r>
    <x v="0"/>
    <x v="0"/>
    <x v="4"/>
    <x v="11"/>
    <x v="6"/>
    <n v="160000"/>
  </r>
  <r>
    <x v="0"/>
    <x v="1"/>
    <x v="5"/>
    <x v="0"/>
    <x v="11"/>
    <n v="108000"/>
  </r>
  <r>
    <x v="0"/>
    <x v="1"/>
    <x v="5"/>
    <x v="1"/>
    <x v="12"/>
    <n v="60000"/>
  </r>
  <r>
    <x v="0"/>
    <x v="1"/>
    <x v="5"/>
    <x v="2"/>
    <x v="33"/>
    <n v="228000"/>
  </r>
  <r>
    <x v="0"/>
    <x v="1"/>
    <x v="5"/>
    <x v="3"/>
    <x v="0"/>
    <n v="156000"/>
  </r>
  <r>
    <x v="0"/>
    <x v="1"/>
    <x v="5"/>
    <x v="4"/>
    <x v="7"/>
    <n v="180000"/>
  </r>
  <r>
    <x v="0"/>
    <x v="1"/>
    <x v="5"/>
    <x v="5"/>
    <x v="32"/>
    <n v="60000"/>
  </r>
  <r>
    <x v="0"/>
    <x v="1"/>
    <x v="5"/>
    <x v="6"/>
    <x v="33"/>
    <n v="190000"/>
  </r>
  <r>
    <x v="0"/>
    <x v="1"/>
    <x v="5"/>
    <x v="7"/>
    <x v="31"/>
    <n v="40000"/>
  </r>
  <r>
    <x v="0"/>
    <x v="1"/>
    <x v="5"/>
    <x v="8"/>
    <x v="12"/>
    <n v="60000"/>
  </r>
  <r>
    <x v="0"/>
    <x v="1"/>
    <x v="5"/>
    <x v="9"/>
    <x v="11"/>
    <n v="108000"/>
  </r>
  <r>
    <x v="0"/>
    <x v="1"/>
    <x v="5"/>
    <x v="10"/>
    <x v="27"/>
    <n v="96000"/>
  </r>
  <r>
    <x v="0"/>
    <x v="1"/>
    <x v="5"/>
    <x v="11"/>
    <x v="27"/>
    <n v="80000"/>
  </r>
  <r>
    <x v="0"/>
    <x v="2"/>
    <x v="6"/>
    <x v="0"/>
    <x v="12"/>
    <n v="60000"/>
  </r>
  <r>
    <x v="0"/>
    <x v="2"/>
    <x v="6"/>
    <x v="1"/>
    <x v="31"/>
    <n v="48000"/>
  </r>
  <r>
    <x v="0"/>
    <x v="2"/>
    <x v="6"/>
    <x v="2"/>
    <x v="11"/>
    <n v="108000"/>
  </r>
  <r>
    <x v="0"/>
    <x v="2"/>
    <x v="6"/>
    <x v="3"/>
    <x v="21"/>
    <n v="144000"/>
  </r>
  <r>
    <x v="0"/>
    <x v="2"/>
    <x v="6"/>
    <x v="4"/>
    <x v="34"/>
    <n v="20000"/>
  </r>
  <r>
    <x v="0"/>
    <x v="2"/>
    <x v="6"/>
    <x v="5"/>
    <x v="26"/>
    <n v="10000"/>
  </r>
  <r>
    <x v="0"/>
    <x v="2"/>
    <x v="6"/>
    <x v="6"/>
    <x v="33"/>
    <n v="190000"/>
  </r>
  <r>
    <x v="0"/>
    <x v="2"/>
    <x v="6"/>
    <x v="7"/>
    <x v="21"/>
    <n v="120000"/>
  </r>
  <r>
    <x v="0"/>
    <x v="2"/>
    <x v="6"/>
    <x v="8"/>
    <x v="27"/>
    <n v="96000"/>
  </r>
  <r>
    <x v="0"/>
    <x v="2"/>
    <x v="6"/>
    <x v="9"/>
    <x v="12"/>
    <n v="60000"/>
  </r>
  <r>
    <x v="0"/>
    <x v="2"/>
    <x v="6"/>
    <x v="10"/>
    <x v="14"/>
    <n v="288000"/>
  </r>
  <r>
    <x v="0"/>
    <x v="2"/>
    <x v="6"/>
    <x v="11"/>
    <x v="15"/>
    <n v="150000"/>
  </r>
  <r>
    <x v="0"/>
    <x v="1"/>
    <x v="7"/>
    <x v="0"/>
    <x v="12"/>
    <n v="60000"/>
  </r>
  <r>
    <x v="0"/>
    <x v="1"/>
    <x v="7"/>
    <x v="1"/>
    <x v="31"/>
    <n v="48000"/>
  </r>
  <r>
    <x v="0"/>
    <x v="1"/>
    <x v="7"/>
    <x v="2"/>
    <x v="21"/>
    <n v="144000"/>
  </r>
  <r>
    <x v="0"/>
    <x v="1"/>
    <x v="7"/>
    <x v="3"/>
    <x v="15"/>
    <n v="180000"/>
  </r>
  <r>
    <x v="0"/>
    <x v="1"/>
    <x v="7"/>
    <x v="4"/>
    <x v="11"/>
    <n v="90000"/>
  </r>
  <r>
    <x v="0"/>
    <x v="1"/>
    <x v="7"/>
    <x v="5"/>
    <x v="30"/>
    <n v="70000"/>
  </r>
  <r>
    <x v="0"/>
    <x v="1"/>
    <x v="7"/>
    <x v="6"/>
    <x v="7"/>
    <n v="180000"/>
  </r>
  <r>
    <x v="0"/>
    <x v="1"/>
    <x v="7"/>
    <x v="7"/>
    <x v="34"/>
    <n v="20000"/>
  </r>
  <r>
    <x v="0"/>
    <x v="1"/>
    <x v="7"/>
    <x v="8"/>
    <x v="12"/>
    <n v="60000"/>
  </r>
  <r>
    <x v="0"/>
    <x v="1"/>
    <x v="7"/>
    <x v="9"/>
    <x v="12"/>
    <n v="60000"/>
  </r>
  <r>
    <x v="0"/>
    <x v="1"/>
    <x v="7"/>
    <x v="10"/>
    <x v="15"/>
    <n v="180000"/>
  </r>
  <r>
    <x v="0"/>
    <x v="1"/>
    <x v="7"/>
    <x v="11"/>
    <x v="11"/>
    <n v="90000"/>
  </r>
  <r>
    <x v="0"/>
    <x v="0"/>
    <x v="8"/>
    <x v="0"/>
    <x v="32"/>
    <n v="72000"/>
  </r>
  <r>
    <x v="0"/>
    <x v="0"/>
    <x v="8"/>
    <x v="1"/>
    <x v="12"/>
    <n v="60000"/>
  </r>
  <r>
    <x v="0"/>
    <x v="0"/>
    <x v="8"/>
    <x v="2"/>
    <x v="24"/>
    <n v="168000"/>
  </r>
  <r>
    <x v="0"/>
    <x v="0"/>
    <x v="8"/>
    <x v="3"/>
    <x v="11"/>
    <n v="108000"/>
  </r>
  <r>
    <x v="0"/>
    <x v="0"/>
    <x v="8"/>
    <x v="4"/>
    <x v="27"/>
    <n v="80000"/>
  </r>
  <r>
    <x v="0"/>
    <x v="0"/>
    <x v="8"/>
    <x v="5"/>
    <x v="35"/>
    <n v="30000"/>
  </r>
  <r>
    <x v="0"/>
    <x v="0"/>
    <x v="8"/>
    <x v="6"/>
    <x v="24"/>
    <n v="140000"/>
  </r>
  <r>
    <x v="0"/>
    <x v="0"/>
    <x v="8"/>
    <x v="7"/>
    <x v="32"/>
    <n v="60000"/>
  </r>
  <r>
    <x v="0"/>
    <x v="0"/>
    <x v="8"/>
    <x v="8"/>
    <x v="32"/>
    <n v="72000"/>
  </r>
  <r>
    <x v="0"/>
    <x v="0"/>
    <x v="8"/>
    <x v="9"/>
    <x v="31"/>
    <n v="48000"/>
  </r>
  <r>
    <x v="0"/>
    <x v="0"/>
    <x v="8"/>
    <x v="10"/>
    <x v="21"/>
    <n v="144000"/>
  </r>
  <r>
    <x v="0"/>
    <x v="0"/>
    <x v="8"/>
    <x v="11"/>
    <x v="0"/>
    <n v="130000"/>
  </r>
  <r>
    <x v="0"/>
    <x v="3"/>
    <x v="9"/>
    <x v="0"/>
    <x v="31"/>
    <n v="48000"/>
  </r>
  <r>
    <x v="0"/>
    <x v="3"/>
    <x v="9"/>
    <x v="1"/>
    <x v="31"/>
    <n v="48000"/>
  </r>
  <r>
    <x v="0"/>
    <x v="3"/>
    <x v="9"/>
    <x v="2"/>
    <x v="17"/>
    <n v="132000"/>
  </r>
  <r>
    <x v="0"/>
    <x v="3"/>
    <x v="9"/>
    <x v="3"/>
    <x v="11"/>
    <n v="108000"/>
  </r>
  <r>
    <x v="0"/>
    <x v="3"/>
    <x v="9"/>
    <x v="4"/>
    <x v="35"/>
    <n v="30000"/>
  </r>
  <r>
    <x v="0"/>
    <x v="3"/>
    <x v="9"/>
    <x v="5"/>
    <x v="26"/>
    <n v="10000"/>
  </r>
  <r>
    <x v="0"/>
    <x v="3"/>
    <x v="9"/>
    <x v="6"/>
    <x v="33"/>
    <n v="190000"/>
  </r>
  <r>
    <x v="0"/>
    <x v="3"/>
    <x v="9"/>
    <x v="7"/>
    <x v="30"/>
    <n v="70000"/>
  </r>
  <r>
    <x v="0"/>
    <x v="3"/>
    <x v="9"/>
    <x v="8"/>
    <x v="30"/>
    <n v="84000"/>
  </r>
  <r>
    <x v="0"/>
    <x v="3"/>
    <x v="9"/>
    <x v="9"/>
    <x v="32"/>
    <n v="72000"/>
  </r>
  <r>
    <x v="0"/>
    <x v="3"/>
    <x v="9"/>
    <x v="10"/>
    <x v="19"/>
    <n v="204000"/>
  </r>
  <r>
    <x v="0"/>
    <x v="3"/>
    <x v="9"/>
    <x v="11"/>
    <x v="30"/>
    <n v="70000"/>
  </r>
  <r>
    <x v="0"/>
    <x v="2"/>
    <x v="10"/>
    <x v="0"/>
    <x v="34"/>
    <n v="24000"/>
  </r>
  <r>
    <x v="0"/>
    <x v="2"/>
    <x v="10"/>
    <x v="1"/>
    <x v="31"/>
    <n v="48000"/>
  </r>
  <r>
    <x v="0"/>
    <x v="2"/>
    <x v="10"/>
    <x v="2"/>
    <x v="34"/>
    <n v="24000"/>
  </r>
  <r>
    <x v="0"/>
    <x v="2"/>
    <x v="10"/>
    <x v="3"/>
    <x v="26"/>
    <n v="12000"/>
  </r>
  <r>
    <x v="0"/>
    <x v="2"/>
    <x v="10"/>
    <x v="4"/>
    <x v="12"/>
    <n v="50000"/>
  </r>
  <r>
    <x v="0"/>
    <x v="2"/>
    <x v="10"/>
    <x v="5"/>
    <x v="32"/>
    <n v="60000"/>
  </r>
  <r>
    <x v="0"/>
    <x v="2"/>
    <x v="10"/>
    <x v="6"/>
    <x v="11"/>
    <n v="90000"/>
  </r>
  <r>
    <x v="0"/>
    <x v="2"/>
    <x v="10"/>
    <x v="7"/>
    <x v="35"/>
    <n v="30000"/>
  </r>
  <r>
    <x v="0"/>
    <x v="2"/>
    <x v="10"/>
    <x v="8"/>
    <x v="28"/>
    <n v="240000"/>
  </r>
  <r>
    <x v="0"/>
    <x v="2"/>
    <x v="10"/>
    <x v="9"/>
    <x v="18"/>
    <n v="120000"/>
  </r>
  <r>
    <x v="0"/>
    <x v="2"/>
    <x v="10"/>
    <x v="10"/>
    <x v="7"/>
    <n v="216000"/>
  </r>
  <r>
    <x v="0"/>
    <x v="2"/>
    <x v="10"/>
    <x v="11"/>
    <x v="24"/>
    <n v="140000"/>
  </r>
  <r>
    <x v="0"/>
    <x v="1"/>
    <x v="11"/>
    <x v="0"/>
    <x v="30"/>
    <n v="84000"/>
  </r>
  <r>
    <x v="0"/>
    <x v="1"/>
    <x v="11"/>
    <x v="1"/>
    <x v="26"/>
    <n v="12000"/>
  </r>
  <r>
    <x v="0"/>
    <x v="1"/>
    <x v="11"/>
    <x v="2"/>
    <x v="27"/>
    <n v="96000"/>
  </r>
  <r>
    <x v="0"/>
    <x v="1"/>
    <x v="11"/>
    <x v="3"/>
    <x v="12"/>
    <n v="60000"/>
  </r>
  <r>
    <x v="0"/>
    <x v="1"/>
    <x v="11"/>
    <x v="4"/>
    <x v="30"/>
    <n v="70000"/>
  </r>
  <r>
    <x v="0"/>
    <x v="1"/>
    <x v="11"/>
    <x v="5"/>
    <x v="12"/>
    <n v="50000"/>
  </r>
  <r>
    <x v="0"/>
    <x v="1"/>
    <x v="11"/>
    <x v="6"/>
    <x v="0"/>
    <n v="130000"/>
  </r>
  <r>
    <x v="0"/>
    <x v="1"/>
    <x v="11"/>
    <x v="7"/>
    <x v="27"/>
    <n v="80000"/>
  </r>
  <r>
    <x v="0"/>
    <x v="1"/>
    <x v="11"/>
    <x v="8"/>
    <x v="18"/>
    <n v="120000"/>
  </r>
  <r>
    <x v="0"/>
    <x v="1"/>
    <x v="11"/>
    <x v="9"/>
    <x v="11"/>
    <n v="108000"/>
  </r>
  <r>
    <x v="0"/>
    <x v="1"/>
    <x v="11"/>
    <x v="10"/>
    <x v="32"/>
    <n v="72000"/>
  </r>
  <r>
    <x v="0"/>
    <x v="1"/>
    <x v="11"/>
    <x v="11"/>
    <x v="30"/>
    <n v="70000"/>
  </r>
  <r>
    <x v="0"/>
    <x v="3"/>
    <x v="12"/>
    <x v="0"/>
    <x v="31"/>
    <n v="48000"/>
  </r>
  <r>
    <x v="0"/>
    <x v="3"/>
    <x v="12"/>
    <x v="1"/>
    <x v="12"/>
    <n v="60000"/>
  </r>
  <r>
    <x v="0"/>
    <x v="3"/>
    <x v="12"/>
    <x v="2"/>
    <x v="34"/>
    <n v="24000"/>
  </r>
  <r>
    <x v="0"/>
    <x v="3"/>
    <x v="12"/>
    <x v="3"/>
    <x v="31"/>
    <n v="48000"/>
  </r>
  <r>
    <x v="0"/>
    <x v="3"/>
    <x v="12"/>
    <x v="4"/>
    <x v="32"/>
    <n v="60000"/>
  </r>
  <r>
    <x v="0"/>
    <x v="3"/>
    <x v="12"/>
    <x v="5"/>
    <x v="35"/>
    <n v="30000"/>
  </r>
  <r>
    <x v="0"/>
    <x v="3"/>
    <x v="12"/>
    <x v="6"/>
    <x v="18"/>
    <n v="100000"/>
  </r>
  <r>
    <x v="0"/>
    <x v="3"/>
    <x v="12"/>
    <x v="7"/>
    <x v="12"/>
    <n v="50000"/>
  </r>
  <r>
    <x v="0"/>
    <x v="3"/>
    <x v="12"/>
    <x v="8"/>
    <x v="31"/>
    <n v="48000"/>
  </r>
  <r>
    <x v="0"/>
    <x v="3"/>
    <x v="12"/>
    <x v="9"/>
    <x v="27"/>
    <n v="96000"/>
  </r>
  <r>
    <x v="0"/>
    <x v="3"/>
    <x v="12"/>
    <x v="10"/>
    <x v="11"/>
    <n v="108000"/>
  </r>
  <r>
    <x v="0"/>
    <x v="3"/>
    <x v="12"/>
    <x v="11"/>
    <x v="18"/>
    <n v="100000"/>
  </r>
  <r>
    <x v="0"/>
    <x v="2"/>
    <x v="13"/>
    <x v="0"/>
    <x v="11"/>
    <n v="108000"/>
  </r>
  <r>
    <x v="0"/>
    <x v="2"/>
    <x v="13"/>
    <x v="1"/>
    <x v="12"/>
    <n v="60000"/>
  </r>
  <r>
    <x v="0"/>
    <x v="2"/>
    <x v="13"/>
    <x v="2"/>
    <x v="12"/>
    <n v="60000"/>
  </r>
  <r>
    <x v="0"/>
    <x v="2"/>
    <x v="13"/>
    <x v="3"/>
    <x v="17"/>
    <n v="132000"/>
  </r>
  <r>
    <x v="0"/>
    <x v="2"/>
    <x v="13"/>
    <x v="4"/>
    <x v="12"/>
    <n v="50000"/>
  </r>
  <r>
    <x v="0"/>
    <x v="2"/>
    <x v="13"/>
    <x v="5"/>
    <x v="34"/>
    <n v="20000"/>
  </r>
  <r>
    <x v="0"/>
    <x v="2"/>
    <x v="13"/>
    <x v="6"/>
    <x v="30"/>
    <n v="70000"/>
  </r>
  <r>
    <x v="0"/>
    <x v="2"/>
    <x v="13"/>
    <x v="7"/>
    <x v="35"/>
    <n v="30000"/>
  </r>
  <r>
    <x v="0"/>
    <x v="2"/>
    <x v="13"/>
    <x v="8"/>
    <x v="11"/>
    <n v="108000"/>
  </r>
  <r>
    <x v="0"/>
    <x v="2"/>
    <x v="13"/>
    <x v="9"/>
    <x v="35"/>
    <n v="36000"/>
  </r>
  <r>
    <x v="0"/>
    <x v="2"/>
    <x v="13"/>
    <x v="10"/>
    <x v="32"/>
    <n v="72000"/>
  </r>
  <r>
    <x v="0"/>
    <x v="2"/>
    <x v="13"/>
    <x v="11"/>
    <x v="27"/>
    <n v="80000"/>
  </r>
  <r>
    <x v="0"/>
    <x v="3"/>
    <x v="14"/>
    <x v="0"/>
    <x v="34"/>
    <n v="24000"/>
  </r>
  <r>
    <x v="0"/>
    <x v="3"/>
    <x v="14"/>
    <x v="1"/>
    <x v="32"/>
    <n v="72000"/>
  </r>
  <r>
    <x v="0"/>
    <x v="3"/>
    <x v="14"/>
    <x v="2"/>
    <x v="31"/>
    <n v="48000"/>
  </r>
  <r>
    <x v="0"/>
    <x v="3"/>
    <x v="14"/>
    <x v="3"/>
    <x v="35"/>
    <n v="36000"/>
  </r>
  <r>
    <x v="0"/>
    <x v="3"/>
    <x v="14"/>
    <x v="4"/>
    <x v="12"/>
    <n v="50000"/>
  </r>
  <r>
    <x v="0"/>
    <x v="3"/>
    <x v="14"/>
    <x v="5"/>
    <x v="32"/>
    <n v="60000"/>
  </r>
  <r>
    <x v="0"/>
    <x v="3"/>
    <x v="14"/>
    <x v="6"/>
    <x v="21"/>
    <n v="120000"/>
  </r>
  <r>
    <x v="0"/>
    <x v="3"/>
    <x v="14"/>
    <x v="7"/>
    <x v="35"/>
    <n v="30000"/>
  </r>
  <r>
    <x v="0"/>
    <x v="3"/>
    <x v="14"/>
    <x v="8"/>
    <x v="32"/>
    <n v="72000"/>
  </r>
  <r>
    <x v="0"/>
    <x v="3"/>
    <x v="14"/>
    <x v="9"/>
    <x v="26"/>
    <n v="12000"/>
  </r>
  <r>
    <x v="0"/>
    <x v="3"/>
    <x v="14"/>
    <x v="10"/>
    <x v="17"/>
    <n v="132000"/>
  </r>
  <r>
    <x v="0"/>
    <x v="3"/>
    <x v="14"/>
    <x v="11"/>
    <x v="12"/>
    <n v="50000"/>
  </r>
  <r>
    <x v="0"/>
    <x v="1"/>
    <x v="15"/>
    <x v="0"/>
    <x v="12"/>
    <n v="60000"/>
  </r>
  <r>
    <x v="0"/>
    <x v="1"/>
    <x v="15"/>
    <x v="1"/>
    <x v="31"/>
    <n v="48000"/>
  </r>
  <r>
    <x v="0"/>
    <x v="1"/>
    <x v="15"/>
    <x v="2"/>
    <x v="11"/>
    <n v="108000"/>
  </r>
  <r>
    <x v="0"/>
    <x v="1"/>
    <x v="15"/>
    <x v="3"/>
    <x v="26"/>
    <n v="12000"/>
  </r>
  <r>
    <x v="0"/>
    <x v="1"/>
    <x v="15"/>
    <x v="4"/>
    <x v="31"/>
    <n v="40000"/>
  </r>
  <r>
    <x v="0"/>
    <x v="1"/>
    <x v="15"/>
    <x v="5"/>
    <x v="26"/>
    <n v="10000"/>
  </r>
  <r>
    <x v="0"/>
    <x v="1"/>
    <x v="15"/>
    <x v="6"/>
    <x v="32"/>
    <n v="60000"/>
  </r>
  <r>
    <x v="0"/>
    <x v="1"/>
    <x v="15"/>
    <x v="7"/>
    <x v="34"/>
    <n v="20000"/>
  </r>
  <r>
    <x v="0"/>
    <x v="1"/>
    <x v="15"/>
    <x v="8"/>
    <x v="32"/>
    <n v="72000"/>
  </r>
  <r>
    <x v="0"/>
    <x v="1"/>
    <x v="15"/>
    <x v="9"/>
    <x v="6"/>
    <n v="192000"/>
  </r>
  <r>
    <x v="0"/>
    <x v="1"/>
    <x v="15"/>
    <x v="10"/>
    <x v="32"/>
    <n v="72000"/>
  </r>
  <r>
    <x v="0"/>
    <x v="1"/>
    <x v="15"/>
    <x v="11"/>
    <x v="12"/>
    <n v="50000"/>
  </r>
  <r>
    <x v="0"/>
    <x v="3"/>
    <x v="16"/>
    <x v="0"/>
    <x v="30"/>
    <n v="84000"/>
  </r>
  <r>
    <x v="0"/>
    <x v="3"/>
    <x v="16"/>
    <x v="1"/>
    <x v="35"/>
    <n v="36000"/>
  </r>
  <r>
    <x v="0"/>
    <x v="3"/>
    <x v="16"/>
    <x v="2"/>
    <x v="32"/>
    <n v="72000"/>
  </r>
  <r>
    <x v="0"/>
    <x v="3"/>
    <x v="16"/>
    <x v="3"/>
    <x v="35"/>
    <n v="36000"/>
  </r>
  <r>
    <x v="0"/>
    <x v="3"/>
    <x v="16"/>
    <x v="4"/>
    <x v="34"/>
    <n v="20000"/>
  </r>
  <r>
    <x v="0"/>
    <x v="3"/>
    <x v="16"/>
    <x v="5"/>
    <x v="11"/>
    <n v="90000"/>
  </r>
  <r>
    <x v="0"/>
    <x v="3"/>
    <x v="16"/>
    <x v="6"/>
    <x v="0"/>
    <n v="130000"/>
  </r>
  <r>
    <x v="0"/>
    <x v="3"/>
    <x v="16"/>
    <x v="7"/>
    <x v="12"/>
    <n v="50000"/>
  </r>
  <r>
    <x v="0"/>
    <x v="3"/>
    <x v="16"/>
    <x v="8"/>
    <x v="31"/>
    <n v="48000"/>
  </r>
  <r>
    <x v="0"/>
    <x v="3"/>
    <x v="16"/>
    <x v="9"/>
    <x v="35"/>
    <n v="36000"/>
  </r>
  <r>
    <x v="0"/>
    <x v="3"/>
    <x v="16"/>
    <x v="10"/>
    <x v="31"/>
    <n v="48000"/>
  </r>
  <r>
    <x v="0"/>
    <x v="3"/>
    <x v="16"/>
    <x v="11"/>
    <x v="30"/>
    <n v="70000"/>
  </r>
  <r>
    <x v="0"/>
    <x v="0"/>
    <x v="17"/>
    <x v="0"/>
    <x v="17"/>
    <n v="132000"/>
  </r>
  <r>
    <x v="0"/>
    <x v="0"/>
    <x v="17"/>
    <x v="1"/>
    <x v="34"/>
    <n v="24000"/>
  </r>
  <r>
    <x v="0"/>
    <x v="0"/>
    <x v="17"/>
    <x v="2"/>
    <x v="18"/>
    <n v="120000"/>
  </r>
  <r>
    <x v="0"/>
    <x v="0"/>
    <x v="17"/>
    <x v="3"/>
    <x v="30"/>
    <n v="84000"/>
  </r>
  <r>
    <x v="0"/>
    <x v="0"/>
    <x v="17"/>
    <x v="4"/>
    <x v="12"/>
    <n v="50000"/>
  </r>
  <r>
    <x v="0"/>
    <x v="0"/>
    <x v="17"/>
    <x v="5"/>
    <x v="36"/>
    <n v="0"/>
  </r>
  <r>
    <x v="0"/>
    <x v="0"/>
    <x v="17"/>
    <x v="6"/>
    <x v="11"/>
    <n v="90000"/>
  </r>
  <r>
    <x v="0"/>
    <x v="0"/>
    <x v="17"/>
    <x v="7"/>
    <x v="31"/>
    <n v="40000"/>
  </r>
  <r>
    <x v="0"/>
    <x v="0"/>
    <x v="17"/>
    <x v="8"/>
    <x v="34"/>
    <n v="24000"/>
  </r>
  <r>
    <x v="0"/>
    <x v="0"/>
    <x v="17"/>
    <x v="9"/>
    <x v="31"/>
    <n v="48000"/>
  </r>
  <r>
    <x v="0"/>
    <x v="0"/>
    <x v="17"/>
    <x v="10"/>
    <x v="30"/>
    <n v="84000"/>
  </r>
  <r>
    <x v="0"/>
    <x v="0"/>
    <x v="17"/>
    <x v="11"/>
    <x v="31"/>
    <n v="40000"/>
  </r>
  <r>
    <x v="0"/>
    <x v="1"/>
    <x v="18"/>
    <x v="0"/>
    <x v="30"/>
    <n v="84000"/>
  </r>
  <r>
    <x v="0"/>
    <x v="1"/>
    <x v="18"/>
    <x v="1"/>
    <x v="11"/>
    <n v="108000"/>
  </r>
  <r>
    <x v="0"/>
    <x v="1"/>
    <x v="18"/>
    <x v="2"/>
    <x v="12"/>
    <n v="60000"/>
  </r>
  <r>
    <x v="0"/>
    <x v="1"/>
    <x v="18"/>
    <x v="3"/>
    <x v="35"/>
    <n v="36000"/>
  </r>
  <r>
    <x v="0"/>
    <x v="1"/>
    <x v="18"/>
    <x v="4"/>
    <x v="35"/>
    <n v="30000"/>
  </r>
  <r>
    <x v="0"/>
    <x v="1"/>
    <x v="18"/>
    <x v="5"/>
    <x v="36"/>
    <n v="0"/>
  </r>
  <r>
    <x v="0"/>
    <x v="1"/>
    <x v="18"/>
    <x v="6"/>
    <x v="0"/>
    <n v="130000"/>
  </r>
  <r>
    <x v="0"/>
    <x v="1"/>
    <x v="18"/>
    <x v="7"/>
    <x v="12"/>
    <n v="50000"/>
  </r>
  <r>
    <x v="0"/>
    <x v="1"/>
    <x v="18"/>
    <x v="8"/>
    <x v="35"/>
    <n v="36000"/>
  </r>
  <r>
    <x v="0"/>
    <x v="1"/>
    <x v="18"/>
    <x v="9"/>
    <x v="32"/>
    <n v="72000"/>
  </r>
  <r>
    <x v="0"/>
    <x v="1"/>
    <x v="18"/>
    <x v="10"/>
    <x v="32"/>
    <n v="72000"/>
  </r>
  <r>
    <x v="0"/>
    <x v="1"/>
    <x v="18"/>
    <x v="11"/>
    <x v="26"/>
    <n v="10000"/>
  </r>
  <r>
    <x v="0"/>
    <x v="3"/>
    <x v="19"/>
    <x v="0"/>
    <x v="35"/>
    <n v="36000"/>
  </r>
  <r>
    <x v="0"/>
    <x v="3"/>
    <x v="19"/>
    <x v="1"/>
    <x v="26"/>
    <n v="12000"/>
  </r>
  <r>
    <x v="0"/>
    <x v="3"/>
    <x v="19"/>
    <x v="2"/>
    <x v="35"/>
    <n v="36000"/>
  </r>
  <r>
    <x v="0"/>
    <x v="3"/>
    <x v="19"/>
    <x v="3"/>
    <x v="31"/>
    <n v="48000"/>
  </r>
  <r>
    <x v="0"/>
    <x v="3"/>
    <x v="19"/>
    <x v="4"/>
    <x v="34"/>
    <n v="20000"/>
  </r>
  <r>
    <x v="0"/>
    <x v="3"/>
    <x v="19"/>
    <x v="5"/>
    <x v="35"/>
    <n v="30000"/>
  </r>
  <r>
    <x v="0"/>
    <x v="3"/>
    <x v="19"/>
    <x v="6"/>
    <x v="32"/>
    <n v="60000"/>
  </r>
  <r>
    <x v="0"/>
    <x v="3"/>
    <x v="19"/>
    <x v="7"/>
    <x v="26"/>
    <n v="10000"/>
  </r>
  <r>
    <x v="0"/>
    <x v="3"/>
    <x v="19"/>
    <x v="8"/>
    <x v="35"/>
    <n v="36000"/>
  </r>
  <r>
    <x v="0"/>
    <x v="3"/>
    <x v="19"/>
    <x v="9"/>
    <x v="35"/>
    <n v="36000"/>
  </r>
  <r>
    <x v="0"/>
    <x v="3"/>
    <x v="19"/>
    <x v="10"/>
    <x v="18"/>
    <n v="120000"/>
  </r>
  <r>
    <x v="0"/>
    <x v="3"/>
    <x v="19"/>
    <x v="11"/>
    <x v="30"/>
    <n v="70000"/>
  </r>
  <r>
    <x v="0"/>
    <x v="0"/>
    <x v="20"/>
    <x v="0"/>
    <x v="34"/>
    <n v="24000"/>
  </r>
  <r>
    <x v="0"/>
    <x v="0"/>
    <x v="20"/>
    <x v="1"/>
    <x v="35"/>
    <n v="36000"/>
  </r>
  <r>
    <x v="0"/>
    <x v="0"/>
    <x v="20"/>
    <x v="2"/>
    <x v="31"/>
    <n v="48000"/>
  </r>
  <r>
    <x v="0"/>
    <x v="0"/>
    <x v="20"/>
    <x v="3"/>
    <x v="31"/>
    <n v="48000"/>
  </r>
  <r>
    <x v="0"/>
    <x v="0"/>
    <x v="20"/>
    <x v="4"/>
    <x v="26"/>
    <n v="10000"/>
  </r>
  <r>
    <x v="0"/>
    <x v="0"/>
    <x v="20"/>
    <x v="5"/>
    <x v="35"/>
    <n v="30000"/>
  </r>
  <r>
    <x v="0"/>
    <x v="0"/>
    <x v="20"/>
    <x v="6"/>
    <x v="18"/>
    <n v="100000"/>
  </r>
  <r>
    <x v="0"/>
    <x v="0"/>
    <x v="20"/>
    <x v="7"/>
    <x v="12"/>
    <n v="50000"/>
  </r>
  <r>
    <x v="0"/>
    <x v="0"/>
    <x v="20"/>
    <x v="8"/>
    <x v="30"/>
    <n v="84000"/>
  </r>
  <r>
    <x v="0"/>
    <x v="0"/>
    <x v="20"/>
    <x v="9"/>
    <x v="32"/>
    <n v="72000"/>
  </r>
  <r>
    <x v="0"/>
    <x v="0"/>
    <x v="20"/>
    <x v="10"/>
    <x v="32"/>
    <n v="72000"/>
  </r>
  <r>
    <x v="0"/>
    <x v="0"/>
    <x v="20"/>
    <x v="11"/>
    <x v="35"/>
    <n v="30000"/>
  </r>
  <r>
    <x v="0"/>
    <x v="1"/>
    <x v="21"/>
    <x v="0"/>
    <x v="26"/>
    <n v="12000"/>
  </r>
  <r>
    <x v="0"/>
    <x v="1"/>
    <x v="21"/>
    <x v="1"/>
    <x v="26"/>
    <n v="12000"/>
  </r>
  <r>
    <x v="0"/>
    <x v="1"/>
    <x v="21"/>
    <x v="2"/>
    <x v="35"/>
    <n v="36000"/>
  </r>
  <r>
    <x v="0"/>
    <x v="1"/>
    <x v="21"/>
    <x v="3"/>
    <x v="26"/>
    <n v="12000"/>
  </r>
  <r>
    <x v="0"/>
    <x v="1"/>
    <x v="21"/>
    <x v="4"/>
    <x v="34"/>
    <n v="20000"/>
  </r>
  <r>
    <x v="0"/>
    <x v="1"/>
    <x v="21"/>
    <x v="5"/>
    <x v="12"/>
    <n v="50000"/>
  </r>
  <r>
    <x v="0"/>
    <x v="1"/>
    <x v="21"/>
    <x v="6"/>
    <x v="30"/>
    <n v="70000"/>
  </r>
  <r>
    <x v="0"/>
    <x v="1"/>
    <x v="21"/>
    <x v="7"/>
    <x v="30"/>
    <n v="70000"/>
  </r>
  <r>
    <x v="0"/>
    <x v="1"/>
    <x v="21"/>
    <x v="8"/>
    <x v="31"/>
    <n v="48000"/>
  </r>
  <r>
    <x v="0"/>
    <x v="1"/>
    <x v="21"/>
    <x v="9"/>
    <x v="26"/>
    <n v="12000"/>
  </r>
  <r>
    <x v="0"/>
    <x v="1"/>
    <x v="21"/>
    <x v="10"/>
    <x v="31"/>
    <n v="48000"/>
  </r>
  <r>
    <x v="0"/>
    <x v="1"/>
    <x v="21"/>
    <x v="11"/>
    <x v="31"/>
    <n v="40000"/>
  </r>
  <r>
    <x v="0"/>
    <x v="0"/>
    <x v="22"/>
    <x v="0"/>
    <x v="36"/>
    <n v="0"/>
  </r>
  <r>
    <x v="0"/>
    <x v="0"/>
    <x v="22"/>
    <x v="1"/>
    <x v="36"/>
    <n v="0"/>
  </r>
  <r>
    <x v="0"/>
    <x v="0"/>
    <x v="22"/>
    <x v="2"/>
    <x v="34"/>
    <n v="16000"/>
  </r>
  <r>
    <x v="0"/>
    <x v="0"/>
    <x v="22"/>
    <x v="3"/>
    <x v="35"/>
    <n v="24000"/>
  </r>
  <r>
    <x v="0"/>
    <x v="0"/>
    <x v="22"/>
    <x v="4"/>
    <x v="12"/>
    <n v="40000"/>
  </r>
  <r>
    <x v="0"/>
    <x v="0"/>
    <x v="22"/>
    <x v="5"/>
    <x v="12"/>
    <n v="40000"/>
  </r>
  <r>
    <x v="0"/>
    <x v="0"/>
    <x v="22"/>
    <x v="6"/>
    <x v="12"/>
    <n v="40000"/>
  </r>
  <r>
    <x v="0"/>
    <x v="0"/>
    <x v="22"/>
    <x v="7"/>
    <x v="32"/>
    <n v="48000"/>
  </r>
  <r>
    <x v="0"/>
    <x v="0"/>
    <x v="22"/>
    <x v="8"/>
    <x v="30"/>
    <n v="56000"/>
  </r>
  <r>
    <x v="0"/>
    <x v="0"/>
    <x v="22"/>
    <x v="9"/>
    <x v="32"/>
    <n v="48000"/>
  </r>
  <r>
    <x v="0"/>
    <x v="0"/>
    <x v="22"/>
    <x v="10"/>
    <x v="12"/>
    <n v="40000"/>
  </r>
  <r>
    <x v="0"/>
    <x v="0"/>
    <x v="22"/>
    <x v="11"/>
    <x v="12"/>
    <n v="40000"/>
  </r>
  <r>
    <x v="1"/>
    <x v="0"/>
    <x v="0"/>
    <x v="0"/>
    <x v="17"/>
    <n v="132000"/>
  </r>
  <r>
    <x v="1"/>
    <x v="0"/>
    <x v="0"/>
    <x v="1"/>
    <x v="37"/>
    <n v="372000"/>
  </r>
  <r>
    <x v="1"/>
    <x v="0"/>
    <x v="0"/>
    <x v="2"/>
    <x v="38"/>
    <n v="600000"/>
  </r>
  <r>
    <x v="1"/>
    <x v="0"/>
    <x v="0"/>
    <x v="3"/>
    <x v="25"/>
    <n v="540000"/>
  </r>
  <r>
    <x v="1"/>
    <x v="0"/>
    <x v="0"/>
    <x v="4"/>
    <x v="20"/>
    <n v="270000"/>
  </r>
  <r>
    <x v="1"/>
    <x v="0"/>
    <x v="0"/>
    <x v="5"/>
    <x v="8"/>
    <n v="400000"/>
  </r>
  <r>
    <x v="1"/>
    <x v="0"/>
    <x v="0"/>
    <x v="6"/>
    <x v="17"/>
    <n v="110000"/>
  </r>
  <r>
    <x v="1"/>
    <x v="0"/>
    <x v="0"/>
    <x v="7"/>
    <x v="15"/>
    <n v="150000"/>
  </r>
  <r>
    <x v="1"/>
    <x v="0"/>
    <x v="0"/>
    <x v="8"/>
    <x v="39"/>
    <n v="468000"/>
  </r>
  <r>
    <x v="1"/>
    <x v="0"/>
    <x v="0"/>
    <x v="9"/>
    <x v="14"/>
    <n v="288000"/>
  </r>
  <r>
    <x v="1"/>
    <x v="0"/>
    <x v="0"/>
    <x v="10"/>
    <x v="23"/>
    <n v="456000"/>
  </r>
  <r>
    <x v="1"/>
    <x v="0"/>
    <x v="0"/>
    <x v="11"/>
    <x v="14"/>
    <n v="240000"/>
  </r>
  <r>
    <x v="1"/>
    <x v="1"/>
    <x v="1"/>
    <x v="0"/>
    <x v="30"/>
    <n v="84000"/>
  </r>
  <r>
    <x v="1"/>
    <x v="1"/>
    <x v="1"/>
    <x v="1"/>
    <x v="34"/>
    <n v="24000"/>
  </r>
  <r>
    <x v="1"/>
    <x v="1"/>
    <x v="1"/>
    <x v="2"/>
    <x v="40"/>
    <n v="276000"/>
  </r>
  <r>
    <x v="1"/>
    <x v="1"/>
    <x v="1"/>
    <x v="3"/>
    <x v="40"/>
    <n v="276000"/>
  </r>
  <r>
    <x v="1"/>
    <x v="1"/>
    <x v="1"/>
    <x v="4"/>
    <x v="33"/>
    <n v="190000"/>
  </r>
  <r>
    <x v="1"/>
    <x v="1"/>
    <x v="1"/>
    <x v="5"/>
    <x v="24"/>
    <n v="140000"/>
  </r>
  <r>
    <x v="1"/>
    <x v="1"/>
    <x v="1"/>
    <x v="6"/>
    <x v="10"/>
    <n v="280000"/>
  </r>
  <r>
    <x v="1"/>
    <x v="1"/>
    <x v="1"/>
    <x v="7"/>
    <x v="27"/>
    <n v="80000"/>
  </r>
  <r>
    <x v="1"/>
    <x v="1"/>
    <x v="1"/>
    <x v="8"/>
    <x v="11"/>
    <n v="108000"/>
  </r>
  <r>
    <x v="1"/>
    <x v="1"/>
    <x v="1"/>
    <x v="9"/>
    <x v="6"/>
    <n v="192000"/>
  </r>
  <r>
    <x v="1"/>
    <x v="1"/>
    <x v="1"/>
    <x v="10"/>
    <x v="9"/>
    <n v="300000"/>
  </r>
  <r>
    <x v="1"/>
    <x v="1"/>
    <x v="1"/>
    <x v="11"/>
    <x v="40"/>
    <n v="230000"/>
  </r>
  <r>
    <x v="1"/>
    <x v="2"/>
    <x v="2"/>
    <x v="0"/>
    <x v="18"/>
    <n v="120000"/>
  </r>
  <r>
    <x v="1"/>
    <x v="2"/>
    <x v="2"/>
    <x v="1"/>
    <x v="27"/>
    <n v="96000"/>
  </r>
  <r>
    <x v="1"/>
    <x v="2"/>
    <x v="2"/>
    <x v="2"/>
    <x v="7"/>
    <n v="216000"/>
  </r>
  <r>
    <x v="1"/>
    <x v="2"/>
    <x v="2"/>
    <x v="3"/>
    <x v="15"/>
    <n v="180000"/>
  </r>
  <r>
    <x v="1"/>
    <x v="2"/>
    <x v="2"/>
    <x v="4"/>
    <x v="28"/>
    <n v="200000"/>
  </r>
  <r>
    <x v="1"/>
    <x v="2"/>
    <x v="2"/>
    <x v="5"/>
    <x v="11"/>
    <n v="90000"/>
  </r>
  <r>
    <x v="1"/>
    <x v="2"/>
    <x v="2"/>
    <x v="6"/>
    <x v="16"/>
    <n v="330000"/>
  </r>
  <r>
    <x v="1"/>
    <x v="2"/>
    <x v="2"/>
    <x v="7"/>
    <x v="30"/>
    <n v="70000"/>
  </r>
  <r>
    <x v="1"/>
    <x v="2"/>
    <x v="2"/>
    <x v="8"/>
    <x v="27"/>
    <n v="96000"/>
  </r>
  <r>
    <x v="1"/>
    <x v="2"/>
    <x v="2"/>
    <x v="9"/>
    <x v="24"/>
    <n v="168000"/>
  </r>
  <r>
    <x v="1"/>
    <x v="2"/>
    <x v="2"/>
    <x v="10"/>
    <x v="21"/>
    <n v="144000"/>
  </r>
  <r>
    <x v="1"/>
    <x v="2"/>
    <x v="2"/>
    <x v="11"/>
    <x v="21"/>
    <n v="120000"/>
  </r>
  <r>
    <x v="1"/>
    <x v="1"/>
    <x v="3"/>
    <x v="0"/>
    <x v="41"/>
    <n v="516000"/>
  </r>
  <r>
    <x v="1"/>
    <x v="1"/>
    <x v="3"/>
    <x v="1"/>
    <x v="27"/>
    <n v="96000"/>
  </r>
  <r>
    <x v="1"/>
    <x v="1"/>
    <x v="3"/>
    <x v="2"/>
    <x v="30"/>
    <n v="84000"/>
  </r>
  <r>
    <x v="1"/>
    <x v="1"/>
    <x v="3"/>
    <x v="3"/>
    <x v="36"/>
    <n v="0"/>
  </r>
  <r>
    <x v="1"/>
    <x v="1"/>
    <x v="3"/>
    <x v="4"/>
    <x v="35"/>
    <n v="30000"/>
  </r>
  <r>
    <x v="1"/>
    <x v="1"/>
    <x v="3"/>
    <x v="5"/>
    <x v="17"/>
    <n v="110000"/>
  </r>
  <r>
    <x v="1"/>
    <x v="1"/>
    <x v="3"/>
    <x v="6"/>
    <x v="20"/>
    <n v="270000"/>
  </r>
  <r>
    <x v="1"/>
    <x v="1"/>
    <x v="3"/>
    <x v="7"/>
    <x v="18"/>
    <n v="100000"/>
  </r>
  <r>
    <x v="1"/>
    <x v="1"/>
    <x v="3"/>
    <x v="8"/>
    <x v="19"/>
    <n v="204000"/>
  </r>
  <r>
    <x v="1"/>
    <x v="1"/>
    <x v="3"/>
    <x v="9"/>
    <x v="33"/>
    <n v="228000"/>
  </r>
  <r>
    <x v="1"/>
    <x v="1"/>
    <x v="3"/>
    <x v="10"/>
    <x v="10"/>
    <n v="336000"/>
  </r>
  <r>
    <x v="1"/>
    <x v="1"/>
    <x v="3"/>
    <x v="11"/>
    <x v="24"/>
    <n v="140000"/>
  </r>
  <r>
    <x v="1"/>
    <x v="0"/>
    <x v="4"/>
    <x v="0"/>
    <x v="12"/>
    <n v="60000"/>
  </r>
  <r>
    <x v="1"/>
    <x v="0"/>
    <x v="4"/>
    <x v="1"/>
    <x v="26"/>
    <n v="12000"/>
  </r>
  <r>
    <x v="1"/>
    <x v="0"/>
    <x v="4"/>
    <x v="2"/>
    <x v="32"/>
    <n v="72000"/>
  </r>
  <r>
    <x v="1"/>
    <x v="0"/>
    <x v="4"/>
    <x v="3"/>
    <x v="11"/>
    <n v="108000"/>
  </r>
  <r>
    <x v="1"/>
    <x v="0"/>
    <x v="4"/>
    <x v="4"/>
    <x v="31"/>
    <n v="40000"/>
  </r>
  <r>
    <x v="1"/>
    <x v="0"/>
    <x v="4"/>
    <x v="5"/>
    <x v="18"/>
    <n v="100000"/>
  </r>
  <r>
    <x v="1"/>
    <x v="0"/>
    <x v="4"/>
    <x v="6"/>
    <x v="6"/>
    <n v="160000"/>
  </r>
  <r>
    <x v="1"/>
    <x v="0"/>
    <x v="4"/>
    <x v="7"/>
    <x v="35"/>
    <n v="30000"/>
  </r>
  <r>
    <x v="1"/>
    <x v="0"/>
    <x v="4"/>
    <x v="8"/>
    <x v="27"/>
    <n v="96000"/>
  </r>
  <r>
    <x v="1"/>
    <x v="0"/>
    <x v="4"/>
    <x v="9"/>
    <x v="27"/>
    <n v="96000"/>
  </r>
  <r>
    <x v="1"/>
    <x v="0"/>
    <x v="4"/>
    <x v="10"/>
    <x v="9"/>
    <n v="300000"/>
  </r>
  <r>
    <x v="1"/>
    <x v="0"/>
    <x v="4"/>
    <x v="11"/>
    <x v="21"/>
    <n v="120000"/>
  </r>
  <r>
    <x v="1"/>
    <x v="1"/>
    <x v="5"/>
    <x v="0"/>
    <x v="30"/>
    <n v="84000"/>
  </r>
  <r>
    <x v="1"/>
    <x v="1"/>
    <x v="5"/>
    <x v="1"/>
    <x v="34"/>
    <n v="24000"/>
  </r>
  <r>
    <x v="1"/>
    <x v="1"/>
    <x v="5"/>
    <x v="2"/>
    <x v="6"/>
    <n v="192000"/>
  </r>
  <r>
    <x v="1"/>
    <x v="1"/>
    <x v="5"/>
    <x v="3"/>
    <x v="17"/>
    <n v="132000"/>
  </r>
  <r>
    <x v="1"/>
    <x v="1"/>
    <x v="5"/>
    <x v="4"/>
    <x v="0"/>
    <n v="130000"/>
  </r>
  <r>
    <x v="1"/>
    <x v="1"/>
    <x v="5"/>
    <x v="5"/>
    <x v="12"/>
    <n v="50000"/>
  </r>
  <r>
    <x v="1"/>
    <x v="1"/>
    <x v="5"/>
    <x v="6"/>
    <x v="24"/>
    <n v="140000"/>
  </r>
  <r>
    <x v="1"/>
    <x v="1"/>
    <x v="5"/>
    <x v="7"/>
    <x v="26"/>
    <n v="10000"/>
  </r>
  <r>
    <x v="1"/>
    <x v="1"/>
    <x v="5"/>
    <x v="8"/>
    <x v="31"/>
    <n v="48000"/>
  </r>
  <r>
    <x v="1"/>
    <x v="1"/>
    <x v="5"/>
    <x v="9"/>
    <x v="27"/>
    <n v="96000"/>
  </r>
  <r>
    <x v="1"/>
    <x v="1"/>
    <x v="5"/>
    <x v="10"/>
    <x v="32"/>
    <n v="72000"/>
  </r>
  <r>
    <x v="1"/>
    <x v="1"/>
    <x v="5"/>
    <x v="11"/>
    <x v="31"/>
    <n v="40000"/>
  </r>
  <r>
    <x v="1"/>
    <x v="2"/>
    <x v="6"/>
    <x v="0"/>
    <x v="35"/>
    <n v="36000"/>
  </r>
  <r>
    <x v="1"/>
    <x v="2"/>
    <x v="6"/>
    <x v="1"/>
    <x v="26"/>
    <n v="12000"/>
  </r>
  <r>
    <x v="1"/>
    <x v="2"/>
    <x v="6"/>
    <x v="2"/>
    <x v="32"/>
    <n v="72000"/>
  </r>
  <r>
    <x v="1"/>
    <x v="2"/>
    <x v="6"/>
    <x v="3"/>
    <x v="18"/>
    <n v="120000"/>
  </r>
  <r>
    <x v="1"/>
    <x v="2"/>
    <x v="6"/>
    <x v="4"/>
    <x v="26"/>
    <n v="10000"/>
  </r>
  <r>
    <x v="1"/>
    <x v="2"/>
    <x v="6"/>
    <x v="5"/>
    <x v="36"/>
    <n v="0"/>
  </r>
  <r>
    <x v="1"/>
    <x v="2"/>
    <x v="6"/>
    <x v="6"/>
    <x v="24"/>
    <n v="140000"/>
  </r>
  <r>
    <x v="1"/>
    <x v="2"/>
    <x v="6"/>
    <x v="7"/>
    <x v="11"/>
    <n v="90000"/>
  </r>
  <r>
    <x v="1"/>
    <x v="2"/>
    <x v="6"/>
    <x v="8"/>
    <x v="30"/>
    <n v="84000"/>
  </r>
  <r>
    <x v="1"/>
    <x v="2"/>
    <x v="6"/>
    <x v="9"/>
    <x v="31"/>
    <n v="48000"/>
  </r>
  <r>
    <x v="1"/>
    <x v="2"/>
    <x v="6"/>
    <x v="10"/>
    <x v="42"/>
    <n v="264000"/>
  </r>
  <r>
    <x v="1"/>
    <x v="2"/>
    <x v="6"/>
    <x v="11"/>
    <x v="17"/>
    <n v="110000"/>
  </r>
  <r>
    <x v="1"/>
    <x v="1"/>
    <x v="7"/>
    <x v="0"/>
    <x v="35"/>
    <n v="36000"/>
  </r>
  <r>
    <x v="1"/>
    <x v="1"/>
    <x v="7"/>
    <x v="1"/>
    <x v="26"/>
    <n v="12000"/>
  </r>
  <r>
    <x v="1"/>
    <x v="1"/>
    <x v="7"/>
    <x v="2"/>
    <x v="11"/>
    <n v="108000"/>
  </r>
  <r>
    <x v="1"/>
    <x v="1"/>
    <x v="7"/>
    <x v="3"/>
    <x v="0"/>
    <n v="156000"/>
  </r>
  <r>
    <x v="1"/>
    <x v="1"/>
    <x v="7"/>
    <x v="4"/>
    <x v="31"/>
    <n v="40000"/>
  </r>
  <r>
    <x v="1"/>
    <x v="1"/>
    <x v="7"/>
    <x v="5"/>
    <x v="32"/>
    <n v="60000"/>
  </r>
  <r>
    <x v="1"/>
    <x v="1"/>
    <x v="7"/>
    <x v="6"/>
    <x v="0"/>
    <n v="130000"/>
  </r>
  <r>
    <x v="1"/>
    <x v="1"/>
    <x v="7"/>
    <x v="7"/>
    <x v="26"/>
    <n v="10000"/>
  </r>
  <r>
    <x v="1"/>
    <x v="1"/>
    <x v="7"/>
    <x v="8"/>
    <x v="31"/>
    <n v="48000"/>
  </r>
  <r>
    <x v="1"/>
    <x v="1"/>
    <x v="7"/>
    <x v="9"/>
    <x v="31"/>
    <n v="48000"/>
  </r>
  <r>
    <x v="1"/>
    <x v="1"/>
    <x v="7"/>
    <x v="10"/>
    <x v="0"/>
    <n v="156000"/>
  </r>
  <r>
    <x v="1"/>
    <x v="1"/>
    <x v="7"/>
    <x v="11"/>
    <x v="12"/>
    <n v="50000"/>
  </r>
  <r>
    <x v="1"/>
    <x v="0"/>
    <x v="8"/>
    <x v="0"/>
    <x v="31"/>
    <n v="48000"/>
  </r>
  <r>
    <x v="1"/>
    <x v="0"/>
    <x v="8"/>
    <x v="1"/>
    <x v="34"/>
    <n v="24000"/>
  </r>
  <r>
    <x v="1"/>
    <x v="0"/>
    <x v="8"/>
    <x v="2"/>
    <x v="17"/>
    <n v="132000"/>
  </r>
  <r>
    <x v="1"/>
    <x v="0"/>
    <x v="8"/>
    <x v="3"/>
    <x v="30"/>
    <n v="84000"/>
  </r>
  <r>
    <x v="1"/>
    <x v="0"/>
    <x v="8"/>
    <x v="4"/>
    <x v="35"/>
    <n v="30000"/>
  </r>
  <r>
    <x v="1"/>
    <x v="0"/>
    <x v="8"/>
    <x v="5"/>
    <x v="34"/>
    <n v="20000"/>
  </r>
  <r>
    <x v="1"/>
    <x v="0"/>
    <x v="8"/>
    <x v="6"/>
    <x v="11"/>
    <n v="90000"/>
  </r>
  <r>
    <x v="1"/>
    <x v="0"/>
    <x v="8"/>
    <x v="7"/>
    <x v="35"/>
    <n v="30000"/>
  </r>
  <r>
    <x v="1"/>
    <x v="0"/>
    <x v="8"/>
    <x v="8"/>
    <x v="12"/>
    <n v="60000"/>
  </r>
  <r>
    <x v="1"/>
    <x v="0"/>
    <x v="8"/>
    <x v="9"/>
    <x v="35"/>
    <n v="36000"/>
  </r>
  <r>
    <x v="1"/>
    <x v="0"/>
    <x v="8"/>
    <x v="10"/>
    <x v="18"/>
    <n v="120000"/>
  </r>
  <r>
    <x v="1"/>
    <x v="0"/>
    <x v="8"/>
    <x v="11"/>
    <x v="11"/>
    <n v="90000"/>
  </r>
  <r>
    <x v="1"/>
    <x v="3"/>
    <x v="9"/>
    <x v="0"/>
    <x v="34"/>
    <n v="24000"/>
  </r>
  <r>
    <x v="1"/>
    <x v="3"/>
    <x v="9"/>
    <x v="1"/>
    <x v="26"/>
    <n v="12000"/>
  </r>
  <r>
    <x v="1"/>
    <x v="3"/>
    <x v="9"/>
    <x v="2"/>
    <x v="27"/>
    <n v="96000"/>
  </r>
  <r>
    <x v="1"/>
    <x v="3"/>
    <x v="9"/>
    <x v="3"/>
    <x v="30"/>
    <n v="84000"/>
  </r>
  <r>
    <x v="1"/>
    <x v="3"/>
    <x v="9"/>
    <x v="4"/>
    <x v="26"/>
    <n v="10000"/>
  </r>
  <r>
    <x v="1"/>
    <x v="3"/>
    <x v="9"/>
    <x v="5"/>
    <x v="36"/>
    <n v="0"/>
  </r>
  <r>
    <x v="1"/>
    <x v="3"/>
    <x v="9"/>
    <x v="6"/>
    <x v="24"/>
    <n v="140000"/>
  </r>
  <r>
    <x v="1"/>
    <x v="3"/>
    <x v="9"/>
    <x v="7"/>
    <x v="31"/>
    <n v="40000"/>
  </r>
  <r>
    <x v="1"/>
    <x v="3"/>
    <x v="9"/>
    <x v="8"/>
    <x v="32"/>
    <n v="72000"/>
  </r>
  <r>
    <x v="1"/>
    <x v="3"/>
    <x v="9"/>
    <x v="9"/>
    <x v="12"/>
    <n v="60000"/>
  </r>
  <r>
    <x v="1"/>
    <x v="3"/>
    <x v="9"/>
    <x v="10"/>
    <x v="15"/>
    <n v="180000"/>
  </r>
  <r>
    <x v="1"/>
    <x v="3"/>
    <x v="9"/>
    <x v="11"/>
    <x v="35"/>
    <n v="30000"/>
  </r>
  <r>
    <x v="1"/>
    <x v="2"/>
    <x v="10"/>
    <x v="0"/>
    <x v="36"/>
    <n v="0"/>
  </r>
  <r>
    <x v="1"/>
    <x v="2"/>
    <x v="10"/>
    <x v="1"/>
    <x v="26"/>
    <n v="12000"/>
  </r>
  <r>
    <x v="1"/>
    <x v="2"/>
    <x v="10"/>
    <x v="2"/>
    <x v="36"/>
    <n v="0"/>
  </r>
  <r>
    <x v="1"/>
    <x v="2"/>
    <x v="10"/>
    <x v="3"/>
    <x v="36"/>
    <n v="0"/>
  </r>
  <r>
    <x v="1"/>
    <x v="2"/>
    <x v="10"/>
    <x v="4"/>
    <x v="36"/>
    <n v="0"/>
  </r>
  <r>
    <x v="1"/>
    <x v="2"/>
    <x v="10"/>
    <x v="5"/>
    <x v="12"/>
    <n v="50000"/>
  </r>
  <r>
    <x v="1"/>
    <x v="2"/>
    <x v="10"/>
    <x v="6"/>
    <x v="31"/>
    <n v="40000"/>
  </r>
  <r>
    <x v="1"/>
    <x v="2"/>
    <x v="10"/>
    <x v="7"/>
    <x v="36"/>
    <n v="0"/>
  </r>
  <r>
    <x v="1"/>
    <x v="2"/>
    <x v="10"/>
    <x v="8"/>
    <x v="33"/>
    <n v="228000"/>
  </r>
  <r>
    <x v="1"/>
    <x v="2"/>
    <x v="10"/>
    <x v="9"/>
    <x v="11"/>
    <n v="108000"/>
  </r>
  <r>
    <x v="1"/>
    <x v="2"/>
    <x v="10"/>
    <x v="10"/>
    <x v="6"/>
    <n v="192000"/>
  </r>
  <r>
    <x v="1"/>
    <x v="2"/>
    <x v="10"/>
    <x v="11"/>
    <x v="18"/>
    <n v="100000"/>
  </r>
  <r>
    <x v="1"/>
    <x v="1"/>
    <x v="11"/>
    <x v="0"/>
    <x v="12"/>
    <n v="60000"/>
  </r>
  <r>
    <x v="1"/>
    <x v="1"/>
    <x v="11"/>
    <x v="1"/>
    <x v="36"/>
    <n v="0"/>
  </r>
  <r>
    <x v="1"/>
    <x v="1"/>
    <x v="11"/>
    <x v="2"/>
    <x v="12"/>
    <n v="60000"/>
  </r>
  <r>
    <x v="1"/>
    <x v="1"/>
    <x v="11"/>
    <x v="3"/>
    <x v="35"/>
    <n v="36000"/>
  </r>
  <r>
    <x v="1"/>
    <x v="1"/>
    <x v="11"/>
    <x v="4"/>
    <x v="34"/>
    <n v="20000"/>
  </r>
  <r>
    <x v="1"/>
    <x v="1"/>
    <x v="11"/>
    <x v="5"/>
    <x v="31"/>
    <n v="40000"/>
  </r>
  <r>
    <x v="1"/>
    <x v="1"/>
    <x v="11"/>
    <x v="6"/>
    <x v="27"/>
    <n v="80000"/>
  </r>
  <r>
    <x v="1"/>
    <x v="1"/>
    <x v="11"/>
    <x v="7"/>
    <x v="12"/>
    <n v="50000"/>
  </r>
  <r>
    <x v="1"/>
    <x v="1"/>
    <x v="11"/>
    <x v="8"/>
    <x v="11"/>
    <n v="108000"/>
  </r>
  <r>
    <x v="1"/>
    <x v="1"/>
    <x v="11"/>
    <x v="9"/>
    <x v="27"/>
    <n v="96000"/>
  </r>
  <r>
    <x v="1"/>
    <x v="1"/>
    <x v="11"/>
    <x v="10"/>
    <x v="31"/>
    <n v="48000"/>
  </r>
  <r>
    <x v="1"/>
    <x v="1"/>
    <x v="11"/>
    <x v="11"/>
    <x v="35"/>
    <n v="30000"/>
  </r>
  <r>
    <x v="1"/>
    <x v="3"/>
    <x v="12"/>
    <x v="0"/>
    <x v="34"/>
    <n v="24000"/>
  </r>
  <r>
    <x v="1"/>
    <x v="3"/>
    <x v="12"/>
    <x v="1"/>
    <x v="34"/>
    <n v="24000"/>
  </r>
  <r>
    <x v="1"/>
    <x v="3"/>
    <x v="12"/>
    <x v="2"/>
    <x v="36"/>
    <n v="0"/>
  </r>
  <r>
    <x v="1"/>
    <x v="3"/>
    <x v="12"/>
    <x v="3"/>
    <x v="34"/>
    <n v="24000"/>
  </r>
  <r>
    <x v="1"/>
    <x v="3"/>
    <x v="12"/>
    <x v="4"/>
    <x v="26"/>
    <n v="10000"/>
  </r>
  <r>
    <x v="1"/>
    <x v="3"/>
    <x v="12"/>
    <x v="5"/>
    <x v="34"/>
    <n v="20000"/>
  </r>
  <r>
    <x v="1"/>
    <x v="3"/>
    <x v="12"/>
    <x v="6"/>
    <x v="12"/>
    <n v="50000"/>
  </r>
  <r>
    <x v="1"/>
    <x v="3"/>
    <x v="12"/>
    <x v="7"/>
    <x v="34"/>
    <n v="20000"/>
  </r>
  <r>
    <x v="1"/>
    <x v="3"/>
    <x v="12"/>
    <x v="8"/>
    <x v="35"/>
    <n v="36000"/>
  </r>
  <r>
    <x v="1"/>
    <x v="3"/>
    <x v="12"/>
    <x v="9"/>
    <x v="30"/>
    <n v="84000"/>
  </r>
  <r>
    <x v="1"/>
    <x v="3"/>
    <x v="12"/>
    <x v="10"/>
    <x v="30"/>
    <n v="84000"/>
  </r>
  <r>
    <x v="1"/>
    <x v="3"/>
    <x v="12"/>
    <x v="11"/>
    <x v="32"/>
    <n v="60000"/>
  </r>
  <r>
    <x v="1"/>
    <x v="2"/>
    <x v="13"/>
    <x v="0"/>
    <x v="30"/>
    <n v="84000"/>
  </r>
  <r>
    <x v="1"/>
    <x v="2"/>
    <x v="13"/>
    <x v="1"/>
    <x v="34"/>
    <n v="24000"/>
  </r>
  <r>
    <x v="1"/>
    <x v="2"/>
    <x v="13"/>
    <x v="2"/>
    <x v="34"/>
    <n v="24000"/>
  </r>
  <r>
    <x v="1"/>
    <x v="2"/>
    <x v="13"/>
    <x v="3"/>
    <x v="11"/>
    <n v="108000"/>
  </r>
  <r>
    <x v="1"/>
    <x v="2"/>
    <x v="13"/>
    <x v="4"/>
    <x v="36"/>
    <n v="0"/>
  </r>
  <r>
    <x v="1"/>
    <x v="2"/>
    <x v="13"/>
    <x v="5"/>
    <x v="26"/>
    <n v="10000"/>
  </r>
  <r>
    <x v="1"/>
    <x v="2"/>
    <x v="13"/>
    <x v="6"/>
    <x v="34"/>
    <n v="20000"/>
  </r>
  <r>
    <x v="1"/>
    <x v="2"/>
    <x v="13"/>
    <x v="7"/>
    <x v="36"/>
    <n v="0"/>
  </r>
  <r>
    <x v="1"/>
    <x v="2"/>
    <x v="13"/>
    <x v="8"/>
    <x v="27"/>
    <n v="96000"/>
  </r>
  <r>
    <x v="1"/>
    <x v="2"/>
    <x v="13"/>
    <x v="9"/>
    <x v="34"/>
    <n v="24000"/>
  </r>
  <r>
    <x v="1"/>
    <x v="2"/>
    <x v="13"/>
    <x v="10"/>
    <x v="31"/>
    <n v="48000"/>
  </r>
  <r>
    <x v="1"/>
    <x v="2"/>
    <x v="13"/>
    <x v="11"/>
    <x v="31"/>
    <n v="40000"/>
  </r>
  <r>
    <x v="1"/>
    <x v="3"/>
    <x v="14"/>
    <x v="0"/>
    <x v="36"/>
    <n v="0"/>
  </r>
  <r>
    <x v="1"/>
    <x v="3"/>
    <x v="14"/>
    <x v="1"/>
    <x v="35"/>
    <n v="36000"/>
  </r>
  <r>
    <x v="1"/>
    <x v="3"/>
    <x v="14"/>
    <x v="2"/>
    <x v="26"/>
    <n v="12000"/>
  </r>
  <r>
    <x v="1"/>
    <x v="3"/>
    <x v="14"/>
    <x v="3"/>
    <x v="26"/>
    <n v="12000"/>
  </r>
  <r>
    <x v="1"/>
    <x v="3"/>
    <x v="14"/>
    <x v="4"/>
    <x v="36"/>
    <n v="0"/>
  </r>
  <r>
    <x v="1"/>
    <x v="3"/>
    <x v="14"/>
    <x v="5"/>
    <x v="12"/>
    <n v="50000"/>
  </r>
  <r>
    <x v="1"/>
    <x v="3"/>
    <x v="14"/>
    <x v="6"/>
    <x v="30"/>
    <n v="70000"/>
  </r>
  <r>
    <x v="1"/>
    <x v="3"/>
    <x v="14"/>
    <x v="7"/>
    <x v="36"/>
    <n v="0"/>
  </r>
  <r>
    <x v="1"/>
    <x v="3"/>
    <x v="14"/>
    <x v="8"/>
    <x v="12"/>
    <n v="60000"/>
  </r>
  <r>
    <x v="1"/>
    <x v="3"/>
    <x v="14"/>
    <x v="9"/>
    <x v="36"/>
    <n v="0"/>
  </r>
  <r>
    <x v="1"/>
    <x v="3"/>
    <x v="14"/>
    <x v="10"/>
    <x v="11"/>
    <n v="108000"/>
  </r>
  <r>
    <x v="1"/>
    <x v="3"/>
    <x v="14"/>
    <x v="11"/>
    <x v="26"/>
    <n v="10000"/>
  </r>
  <r>
    <x v="1"/>
    <x v="1"/>
    <x v="15"/>
    <x v="0"/>
    <x v="35"/>
    <n v="36000"/>
  </r>
  <r>
    <x v="1"/>
    <x v="1"/>
    <x v="15"/>
    <x v="1"/>
    <x v="26"/>
    <n v="12000"/>
  </r>
  <r>
    <x v="1"/>
    <x v="1"/>
    <x v="15"/>
    <x v="2"/>
    <x v="32"/>
    <n v="72000"/>
  </r>
  <r>
    <x v="1"/>
    <x v="1"/>
    <x v="15"/>
    <x v="3"/>
    <x v="36"/>
    <n v="0"/>
  </r>
  <r>
    <x v="1"/>
    <x v="1"/>
    <x v="15"/>
    <x v="4"/>
    <x v="26"/>
    <n v="10000"/>
  </r>
  <r>
    <x v="1"/>
    <x v="1"/>
    <x v="15"/>
    <x v="5"/>
    <x v="36"/>
    <n v="0"/>
  </r>
  <r>
    <x v="1"/>
    <x v="1"/>
    <x v="15"/>
    <x v="6"/>
    <x v="26"/>
    <n v="10000"/>
  </r>
  <r>
    <x v="1"/>
    <x v="1"/>
    <x v="15"/>
    <x v="7"/>
    <x v="26"/>
    <n v="10000"/>
  </r>
  <r>
    <x v="1"/>
    <x v="1"/>
    <x v="15"/>
    <x v="8"/>
    <x v="12"/>
    <n v="60000"/>
  </r>
  <r>
    <x v="1"/>
    <x v="1"/>
    <x v="15"/>
    <x v="9"/>
    <x v="15"/>
    <n v="180000"/>
  </r>
  <r>
    <x v="1"/>
    <x v="1"/>
    <x v="15"/>
    <x v="10"/>
    <x v="31"/>
    <n v="48000"/>
  </r>
  <r>
    <x v="1"/>
    <x v="1"/>
    <x v="15"/>
    <x v="11"/>
    <x v="26"/>
    <n v="10000"/>
  </r>
  <r>
    <x v="1"/>
    <x v="3"/>
    <x v="16"/>
    <x v="0"/>
    <x v="12"/>
    <n v="60000"/>
  </r>
  <r>
    <x v="1"/>
    <x v="3"/>
    <x v="16"/>
    <x v="1"/>
    <x v="36"/>
    <n v="0"/>
  </r>
  <r>
    <x v="1"/>
    <x v="3"/>
    <x v="16"/>
    <x v="2"/>
    <x v="35"/>
    <n v="36000"/>
  </r>
  <r>
    <x v="1"/>
    <x v="3"/>
    <x v="16"/>
    <x v="3"/>
    <x v="26"/>
    <n v="12000"/>
  </r>
  <r>
    <x v="1"/>
    <x v="3"/>
    <x v="16"/>
    <x v="4"/>
    <x v="26"/>
    <n v="10000"/>
  </r>
  <r>
    <x v="1"/>
    <x v="3"/>
    <x v="16"/>
    <x v="5"/>
    <x v="27"/>
    <n v="80000"/>
  </r>
  <r>
    <x v="1"/>
    <x v="3"/>
    <x v="16"/>
    <x v="6"/>
    <x v="27"/>
    <n v="80000"/>
  </r>
  <r>
    <x v="1"/>
    <x v="3"/>
    <x v="16"/>
    <x v="7"/>
    <x v="34"/>
    <n v="20000"/>
  </r>
  <r>
    <x v="1"/>
    <x v="3"/>
    <x v="16"/>
    <x v="8"/>
    <x v="35"/>
    <n v="36000"/>
  </r>
  <r>
    <x v="1"/>
    <x v="3"/>
    <x v="16"/>
    <x v="9"/>
    <x v="34"/>
    <n v="24000"/>
  </r>
  <r>
    <x v="1"/>
    <x v="3"/>
    <x v="16"/>
    <x v="10"/>
    <x v="34"/>
    <n v="24000"/>
  </r>
  <r>
    <x v="1"/>
    <x v="3"/>
    <x v="16"/>
    <x v="11"/>
    <x v="35"/>
    <n v="30000"/>
  </r>
  <r>
    <x v="1"/>
    <x v="0"/>
    <x v="17"/>
    <x v="0"/>
    <x v="11"/>
    <n v="108000"/>
  </r>
  <r>
    <x v="1"/>
    <x v="0"/>
    <x v="17"/>
    <x v="1"/>
    <x v="36"/>
    <n v="0"/>
  </r>
  <r>
    <x v="1"/>
    <x v="0"/>
    <x v="17"/>
    <x v="2"/>
    <x v="30"/>
    <n v="84000"/>
  </r>
  <r>
    <x v="1"/>
    <x v="0"/>
    <x v="17"/>
    <x v="3"/>
    <x v="12"/>
    <n v="60000"/>
  </r>
  <r>
    <x v="1"/>
    <x v="0"/>
    <x v="17"/>
    <x v="4"/>
    <x v="36"/>
    <n v="0"/>
  </r>
  <r>
    <x v="1"/>
    <x v="0"/>
    <x v="17"/>
    <x v="5"/>
    <x v="26"/>
    <n v="10000"/>
  </r>
  <r>
    <x v="1"/>
    <x v="0"/>
    <x v="17"/>
    <x v="6"/>
    <x v="31"/>
    <n v="40000"/>
  </r>
  <r>
    <x v="1"/>
    <x v="0"/>
    <x v="17"/>
    <x v="7"/>
    <x v="26"/>
    <n v="10000"/>
  </r>
  <r>
    <x v="1"/>
    <x v="0"/>
    <x v="17"/>
    <x v="8"/>
    <x v="26"/>
    <n v="12000"/>
  </r>
  <r>
    <x v="1"/>
    <x v="0"/>
    <x v="17"/>
    <x v="9"/>
    <x v="35"/>
    <n v="36000"/>
  </r>
  <r>
    <x v="1"/>
    <x v="0"/>
    <x v="17"/>
    <x v="10"/>
    <x v="12"/>
    <n v="60000"/>
  </r>
  <r>
    <x v="1"/>
    <x v="0"/>
    <x v="17"/>
    <x v="11"/>
    <x v="36"/>
    <n v="0"/>
  </r>
  <r>
    <x v="1"/>
    <x v="1"/>
    <x v="18"/>
    <x v="0"/>
    <x v="12"/>
    <n v="60000"/>
  </r>
  <r>
    <x v="1"/>
    <x v="1"/>
    <x v="18"/>
    <x v="1"/>
    <x v="32"/>
    <n v="72000"/>
  </r>
  <r>
    <x v="1"/>
    <x v="1"/>
    <x v="18"/>
    <x v="2"/>
    <x v="34"/>
    <n v="24000"/>
  </r>
  <r>
    <x v="1"/>
    <x v="1"/>
    <x v="18"/>
    <x v="3"/>
    <x v="26"/>
    <n v="12000"/>
  </r>
  <r>
    <x v="1"/>
    <x v="1"/>
    <x v="18"/>
    <x v="4"/>
    <x v="26"/>
    <n v="10000"/>
  </r>
  <r>
    <x v="1"/>
    <x v="1"/>
    <x v="18"/>
    <x v="5"/>
    <x v="26"/>
    <n v="10000"/>
  </r>
  <r>
    <x v="1"/>
    <x v="1"/>
    <x v="18"/>
    <x v="6"/>
    <x v="27"/>
    <n v="80000"/>
  </r>
  <r>
    <x v="1"/>
    <x v="1"/>
    <x v="18"/>
    <x v="7"/>
    <x v="34"/>
    <n v="20000"/>
  </r>
  <r>
    <x v="1"/>
    <x v="1"/>
    <x v="18"/>
    <x v="8"/>
    <x v="34"/>
    <n v="24000"/>
  </r>
  <r>
    <x v="1"/>
    <x v="1"/>
    <x v="18"/>
    <x v="9"/>
    <x v="12"/>
    <n v="60000"/>
  </r>
  <r>
    <x v="1"/>
    <x v="1"/>
    <x v="18"/>
    <x v="10"/>
    <x v="31"/>
    <n v="48000"/>
  </r>
  <r>
    <x v="1"/>
    <x v="1"/>
    <x v="18"/>
    <x v="11"/>
    <x v="12"/>
    <n v="50000"/>
  </r>
  <r>
    <x v="1"/>
    <x v="3"/>
    <x v="19"/>
    <x v="0"/>
    <x v="26"/>
    <n v="12000"/>
  </r>
  <r>
    <x v="1"/>
    <x v="3"/>
    <x v="19"/>
    <x v="1"/>
    <x v="36"/>
    <n v="0"/>
  </r>
  <r>
    <x v="1"/>
    <x v="3"/>
    <x v="19"/>
    <x v="2"/>
    <x v="36"/>
    <n v="0"/>
  </r>
  <r>
    <x v="1"/>
    <x v="3"/>
    <x v="19"/>
    <x v="3"/>
    <x v="34"/>
    <n v="24000"/>
  </r>
  <r>
    <x v="1"/>
    <x v="3"/>
    <x v="19"/>
    <x v="4"/>
    <x v="26"/>
    <n v="10000"/>
  </r>
  <r>
    <x v="1"/>
    <x v="3"/>
    <x v="19"/>
    <x v="5"/>
    <x v="34"/>
    <n v="20000"/>
  </r>
  <r>
    <x v="1"/>
    <x v="3"/>
    <x v="19"/>
    <x v="6"/>
    <x v="26"/>
    <n v="10000"/>
  </r>
  <r>
    <x v="1"/>
    <x v="3"/>
    <x v="19"/>
    <x v="7"/>
    <x v="12"/>
    <n v="50000"/>
  </r>
  <r>
    <x v="1"/>
    <x v="3"/>
    <x v="19"/>
    <x v="8"/>
    <x v="34"/>
    <n v="24000"/>
  </r>
  <r>
    <x v="1"/>
    <x v="3"/>
    <x v="19"/>
    <x v="9"/>
    <x v="34"/>
    <n v="24000"/>
  </r>
  <r>
    <x v="1"/>
    <x v="3"/>
    <x v="19"/>
    <x v="10"/>
    <x v="27"/>
    <n v="96000"/>
  </r>
  <r>
    <x v="1"/>
    <x v="3"/>
    <x v="19"/>
    <x v="11"/>
    <x v="35"/>
    <n v="30000"/>
  </r>
  <r>
    <x v="1"/>
    <x v="0"/>
    <x v="20"/>
    <x v="0"/>
    <x v="36"/>
    <n v="0"/>
  </r>
  <r>
    <x v="1"/>
    <x v="0"/>
    <x v="20"/>
    <x v="1"/>
    <x v="36"/>
    <n v="0"/>
  </r>
  <r>
    <x v="1"/>
    <x v="0"/>
    <x v="20"/>
    <x v="2"/>
    <x v="26"/>
    <n v="12000"/>
  </r>
  <r>
    <x v="1"/>
    <x v="0"/>
    <x v="20"/>
    <x v="3"/>
    <x v="34"/>
    <n v="24000"/>
  </r>
  <r>
    <x v="1"/>
    <x v="0"/>
    <x v="20"/>
    <x v="4"/>
    <x v="26"/>
    <n v="10000"/>
  </r>
  <r>
    <x v="1"/>
    <x v="0"/>
    <x v="20"/>
    <x v="5"/>
    <x v="34"/>
    <n v="20000"/>
  </r>
  <r>
    <x v="1"/>
    <x v="0"/>
    <x v="20"/>
    <x v="6"/>
    <x v="12"/>
    <n v="50000"/>
  </r>
  <r>
    <x v="1"/>
    <x v="0"/>
    <x v="20"/>
    <x v="7"/>
    <x v="34"/>
    <n v="20000"/>
  </r>
  <r>
    <x v="1"/>
    <x v="0"/>
    <x v="20"/>
    <x v="8"/>
    <x v="32"/>
    <n v="72000"/>
  </r>
  <r>
    <x v="1"/>
    <x v="0"/>
    <x v="20"/>
    <x v="9"/>
    <x v="12"/>
    <n v="60000"/>
  </r>
  <r>
    <x v="1"/>
    <x v="0"/>
    <x v="20"/>
    <x v="10"/>
    <x v="31"/>
    <n v="48000"/>
  </r>
  <r>
    <x v="1"/>
    <x v="0"/>
    <x v="20"/>
    <x v="11"/>
    <x v="12"/>
    <n v="50000"/>
  </r>
  <r>
    <x v="1"/>
    <x v="1"/>
    <x v="21"/>
    <x v="0"/>
    <x v="36"/>
    <n v="0"/>
  </r>
  <r>
    <x v="1"/>
    <x v="1"/>
    <x v="21"/>
    <x v="1"/>
    <x v="36"/>
    <n v="0"/>
  </r>
  <r>
    <x v="1"/>
    <x v="1"/>
    <x v="21"/>
    <x v="2"/>
    <x v="36"/>
    <n v="0"/>
  </r>
  <r>
    <x v="1"/>
    <x v="1"/>
    <x v="21"/>
    <x v="3"/>
    <x v="36"/>
    <n v="0"/>
  </r>
  <r>
    <x v="1"/>
    <x v="1"/>
    <x v="21"/>
    <x v="4"/>
    <x v="26"/>
    <n v="10000"/>
  </r>
  <r>
    <x v="1"/>
    <x v="1"/>
    <x v="21"/>
    <x v="5"/>
    <x v="31"/>
    <n v="40000"/>
  </r>
  <r>
    <x v="1"/>
    <x v="1"/>
    <x v="21"/>
    <x v="6"/>
    <x v="34"/>
    <n v="20000"/>
  </r>
  <r>
    <x v="1"/>
    <x v="1"/>
    <x v="21"/>
    <x v="7"/>
    <x v="31"/>
    <n v="40000"/>
  </r>
  <r>
    <x v="1"/>
    <x v="1"/>
    <x v="21"/>
    <x v="8"/>
    <x v="35"/>
    <n v="36000"/>
  </r>
  <r>
    <x v="1"/>
    <x v="1"/>
    <x v="21"/>
    <x v="9"/>
    <x v="36"/>
    <n v="0"/>
  </r>
  <r>
    <x v="1"/>
    <x v="1"/>
    <x v="21"/>
    <x v="10"/>
    <x v="34"/>
    <n v="24000"/>
  </r>
  <r>
    <x v="1"/>
    <x v="1"/>
    <x v="21"/>
    <x v="11"/>
    <x v="3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x v="0"/>
    <x v="0"/>
    <n v="156000"/>
    <x v="0"/>
  </r>
  <r>
    <x v="0"/>
    <x v="0"/>
    <x v="0"/>
    <x v="1"/>
    <x v="1"/>
    <n v="408000"/>
    <x v="0"/>
  </r>
  <r>
    <x v="0"/>
    <x v="0"/>
    <x v="0"/>
    <x v="2"/>
    <x v="2"/>
    <n v="636000"/>
    <x v="0"/>
  </r>
  <r>
    <x v="0"/>
    <x v="0"/>
    <x v="0"/>
    <x v="3"/>
    <x v="3"/>
    <n v="564000"/>
    <x v="1"/>
  </r>
  <r>
    <x v="0"/>
    <x v="0"/>
    <x v="0"/>
    <x v="4"/>
    <x v="4"/>
    <n v="320000"/>
    <x v="1"/>
  </r>
  <r>
    <x v="0"/>
    <x v="0"/>
    <x v="0"/>
    <x v="5"/>
    <x v="5"/>
    <n v="410000"/>
    <x v="1"/>
  </r>
  <r>
    <x v="0"/>
    <x v="0"/>
    <x v="0"/>
    <x v="6"/>
    <x v="6"/>
    <n v="160000"/>
    <x v="2"/>
  </r>
  <r>
    <x v="0"/>
    <x v="0"/>
    <x v="0"/>
    <x v="7"/>
    <x v="7"/>
    <n v="180000"/>
    <x v="2"/>
  </r>
  <r>
    <x v="0"/>
    <x v="0"/>
    <x v="0"/>
    <x v="8"/>
    <x v="8"/>
    <n v="480000"/>
    <x v="2"/>
  </r>
  <r>
    <x v="0"/>
    <x v="0"/>
    <x v="0"/>
    <x v="9"/>
    <x v="9"/>
    <n v="300000"/>
    <x v="3"/>
  </r>
  <r>
    <x v="0"/>
    <x v="0"/>
    <x v="0"/>
    <x v="10"/>
    <x v="8"/>
    <n v="480000"/>
    <x v="3"/>
  </r>
  <r>
    <x v="0"/>
    <x v="0"/>
    <x v="0"/>
    <x v="11"/>
    <x v="10"/>
    <n v="280000"/>
    <x v="3"/>
  </r>
  <r>
    <x v="0"/>
    <x v="1"/>
    <x v="1"/>
    <x v="0"/>
    <x v="11"/>
    <n v="108000"/>
    <x v="0"/>
  </r>
  <r>
    <x v="0"/>
    <x v="1"/>
    <x v="1"/>
    <x v="1"/>
    <x v="12"/>
    <n v="60000"/>
    <x v="0"/>
  </r>
  <r>
    <x v="0"/>
    <x v="1"/>
    <x v="1"/>
    <x v="2"/>
    <x v="13"/>
    <n v="312000"/>
    <x v="0"/>
  </r>
  <r>
    <x v="0"/>
    <x v="1"/>
    <x v="1"/>
    <x v="3"/>
    <x v="9"/>
    <n v="300000"/>
    <x v="1"/>
  </r>
  <r>
    <x v="0"/>
    <x v="1"/>
    <x v="1"/>
    <x v="4"/>
    <x v="14"/>
    <n v="240000"/>
    <x v="1"/>
  </r>
  <r>
    <x v="0"/>
    <x v="1"/>
    <x v="1"/>
    <x v="5"/>
    <x v="15"/>
    <n v="150000"/>
    <x v="1"/>
  </r>
  <r>
    <x v="0"/>
    <x v="1"/>
    <x v="1"/>
    <x v="6"/>
    <x v="16"/>
    <n v="330000"/>
    <x v="2"/>
  </r>
  <r>
    <x v="0"/>
    <x v="1"/>
    <x v="1"/>
    <x v="7"/>
    <x v="17"/>
    <n v="110000"/>
    <x v="2"/>
  </r>
  <r>
    <x v="0"/>
    <x v="1"/>
    <x v="1"/>
    <x v="8"/>
    <x v="18"/>
    <n v="120000"/>
    <x v="2"/>
  </r>
  <r>
    <x v="0"/>
    <x v="1"/>
    <x v="1"/>
    <x v="9"/>
    <x v="19"/>
    <n v="204000"/>
    <x v="3"/>
  </r>
  <r>
    <x v="0"/>
    <x v="1"/>
    <x v="1"/>
    <x v="10"/>
    <x v="20"/>
    <n v="324000"/>
    <x v="3"/>
  </r>
  <r>
    <x v="0"/>
    <x v="1"/>
    <x v="1"/>
    <x v="11"/>
    <x v="20"/>
    <n v="270000"/>
    <x v="3"/>
  </r>
  <r>
    <x v="0"/>
    <x v="2"/>
    <x v="2"/>
    <x v="0"/>
    <x v="21"/>
    <n v="144000"/>
    <x v="0"/>
  </r>
  <r>
    <x v="0"/>
    <x v="2"/>
    <x v="2"/>
    <x v="1"/>
    <x v="17"/>
    <n v="132000"/>
    <x v="0"/>
  </r>
  <r>
    <x v="0"/>
    <x v="2"/>
    <x v="2"/>
    <x v="2"/>
    <x v="22"/>
    <n v="252000"/>
    <x v="0"/>
  </r>
  <r>
    <x v="0"/>
    <x v="2"/>
    <x v="2"/>
    <x v="3"/>
    <x v="19"/>
    <n v="204000"/>
    <x v="1"/>
  </r>
  <r>
    <x v="0"/>
    <x v="2"/>
    <x v="2"/>
    <x v="4"/>
    <x v="9"/>
    <n v="250000"/>
    <x v="1"/>
  </r>
  <r>
    <x v="0"/>
    <x v="2"/>
    <x v="2"/>
    <x v="5"/>
    <x v="18"/>
    <n v="100000"/>
    <x v="1"/>
  </r>
  <r>
    <x v="0"/>
    <x v="2"/>
    <x v="2"/>
    <x v="6"/>
    <x v="23"/>
    <n v="380000"/>
    <x v="2"/>
  </r>
  <r>
    <x v="0"/>
    <x v="2"/>
    <x v="2"/>
    <x v="7"/>
    <x v="18"/>
    <n v="100000"/>
    <x v="2"/>
  </r>
  <r>
    <x v="0"/>
    <x v="2"/>
    <x v="2"/>
    <x v="8"/>
    <x v="11"/>
    <n v="108000"/>
    <x v="2"/>
  </r>
  <r>
    <x v="0"/>
    <x v="2"/>
    <x v="2"/>
    <x v="9"/>
    <x v="15"/>
    <n v="180000"/>
    <x v="3"/>
  </r>
  <r>
    <x v="0"/>
    <x v="2"/>
    <x v="2"/>
    <x v="10"/>
    <x v="24"/>
    <n v="168000"/>
    <x v="3"/>
  </r>
  <r>
    <x v="0"/>
    <x v="2"/>
    <x v="2"/>
    <x v="11"/>
    <x v="6"/>
    <n v="160000"/>
    <x v="3"/>
  </r>
  <r>
    <x v="0"/>
    <x v="1"/>
    <x v="3"/>
    <x v="0"/>
    <x v="25"/>
    <n v="540000"/>
    <x v="0"/>
  </r>
  <r>
    <x v="0"/>
    <x v="1"/>
    <x v="3"/>
    <x v="1"/>
    <x v="17"/>
    <n v="132000"/>
    <x v="0"/>
  </r>
  <r>
    <x v="0"/>
    <x v="1"/>
    <x v="3"/>
    <x v="2"/>
    <x v="18"/>
    <n v="120000"/>
    <x v="0"/>
  </r>
  <r>
    <x v="0"/>
    <x v="1"/>
    <x v="3"/>
    <x v="3"/>
    <x v="26"/>
    <n v="12000"/>
    <x v="1"/>
  </r>
  <r>
    <x v="0"/>
    <x v="1"/>
    <x v="3"/>
    <x v="4"/>
    <x v="27"/>
    <n v="80000"/>
    <x v="1"/>
  </r>
  <r>
    <x v="0"/>
    <x v="1"/>
    <x v="3"/>
    <x v="5"/>
    <x v="21"/>
    <n v="120000"/>
    <x v="1"/>
  </r>
  <r>
    <x v="0"/>
    <x v="1"/>
    <x v="3"/>
    <x v="6"/>
    <x v="4"/>
    <n v="320000"/>
    <x v="2"/>
  </r>
  <r>
    <x v="0"/>
    <x v="1"/>
    <x v="3"/>
    <x v="7"/>
    <x v="0"/>
    <n v="130000"/>
    <x v="2"/>
  </r>
  <r>
    <x v="0"/>
    <x v="1"/>
    <x v="3"/>
    <x v="8"/>
    <x v="7"/>
    <n v="216000"/>
    <x v="2"/>
  </r>
  <r>
    <x v="0"/>
    <x v="1"/>
    <x v="3"/>
    <x v="9"/>
    <x v="28"/>
    <n v="240000"/>
    <x v="3"/>
  </r>
  <r>
    <x v="0"/>
    <x v="1"/>
    <x v="3"/>
    <x v="10"/>
    <x v="29"/>
    <n v="360000"/>
    <x v="3"/>
  </r>
  <r>
    <x v="0"/>
    <x v="1"/>
    <x v="3"/>
    <x v="11"/>
    <x v="7"/>
    <n v="180000"/>
    <x v="3"/>
  </r>
  <r>
    <x v="0"/>
    <x v="0"/>
    <x v="4"/>
    <x v="0"/>
    <x v="30"/>
    <n v="84000"/>
    <x v="0"/>
  </r>
  <r>
    <x v="0"/>
    <x v="0"/>
    <x v="4"/>
    <x v="1"/>
    <x v="31"/>
    <n v="48000"/>
    <x v="0"/>
  </r>
  <r>
    <x v="0"/>
    <x v="0"/>
    <x v="4"/>
    <x v="2"/>
    <x v="11"/>
    <n v="108000"/>
    <x v="0"/>
  </r>
  <r>
    <x v="0"/>
    <x v="0"/>
    <x v="4"/>
    <x v="3"/>
    <x v="17"/>
    <n v="132000"/>
    <x v="1"/>
  </r>
  <r>
    <x v="0"/>
    <x v="0"/>
    <x v="4"/>
    <x v="4"/>
    <x v="11"/>
    <n v="90000"/>
    <x v="1"/>
  </r>
  <r>
    <x v="0"/>
    <x v="0"/>
    <x v="4"/>
    <x v="5"/>
    <x v="17"/>
    <n v="110000"/>
    <x v="1"/>
  </r>
  <r>
    <x v="0"/>
    <x v="0"/>
    <x v="4"/>
    <x v="6"/>
    <x v="22"/>
    <n v="210000"/>
    <x v="2"/>
  </r>
  <r>
    <x v="0"/>
    <x v="0"/>
    <x v="4"/>
    <x v="7"/>
    <x v="32"/>
    <n v="60000"/>
    <x v="2"/>
  </r>
  <r>
    <x v="0"/>
    <x v="0"/>
    <x v="4"/>
    <x v="8"/>
    <x v="11"/>
    <n v="108000"/>
    <x v="2"/>
  </r>
  <r>
    <x v="0"/>
    <x v="0"/>
    <x v="4"/>
    <x v="9"/>
    <x v="11"/>
    <n v="108000"/>
    <x v="3"/>
  </r>
  <r>
    <x v="0"/>
    <x v="0"/>
    <x v="4"/>
    <x v="10"/>
    <x v="20"/>
    <n v="324000"/>
    <x v="3"/>
  </r>
  <r>
    <x v="0"/>
    <x v="0"/>
    <x v="4"/>
    <x v="11"/>
    <x v="6"/>
    <n v="160000"/>
    <x v="3"/>
  </r>
  <r>
    <x v="0"/>
    <x v="1"/>
    <x v="5"/>
    <x v="0"/>
    <x v="11"/>
    <n v="108000"/>
    <x v="0"/>
  </r>
  <r>
    <x v="0"/>
    <x v="1"/>
    <x v="5"/>
    <x v="1"/>
    <x v="12"/>
    <n v="60000"/>
    <x v="0"/>
  </r>
  <r>
    <x v="0"/>
    <x v="1"/>
    <x v="5"/>
    <x v="2"/>
    <x v="33"/>
    <n v="228000"/>
    <x v="0"/>
  </r>
  <r>
    <x v="0"/>
    <x v="1"/>
    <x v="5"/>
    <x v="3"/>
    <x v="0"/>
    <n v="156000"/>
    <x v="1"/>
  </r>
  <r>
    <x v="0"/>
    <x v="1"/>
    <x v="5"/>
    <x v="4"/>
    <x v="7"/>
    <n v="180000"/>
    <x v="1"/>
  </r>
  <r>
    <x v="0"/>
    <x v="1"/>
    <x v="5"/>
    <x v="5"/>
    <x v="32"/>
    <n v="60000"/>
    <x v="1"/>
  </r>
  <r>
    <x v="0"/>
    <x v="1"/>
    <x v="5"/>
    <x v="6"/>
    <x v="33"/>
    <n v="190000"/>
    <x v="2"/>
  </r>
  <r>
    <x v="0"/>
    <x v="1"/>
    <x v="5"/>
    <x v="7"/>
    <x v="31"/>
    <n v="40000"/>
    <x v="2"/>
  </r>
  <r>
    <x v="0"/>
    <x v="1"/>
    <x v="5"/>
    <x v="8"/>
    <x v="12"/>
    <n v="60000"/>
    <x v="2"/>
  </r>
  <r>
    <x v="0"/>
    <x v="1"/>
    <x v="5"/>
    <x v="9"/>
    <x v="11"/>
    <n v="108000"/>
    <x v="3"/>
  </r>
  <r>
    <x v="0"/>
    <x v="1"/>
    <x v="5"/>
    <x v="10"/>
    <x v="27"/>
    <n v="96000"/>
    <x v="3"/>
  </r>
  <r>
    <x v="0"/>
    <x v="1"/>
    <x v="5"/>
    <x v="11"/>
    <x v="27"/>
    <n v="80000"/>
    <x v="3"/>
  </r>
  <r>
    <x v="0"/>
    <x v="2"/>
    <x v="6"/>
    <x v="0"/>
    <x v="12"/>
    <n v="60000"/>
    <x v="0"/>
  </r>
  <r>
    <x v="0"/>
    <x v="2"/>
    <x v="6"/>
    <x v="1"/>
    <x v="31"/>
    <n v="48000"/>
    <x v="0"/>
  </r>
  <r>
    <x v="0"/>
    <x v="2"/>
    <x v="6"/>
    <x v="2"/>
    <x v="11"/>
    <n v="108000"/>
    <x v="0"/>
  </r>
  <r>
    <x v="0"/>
    <x v="2"/>
    <x v="6"/>
    <x v="3"/>
    <x v="21"/>
    <n v="144000"/>
    <x v="1"/>
  </r>
  <r>
    <x v="0"/>
    <x v="2"/>
    <x v="6"/>
    <x v="4"/>
    <x v="34"/>
    <n v="20000"/>
    <x v="1"/>
  </r>
  <r>
    <x v="0"/>
    <x v="2"/>
    <x v="6"/>
    <x v="5"/>
    <x v="26"/>
    <n v="10000"/>
    <x v="1"/>
  </r>
  <r>
    <x v="0"/>
    <x v="2"/>
    <x v="6"/>
    <x v="6"/>
    <x v="33"/>
    <n v="190000"/>
    <x v="2"/>
  </r>
  <r>
    <x v="0"/>
    <x v="2"/>
    <x v="6"/>
    <x v="7"/>
    <x v="21"/>
    <n v="120000"/>
    <x v="2"/>
  </r>
  <r>
    <x v="0"/>
    <x v="2"/>
    <x v="6"/>
    <x v="8"/>
    <x v="27"/>
    <n v="96000"/>
    <x v="2"/>
  </r>
  <r>
    <x v="0"/>
    <x v="2"/>
    <x v="6"/>
    <x v="9"/>
    <x v="12"/>
    <n v="60000"/>
    <x v="3"/>
  </r>
  <r>
    <x v="0"/>
    <x v="2"/>
    <x v="6"/>
    <x v="10"/>
    <x v="14"/>
    <n v="288000"/>
    <x v="3"/>
  </r>
  <r>
    <x v="0"/>
    <x v="2"/>
    <x v="6"/>
    <x v="11"/>
    <x v="15"/>
    <n v="150000"/>
    <x v="3"/>
  </r>
  <r>
    <x v="0"/>
    <x v="1"/>
    <x v="7"/>
    <x v="0"/>
    <x v="12"/>
    <n v="60000"/>
    <x v="0"/>
  </r>
  <r>
    <x v="0"/>
    <x v="1"/>
    <x v="7"/>
    <x v="1"/>
    <x v="31"/>
    <n v="48000"/>
    <x v="0"/>
  </r>
  <r>
    <x v="0"/>
    <x v="1"/>
    <x v="7"/>
    <x v="2"/>
    <x v="21"/>
    <n v="144000"/>
    <x v="0"/>
  </r>
  <r>
    <x v="0"/>
    <x v="1"/>
    <x v="7"/>
    <x v="3"/>
    <x v="15"/>
    <n v="180000"/>
    <x v="1"/>
  </r>
  <r>
    <x v="0"/>
    <x v="1"/>
    <x v="7"/>
    <x v="4"/>
    <x v="11"/>
    <n v="90000"/>
    <x v="1"/>
  </r>
  <r>
    <x v="0"/>
    <x v="1"/>
    <x v="7"/>
    <x v="5"/>
    <x v="30"/>
    <n v="70000"/>
    <x v="1"/>
  </r>
  <r>
    <x v="0"/>
    <x v="1"/>
    <x v="7"/>
    <x v="6"/>
    <x v="7"/>
    <n v="180000"/>
    <x v="2"/>
  </r>
  <r>
    <x v="0"/>
    <x v="1"/>
    <x v="7"/>
    <x v="7"/>
    <x v="34"/>
    <n v="20000"/>
    <x v="2"/>
  </r>
  <r>
    <x v="0"/>
    <x v="1"/>
    <x v="7"/>
    <x v="8"/>
    <x v="12"/>
    <n v="60000"/>
    <x v="2"/>
  </r>
  <r>
    <x v="0"/>
    <x v="1"/>
    <x v="7"/>
    <x v="9"/>
    <x v="12"/>
    <n v="60000"/>
    <x v="3"/>
  </r>
  <r>
    <x v="0"/>
    <x v="1"/>
    <x v="7"/>
    <x v="10"/>
    <x v="15"/>
    <n v="180000"/>
    <x v="3"/>
  </r>
  <r>
    <x v="0"/>
    <x v="1"/>
    <x v="7"/>
    <x v="11"/>
    <x v="11"/>
    <n v="90000"/>
    <x v="3"/>
  </r>
  <r>
    <x v="0"/>
    <x v="0"/>
    <x v="8"/>
    <x v="0"/>
    <x v="32"/>
    <n v="72000"/>
    <x v="0"/>
  </r>
  <r>
    <x v="0"/>
    <x v="0"/>
    <x v="8"/>
    <x v="1"/>
    <x v="12"/>
    <n v="60000"/>
    <x v="0"/>
  </r>
  <r>
    <x v="0"/>
    <x v="0"/>
    <x v="8"/>
    <x v="2"/>
    <x v="24"/>
    <n v="168000"/>
    <x v="0"/>
  </r>
  <r>
    <x v="0"/>
    <x v="0"/>
    <x v="8"/>
    <x v="3"/>
    <x v="11"/>
    <n v="108000"/>
    <x v="1"/>
  </r>
  <r>
    <x v="0"/>
    <x v="0"/>
    <x v="8"/>
    <x v="4"/>
    <x v="27"/>
    <n v="80000"/>
    <x v="1"/>
  </r>
  <r>
    <x v="0"/>
    <x v="0"/>
    <x v="8"/>
    <x v="5"/>
    <x v="35"/>
    <n v="30000"/>
    <x v="1"/>
  </r>
  <r>
    <x v="0"/>
    <x v="0"/>
    <x v="8"/>
    <x v="6"/>
    <x v="24"/>
    <n v="140000"/>
    <x v="2"/>
  </r>
  <r>
    <x v="0"/>
    <x v="0"/>
    <x v="8"/>
    <x v="7"/>
    <x v="32"/>
    <n v="60000"/>
    <x v="2"/>
  </r>
  <r>
    <x v="0"/>
    <x v="0"/>
    <x v="8"/>
    <x v="8"/>
    <x v="32"/>
    <n v="72000"/>
    <x v="2"/>
  </r>
  <r>
    <x v="0"/>
    <x v="0"/>
    <x v="8"/>
    <x v="9"/>
    <x v="31"/>
    <n v="48000"/>
    <x v="3"/>
  </r>
  <r>
    <x v="0"/>
    <x v="0"/>
    <x v="8"/>
    <x v="10"/>
    <x v="21"/>
    <n v="144000"/>
    <x v="3"/>
  </r>
  <r>
    <x v="0"/>
    <x v="0"/>
    <x v="8"/>
    <x v="11"/>
    <x v="0"/>
    <n v="130000"/>
    <x v="3"/>
  </r>
  <r>
    <x v="0"/>
    <x v="3"/>
    <x v="9"/>
    <x v="0"/>
    <x v="31"/>
    <n v="48000"/>
    <x v="0"/>
  </r>
  <r>
    <x v="0"/>
    <x v="3"/>
    <x v="9"/>
    <x v="1"/>
    <x v="31"/>
    <n v="48000"/>
    <x v="0"/>
  </r>
  <r>
    <x v="0"/>
    <x v="3"/>
    <x v="9"/>
    <x v="2"/>
    <x v="17"/>
    <n v="132000"/>
    <x v="0"/>
  </r>
  <r>
    <x v="0"/>
    <x v="3"/>
    <x v="9"/>
    <x v="3"/>
    <x v="11"/>
    <n v="108000"/>
    <x v="1"/>
  </r>
  <r>
    <x v="0"/>
    <x v="3"/>
    <x v="9"/>
    <x v="4"/>
    <x v="35"/>
    <n v="30000"/>
    <x v="1"/>
  </r>
  <r>
    <x v="0"/>
    <x v="3"/>
    <x v="9"/>
    <x v="5"/>
    <x v="26"/>
    <n v="10000"/>
    <x v="1"/>
  </r>
  <r>
    <x v="0"/>
    <x v="3"/>
    <x v="9"/>
    <x v="6"/>
    <x v="33"/>
    <n v="190000"/>
    <x v="2"/>
  </r>
  <r>
    <x v="0"/>
    <x v="3"/>
    <x v="9"/>
    <x v="7"/>
    <x v="30"/>
    <n v="70000"/>
    <x v="2"/>
  </r>
  <r>
    <x v="0"/>
    <x v="3"/>
    <x v="9"/>
    <x v="8"/>
    <x v="30"/>
    <n v="84000"/>
    <x v="2"/>
  </r>
  <r>
    <x v="0"/>
    <x v="3"/>
    <x v="9"/>
    <x v="9"/>
    <x v="32"/>
    <n v="72000"/>
    <x v="3"/>
  </r>
  <r>
    <x v="0"/>
    <x v="3"/>
    <x v="9"/>
    <x v="10"/>
    <x v="19"/>
    <n v="204000"/>
    <x v="3"/>
  </r>
  <r>
    <x v="0"/>
    <x v="3"/>
    <x v="9"/>
    <x v="11"/>
    <x v="30"/>
    <n v="70000"/>
    <x v="3"/>
  </r>
  <r>
    <x v="0"/>
    <x v="2"/>
    <x v="10"/>
    <x v="0"/>
    <x v="34"/>
    <n v="24000"/>
    <x v="0"/>
  </r>
  <r>
    <x v="0"/>
    <x v="2"/>
    <x v="10"/>
    <x v="1"/>
    <x v="31"/>
    <n v="48000"/>
    <x v="0"/>
  </r>
  <r>
    <x v="0"/>
    <x v="2"/>
    <x v="10"/>
    <x v="2"/>
    <x v="34"/>
    <n v="24000"/>
    <x v="0"/>
  </r>
  <r>
    <x v="0"/>
    <x v="2"/>
    <x v="10"/>
    <x v="3"/>
    <x v="26"/>
    <n v="12000"/>
    <x v="1"/>
  </r>
  <r>
    <x v="0"/>
    <x v="2"/>
    <x v="10"/>
    <x v="4"/>
    <x v="12"/>
    <n v="50000"/>
    <x v="1"/>
  </r>
  <r>
    <x v="0"/>
    <x v="2"/>
    <x v="10"/>
    <x v="5"/>
    <x v="32"/>
    <n v="60000"/>
    <x v="1"/>
  </r>
  <r>
    <x v="0"/>
    <x v="2"/>
    <x v="10"/>
    <x v="6"/>
    <x v="11"/>
    <n v="90000"/>
    <x v="2"/>
  </r>
  <r>
    <x v="0"/>
    <x v="2"/>
    <x v="10"/>
    <x v="7"/>
    <x v="35"/>
    <n v="30000"/>
    <x v="2"/>
  </r>
  <r>
    <x v="0"/>
    <x v="2"/>
    <x v="10"/>
    <x v="8"/>
    <x v="28"/>
    <n v="240000"/>
    <x v="2"/>
  </r>
  <r>
    <x v="0"/>
    <x v="2"/>
    <x v="10"/>
    <x v="9"/>
    <x v="18"/>
    <n v="120000"/>
    <x v="3"/>
  </r>
  <r>
    <x v="0"/>
    <x v="2"/>
    <x v="10"/>
    <x v="10"/>
    <x v="7"/>
    <n v="216000"/>
    <x v="3"/>
  </r>
  <r>
    <x v="0"/>
    <x v="2"/>
    <x v="10"/>
    <x v="11"/>
    <x v="24"/>
    <n v="140000"/>
    <x v="3"/>
  </r>
  <r>
    <x v="0"/>
    <x v="1"/>
    <x v="11"/>
    <x v="0"/>
    <x v="30"/>
    <n v="84000"/>
    <x v="0"/>
  </r>
  <r>
    <x v="0"/>
    <x v="1"/>
    <x v="11"/>
    <x v="1"/>
    <x v="26"/>
    <n v="12000"/>
    <x v="0"/>
  </r>
  <r>
    <x v="0"/>
    <x v="1"/>
    <x v="11"/>
    <x v="2"/>
    <x v="27"/>
    <n v="96000"/>
    <x v="0"/>
  </r>
  <r>
    <x v="0"/>
    <x v="1"/>
    <x v="11"/>
    <x v="3"/>
    <x v="12"/>
    <n v="60000"/>
    <x v="1"/>
  </r>
  <r>
    <x v="0"/>
    <x v="1"/>
    <x v="11"/>
    <x v="4"/>
    <x v="30"/>
    <n v="70000"/>
    <x v="1"/>
  </r>
  <r>
    <x v="0"/>
    <x v="1"/>
    <x v="11"/>
    <x v="5"/>
    <x v="12"/>
    <n v="50000"/>
    <x v="1"/>
  </r>
  <r>
    <x v="0"/>
    <x v="1"/>
    <x v="11"/>
    <x v="6"/>
    <x v="0"/>
    <n v="130000"/>
    <x v="2"/>
  </r>
  <r>
    <x v="0"/>
    <x v="1"/>
    <x v="11"/>
    <x v="7"/>
    <x v="27"/>
    <n v="80000"/>
    <x v="2"/>
  </r>
  <r>
    <x v="0"/>
    <x v="1"/>
    <x v="11"/>
    <x v="8"/>
    <x v="18"/>
    <n v="120000"/>
    <x v="2"/>
  </r>
  <r>
    <x v="0"/>
    <x v="1"/>
    <x v="11"/>
    <x v="9"/>
    <x v="11"/>
    <n v="108000"/>
    <x v="3"/>
  </r>
  <r>
    <x v="0"/>
    <x v="1"/>
    <x v="11"/>
    <x v="10"/>
    <x v="32"/>
    <n v="72000"/>
    <x v="3"/>
  </r>
  <r>
    <x v="0"/>
    <x v="1"/>
    <x v="11"/>
    <x v="11"/>
    <x v="30"/>
    <n v="70000"/>
    <x v="3"/>
  </r>
  <r>
    <x v="0"/>
    <x v="3"/>
    <x v="12"/>
    <x v="0"/>
    <x v="31"/>
    <n v="48000"/>
    <x v="0"/>
  </r>
  <r>
    <x v="0"/>
    <x v="3"/>
    <x v="12"/>
    <x v="1"/>
    <x v="12"/>
    <n v="60000"/>
    <x v="0"/>
  </r>
  <r>
    <x v="0"/>
    <x v="3"/>
    <x v="12"/>
    <x v="2"/>
    <x v="34"/>
    <n v="24000"/>
    <x v="0"/>
  </r>
  <r>
    <x v="0"/>
    <x v="3"/>
    <x v="12"/>
    <x v="3"/>
    <x v="31"/>
    <n v="48000"/>
    <x v="1"/>
  </r>
  <r>
    <x v="0"/>
    <x v="3"/>
    <x v="12"/>
    <x v="4"/>
    <x v="32"/>
    <n v="60000"/>
    <x v="1"/>
  </r>
  <r>
    <x v="0"/>
    <x v="3"/>
    <x v="12"/>
    <x v="5"/>
    <x v="35"/>
    <n v="30000"/>
    <x v="1"/>
  </r>
  <r>
    <x v="0"/>
    <x v="3"/>
    <x v="12"/>
    <x v="6"/>
    <x v="18"/>
    <n v="100000"/>
    <x v="2"/>
  </r>
  <r>
    <x v="0"/>
    <x v="3"/>
    <x v="12"/>
    <x v="7"/>
    <x v="12"/>
    <n v="50000"/>
    <x v="2"/>
  </r>
  <r>
    <x v="0"/>
    <x v="3"/>
    <x v="12"/>
    <x v="8"/>
    <x v="31"/>
    <n v="48000"/>
    <x v="2"/>
  </r>
  <r>
    <x v="0"/>
    <x v="3"/>
    <x v="12"/>
    <x v="9"/>
    <x v="27"/>
    <n v="96000"/>
    <x v="3"/>
  </r>
  <r>
    <x v="0"/>
    <x v="3"/>
    <x v="12"/>
    <x v="10"/>
    <x v="11"/>
    <n v="108000"/>
    <x v="3"/>
  </r>
  <r>
    <x v="0"/>
    <x v="3"/>
    <x v="12"/>
    <x v="11"/>
    <x v="18"/>
    <n v="100000"/>
    <x v="3"/>
  </r>
  <r>
    <x v="0"/>
    <x v="2"/>
    <x v="13"/>
    <x v="0"/>
    <x v="11"/>
    <n v="108000"/>
    <x v="0"/>
  </r>
  <r>
    <x v="0"/>
    <x v="2"/>
    <x v="13"/>
    <x v="1"/>
    <x v="12"/>
    <n v="60000"/>
    <x v="0"/>
  </r>
  <r>
    <x v="0"/>
    <x v="2"/>
    <x v="13"/>
    <x v="2"/>
    <x v="12"/>
    <n v="60000"/>
    <x v="0"/>
  </r>
  <r>
    <x v="0"/>
    <x v="2"/>
    <x v="13"/>
    <x v="3"/>
    <x v="17"/>
    <n v="132000"/>
    <x v="1"/>
  </r>
  <r>
    <x v="0"/>
    <x v="2"/>
    <x v="13"/>
    <x v="4"/>
    <x v="12"/>
    <n v="50000"/>
    <x v="1"/>
  </r>
  <r>
    <x v="0"/>
    <x v="2"/>
    <x v="13"/>
    <x v="5"/>
    <x v="34"/>
    <n v="20000"/>
    <x v="1"/>
  </r>
  <r>
    <x v="0"/>
    <x v="2"/>
    <x v="13"/>
    <x v="6"/>
    <x v="30"/>
    <n v="70000"/>
    <x v="2"/>
  </r>
  <r>
    <x v="0"/>
    <x v="2"/>
    <x v="13"/>
    <x v="7"/>
    <x v="35"/>
    <n v="30000"/>
    <x v="2"/>
  </r>
  <r>
    <x v="0"/>
    <x v="2"/>
    <x v="13"/>
    <x v="8"/>
    <x v="11"/>
    <n v="108000"/>
    <x v="2"/>
  </r>
  <r>
    <x v="0"/>
    <x v="2"/>
    <x v="13"/>
    <x v="9"/>
    <x v="35"/>
    <n v="36000"/>
    <x v="3"/>
  </r>
  <r>
    <x v="0"/>
    <x v="2"/>
    <x v="13"/>
    <x v="10"/>
    <x v="32"/>
    <n v="72000"/>
    <x v="3"/>
  </r>
  <r>
    <x v="0"/>
    <x v="2"/>
    <x v="13"/>
    <x v="11"/>
    <x v="27"/>
    <n v="80000"/>
    <x v="3"/>
  </r>
  <r>
    <x v="0"/>
    <x v="3"/>
    <x v="14"/>
    <x v="0"/>
    <x v="34"/>
    <n v="24000"/>
    <x v="0"/>
  </r>
  <r>
    <x v="0"/>
    <x v="3"/>
    <x v="14"/>
    <x v="1"/>
    <x v="32"/>
    <n v="72000"/>
    <x v="0"/>
  </r>
  <r>
    <x v="0"/>
    <x v="3"/>
    <x v="14"/>
    <x v="2"/>
    <x v="31"/>
    <n v="48000"/>
    <x v="0"/>
  </r>
  <r>
    <x v="0"/>
    <x v="3"/>
    <x v="14"/>
    <x v="3"/>
    <x v="35"/>
    <n v="36000"/>
    <x v="1"/>
  </r>
  <r>
    <x v="0"/>
    <x v="3"/>
    <x v="14"/>
    <x v="4"/>
    <x v="12"/>
    <n v="50000"/>
    <x v="1"/>
  </r>
  <r>
    <x v="0"/>
    <x v="3"/>
    <x v="14"/>
    <x v="5"/>
    <x v="32"/>
    <n v="60000"/>
    <x v="1"/>
  </r>
  <r>
    <x v="0"/>
    <x v="3"/>
    <x v="14"/>
    <x v="6"/>
    <x v="21"/>
    <n v="120000"/>
    <x v="2"/>
  </r>
  <r>
    <x v="0"/>
    <x v="3"/>
    <x v="14"/>
    <x v="7"/>
    <x v="35"/>
    <n v="30000"/>
    <x v="2"/>
  </r>
  <r>
    <x v="0"/>
    <x v="3"/>
    <x v="14"/>
    <x v="8"/>
    <x v="32"/>
    <n v="72000"/>
    <x v="2"/>
  </r>
  <r>
    <x v="0"/>
    <x v="3"/>
    <x v="14"/>
    <x v="9"/>
    <x v="26"/>
    <n v="12000"/>
    <x v="3"/>
  </r>
  <r>
    <x v="0"/>
    <x v="3"/>
    <x v="14"/>
    <x v="10"/>
    <x v="17"/>
    <n v="132000"/>
    <x v="3"/>
  </r>
  <r>
    <x v="0"/>
    <x v="3"/>
    <x v="14"/>
    <x v="11"/>
    <x v="12"/>
    <n v="50000"/>
    <x v="3"/>
  </r>
  <r>
    <x v="0"/>
    <x v="1"/>
    <x v="15"/>
    <x v="0"/>
    <x v="12"/>
    <n v="60000"/>
    <x v="0"/>
  </r>
  <r>
    <x v="0"/>
    <x v="1"/>
    <x v="15"/>
    <x v="1"/>
    <x v="31"/>
    <n v="48000"/>
    <x v="0"/>
  </r>
  <r>
    <x v="0"/>
    <x v="1"/>
    <x v="15"/>
    <x v="2"/>
    <x v="11"/>
    <n v="108000"/>
    <x v="0"/>
  </r>
  <r>
    <x v="0"/>
    <x v="1"/>
    <x v="15"/>
    <x v="3"/>
    <x v="26"/>
    <n v="12000"/>
    <x v="1"/>
  </r>
  <r>
    <x v="0"/>
    <x v="1"/>
    <x v="15"/>
    <x v="4"/>
    <x v="31"/>
    <n v="40000"/>
    <x v="1"/>
  </r>
  <r>
    <x v="0"/>
    <x v="1"/>
    <x v="15"/>
    <x v="5"/>
    <x v="26"/>
    <n v="10000"/>
    <x v="1"/>
  </r>
  <r>
    <x v="0"/>
    <x v="1"/>
    <x v="15"/>
    <x v="6"/>
    <x v="32"/>
    <n v="60000"/>
    <x v="2"/>
  </r>
  <r>
    <x v="0"/>
    <x v="1"/>
    <x v="15"/>
    <x v="7"/>
    <x v="34"/>
    <n v="20000"/>
    <x v="2"/>
  </r>
  <r>
    <x v="0"/>
    <x v="1"/>
    <x v="15"/>
    <x v="8"/>
    <x v="32"/>
    <n v="72000"/>
    <x v="2"/>
  </r>
  <r>
    <x v="0"/>
    <x v="1"/>
    <x v="15"/>
    <x v="9"/>
    <x v="6"/>
    <n v="192000"/>
    <x v="3"/>
  </r>
  <r>
    <x v="0"/>
    <x v="1"/>
    <x v="15"/>
    <x v="10"/>
    <x v="32"/>
    <n v="72000"/>
    <x v="3"/>
  </r>
  <r>
    <x v="0"/>
    <x v="1"/>
    <x v="15"/>
    <x v="11"/>
    <x v="12"/>
    <n v="50000"/>
    <x v="3"/>
  </r>
  <r>
    <x v="0"/>
    <x v="3"/>
    <x v="16"/>
    <x v="0"/>
    <x v="30"/>
    <n v="84000"/>
    <x v="0"/>
  </r>
  <r>
    <x v="0"/>
    <x v="3"/>
    <x v="16"/>
    <x v="1"/>
    <x v="35"/>
    <n v="36000"/>
    <x v="0"/>
  </r>
  <r>
    <x v="0"/>
    <x v="3"/>
    <x v="16"/>
    <x v="2"/>
    <x v="32"/>
    <n v="72000"/>
    <x v="0"/>
  </r>
  <r>
    <x v="0"/>
    <x v="3"/>
    <x v="16"/>
    <x v="3"/>
    <x v="35"/>
    <n v="36000"/>
    <x v="1"/>
  </r>
  <r>
    <x v="0"/>
    <x v="3"/>
    <x v="16"/>
    <x v="4"/>
    <x v="34"/>
    <n v="20000"/>
    <x v="1"/>
  </r>
  <r>
    <x v="0"/>
    <x v="3"/>
    <x v="16"/>
    <x v="5"/>
    <x v="11"/>
    <n v="90000"/>
    <x v="1"/>
  </r>
  <r>
    <x v="0"/>
    <x v="3"/>
    <x v="16"/>
    <x v="6"/>
    <x v="0"/>
    <n v="130000"/>
    <x v="2"/>
  </r>
  <r>
    <x v="0"/>
    <x v="3"/>
    <x v="16"/>
    <x v="7"/>
    <x v="12"/>
    <n v="50000"/>
    <x v="2"/>
  </r>
  <r>
    <x v="0"/>
    <x v="3"/>
    <x v="16"/>
    <x v="8"/>
    <x v="31"/>
    <n v="48000"/>
    <x v="2"/>
  </r>
  <r>
    <x v="0"/>
    <x v="3"/>
    <x v="16"/>
    <x v="9"/>
    <x v="35"/>
    <n v="36000"/>
    <x v="3"/>
  </r>
  <r>
    <x v="0"/>
    <x v="3"/>
    <x v="16"/>
    <x v="10"/>
    <x v="31"/>
    <n v="48000"/>
    <x v="3"/>
  </r>
  <r>
    <x v="0"/>
    <x v="3"/>
    <x v="16"/>
    <x v="11"/>
    <x v="30"/>
    <n v="70000"/>
    <x v="3"/>
  </r>
  <r>
    <x v="0"/>
    <x v="0"/>
    <x v="17"/>
    <x v="0"/>
    <x v="17"/>
    <n v="132000"/>
    <x v="0"/>
  </r>
  <r>
    <x v="0"/>
    <x v="0"/>
    <x v="17"/>
    <x v="1"/>
    <x v="34"/>
    <n v="24000"/>
    <x v="0"/>
  </r>
  <r>
    <x v="0"/>
    <x v="0"/>
    <x v="17"/>
    <x v="2"/>
    <x v="18"/>
    <n v="120000"/>
    <x v="0"/>
  </r>
  <r>
    <x v="0"/>
    <x v="0"/>
    <x v="17"/>
    <x v="3"/>
    <x v="30"/>
    <n v="84000"/>
    <x v="1"/>
  </r>
  <r>
    <x v="0"/>
    <x v="0"/>
    <x v="17"/>
    <x v="4"/>
    <x v="12"/>
    <n v="50000"/>
    <x v="1"/>
  </r>
  <r>
    <x v="0"/>
    <x v="0"/>
    <x v="17"/>
    <x v="5"/>
    <x v="36"/>
    <n v="0"/>
    <x v="1"/>
  </r>
  <r>
    <x v="0"/>
    <x v="0"/>
    <x v="17"/>
    <x v="6"/>
    <x v="11"/>
    <n v="90000"/>
    <x v="2"/>
  </r>
  <r>
    <x v="0"/>
    <x v="0"/>
    <x v="17"/>
    <x v="7"/>
    <x v="31"/>
    <n v="40000"/>
    <x v="2"/>
  </r>
  <r>
    <x v="0"/>
    <x v="0"/>
    <x v="17"/>
    <x v="8"/>
    <x v="34"/>
    <n v="24000"/>
    <x v="2"/>
  </r>
  <r>
    <x v="0"/>
    <x v="0"/>
    <x v="17"/>
    <x v="9"/>
    <x v="31"/>
    <n v="48000"/>
    <x v="3"/>
  </r>
  <r>
    <x v="0"/>
    <x v="0"/>
    <x v="17"/>
    <x v="10"/>
    <x v="30"/>
    <n v="84000"/>
    <x v="3"/>
  </r>
  <r>
    <x v="0"/>
    <x v="0"/>
    <x v="17"/>
    <x v="11"/>
    <x v="31"/>
    <n v="40000"/>
    <x v="3"/>
  </r>
  <r>
    <x v="0"/>
    <x v="1"/>
    <x v="18"/>
    <x v="0"/>
    <x v="30"/>
    <n v="84000"/>
    <x v="0"/>
  </r>
  <r>
    <x v="0"/>
    <x v="1"/>
    <x v="18"/>
    <x v="1"/>
    <x v="11"/>
    <n v="108000"/>
    <x v="0"/>
  </r>
  <r>
    <x v="0"/>
    <x v="1"/>
    <x v="18"/>
    <x v="2"/>
    <x v="12"/>
    <n v="60000"/>
    <x v="0"/>
  </r>
  <r>
    <x v="0"/>
    <x v="1"/>
    <x v="18"/>
    <x v="3"/>
    <x v="35"/>
    <n v="36000"/>
    <x v="1"/>
  </r>
  <r>
    <x v="0"/>
    <x v="1"/>
    <x v="18"/>
    <x v="4"/>
    <x v="35"/>
    <n v="30000"/>
    <x v="1"/>
  </r>
  <r>
    <x v="0"/>
    <x v="1"/>
    <x v="18"/>
    <x v="5"/>
    <x v="36"/>
    <n v="0"/>
    <x v="1"/>
  </r>
  <r>
    <x v="0"/>
    <x v="1"/>
    <x v="18"/>
    <x v="6"/>
    <x v="0"/>
    <n v="130000"/>
    <x v="2"/>
  </r>
  <r>
    <x v="0"/>
    <x v="1"/>
    <x v="18"/>
    <x v="7"/>
    <x v="12"/>
    <n v="50000"/>
    <x v="2"/>
  </r>
  <r>
    <x v="0"/>
    <x v="1"/>
    <x v="18"/>
    <x v="8"/>
    <x v="35"/>
    <n v="36000"/>
    <x v="2"/>
  </r>
  <r>
    <x v="0"/>
    <x v="1"/>
    <x v="18"/>
    <x v="9"/>
    <x v="32"/>
    <n v="72000"/>
    <x v="3"/>
  </r>
  <r>
    <x v="0"/>
    <x v="1"/>
    <x v="18"/>
    <x v="10"/>
    <x v="32"/>
    <n v="72000"/>
    <x v="3"/>
  </r>
  <r>
    <x v="0"/>
    <x v="1"/>
    <x v="18"/>
    <x v="11"/>
    <x v="26"/>
    <n v="10000"/>
    <x v="3"/>
  </r>
  <r>
    <x v="0"/>
    <x v="3"/>
    <x v="19"/>
    <x v="0"/>
    <x v="35"/>
    <n v="36000"/>
    <x v="0"/>
  </r>
  <r>
    <x v="0"/>
    <x v="3"/>
    <x v="19"/>
    <x v="1"/>
    <x v="26"/>
    <n v="12000"/>
    <x v="0"/>
  </r>
  <r>
    <x v="0"/>
    <x v="3"/>
    <x v="19"/>
    <x v="2"/>
    <x v="35"/>
    <n v="36000"/>
    <x v="0"/>
  </r>
  <r>
    <x v="0"/>
    <x v="3"/>
    <x v="19"/>
    <x v="3"/>
    <x v="31"/>
    <n v="48000"/>
    <x v="1"/>
  </r>
  <r>
    <x v="0"/>
    <x v="3"/>
    <x v="19"/>
    <x v="4"/>
    <x v="34"/>
    <n v="20000"/>
    <x v="1"/>
  </r>
  <r>
    <x v="0"/>
    <x v="3"/>
    <x v="19"/>
    <x v="5"/>
    <x v="35"/>
    <n v="30000"/>
    <x v="1"/>
  </r>
  <r>
    <x v="0"/>
    <x v="3"/>
    <x v="19"/>
    <x v="6"/>
    <x v="32"/>
    <n v="60000"/>
    <x v="2"/>
  </r>
  <r>
    <x v="0"/>
    <x v="3"/>
    <x v="19"/>
    <x v="7"/>
    <x v="26"/>
    <n v="10000"/>
    <x v="2"/>
  </r>
  <r>
    <x v="0"/>
    <x v="3"/>
    <x v="19"/>
    <x v="8"/>
    <x v="35"/>
    <n v="36000"/>
    <x v="2"/>
  </r>
  <r>
    <x v="0"/>
    <x v="3"/>
    <x v="19"/>
    <x v="9"/>
    <x v="35"/>
    <n v="36000"/>
    <x v="3"/>
  </r>
  <r>
    <x v="0"/>
    <x v="3"/>
    <x v="19"/>
    <x v="10"/>
    <x v="18"/>
    <n v="120000"/>
    <x v="3"/>
  </r>
  <r>
    <x v="0"/>
    <x v="3"/>
    <x v="19"/>
    <x v="11"/>
    <x v="30"/>
    <n v="70000"/>
    <x v="3"/>
  </r>
  <r>
    <x v="0"/>
    <x v="0"/>
    <x v="20"/>
    <x v="0"/>
    <x v="34"/>
    <n v="24000"/>
    <x v="0"/>
  </r>
  <r>
    <x v="0"/>
    <x v="0"/>
    <x v="20"/>
    <x v="1"/>
    <x v="35"/>
    <n v="36000"/>
    <x v="0"/>
  </r>
  <r>
    <x v="0"/>
    <x v="0"/>
    <x v="20"/>
    <x v="2"/>
    <x v="31"/>
    <n v="48000"/>
    <x v="0"/>
  </r>
  <r>
    <x v="0"/>
    <x v="0"/>
    <x v="20"/>
    <x v="3"/>
    <x v="31"/>
    <n v="48000"/>
    <x v="1"/>
  </r>
  <r>
    <x v="0"/>
    <x v="0"/>
    <x v="20"/>
    <x v="4"/>
    <x v="26"/>
    <n v="10000"/>
    <x v="1"/>
  </r>
  <r>
    <x v="0"/>
    <x v="0"/>
    <x v="20"/>
    <x v="5"/>
    <x v="35"/>
    <n v="30000"/>
    <x v="1"/>
  </r>
  <r>
    <x v="0"/>
    <x v="0"/>
    <x v="20"/>
    <x v="6"/>
    <x v="18"/>
    <n v="100000"/>
    <x v="2"/>
  </r>
  <r>
    <x v="0"/>
    <x v="0"/>
    <x v="20"/>
    <x v="7"/>
    <x v="12"/>
    <n v="50000"/>
    <x v="2"/>
  </r>
  <r>
    <x v="0"/>
    <x v="0"/>
    <x v="20"/>
    <x v="8"/>
    <x v="30"/>
    <n v="84000"/>
    <x v="2"/>
  </r>
  <r>
    <x v="0"/>
    <x v="0"/>
    <x v="20"/>
    <x v="9"/>
    <x v="32"/>
    <n v="72000"/>
    <x v="3"/>
  </r>
  <r>
    <x v="0"/>
    <x v="0"/>
    <x v="20"/>
    <x v="10"/>
    <x v="32"/>
    <n v="72000"/>
    <x v="3"/>
  </r>
  <r>
    <x v="0"/>
    <x v="0"/>
    <x v="20"/>
    <x v="11"/>
    <x v="35"/>
    <n v="30000"/>
    <x v="3"/>
  </r>
  <r>
    <x v="0"/>
    <x v="1"/>
    <x v="21"/>
    <x v="0"/>
    <x v="26"/>
    <n v="12000"/>
    <x v="0"/>
  </r>
  <r>
    <x v="0"/>
    <x v="1"/>
    <x v="21"/>
    <x v="1"/>
    <x v="26"/>
    <n v="12000"/>
    <x v="0"/>
  </r>
  <r>
    <x v="0"/>
    <x v="1"/>
    <x v="21"/>
    <x v="2"/>
    <x v="35"/>
    <n v="36000"/>
    <x v="0"/>
  </r>
  <r>
    <x v="0"/>
    <x v="1"/>
    <x v="21"/>
    <x v="3"/>
    <x v="26"/>
    <n v="12000"/>
    <x v="1"/>
  </r>
  <r>
    <x v="0"/>
    <x v="1"/>
    <x v="21"/>
    <x v="4"/>
    <x v="34"/>
    <n v="20000"/>
    <x v="1"/>
  </r>
  <r>
    <x v="0"/>
    <x v="1"/>
    <x v="21"/>
    <x v="5"/>
    <x v="12"/>
    <n v="50000"/>
    <x v="1"/>
  </r>
  <r>
    <x v="0"/>
    <x v="1"/>
    <x v="21"/>
    <x v="6"/>
    <x v="30"/>
    <n v="70000"/>
    <x v="2"/>
  </r>
  <r>
    <x v="0"/>
    <x v="1"/>
    <x v="21"/>
    <x v="7"/>
    <x v="30"/>
    <n v="70000"/>
    <x v="2"/>
  </r>
  <r>
    <x v="0"/>
    <x v="1"/>
    <x v="21"/>
    <x v="8"/>
    <x v="31"/>
    <n v="48000"/>
    <x v="2"/>
  </r>
  <r>
    <x v="0"/>
    <x v="1"/>
    <x v="21"/>
    <x v="9"/>
    <x v="26"/>
    <n v="12000"/>
    <x v="3"/>
  </r>
  <r>
    <x v="0"/>
    <x v="1"/>
    <x v="21"/>
    <x v="10"/>
    <x v="31"/>
    <n v="48000"/>
    <x v="3"/>
  </r>
  <r>
    <x v="0"/>
    <x v="1"/>
    <x v="21"/>
    <x v="11"/>
    <x v="31"/>
    <n v="40000"/>
    <x v="3"/>
  </r>
  <r>
    <x v="0"/>
    <x v="0"/>
    <x v="22"/>
    <x v="0"/>
    <x v="36"/>
    <n v="0"/>
    <x v="0"/>
  </r>
  <r>
    <x v="0"/>
    <x v="0"/>
    <x v="22"/>
    <x v="1"/>
    <x v="36"/>
    <n v="0"/>
    <x v="0"/>
  </r>
  <r>
    <x v="0"/>
    <x v="0"/>
    <x v="22"/>
    <x v="2"/>
    <x v="34"/>
    <n v="16000"/>
    <x v="0"/>
  </r>
  <r>
    <x v="0"/>
    <x v="0"/>
    <x v="22"/>
    <x v="3"/>
    <x v="35"/>
    <n v="24000"/>
    <x v="1"/>
  </r>
  <r>
    <x v="0"/>
    <x v="0"/>
    <x v="22"/>
    <x v="4"/>
    <x v="12"/>
    <n v="40000"/>
    <x v="1"/>
  </r>
  <r>
    <x v="0"/>
    <x v="0"/>
    <x v="22"/>
    <x v="5"/>
    <x v="12"/>
    <n v="40000"/>
    <x v="1"/>
  </r>
  <r>
    <x v="0"/>
    <x v="0"/>
    <x v="22"/>
    <x v="6"/>
    <x v="12"/>
    <n v="40000"/>
    <x v="2"/>
  </r>
  <r>
    <x v="0"/>
    <x v="0"/>
    <x v="22"/>
    <x v="7"/>
    <x v="32"/>
    <n v="48000"/>
    <x v="2"/>
  </r>
  <r>
    <x v="0"/>
    <x v="0"/>
    <x v="22"/>
    <x v="8"/>
    <x v="30"/>
    <n v="56000"/>
    <x v="2"/>
  </r>
  <r>
    <x v="0"/>
    <x v="0"/>
    <x v="22"/>
    <x v="9"/>
    <x v="32"/>
    <n v="48000"/>
    <x v="3"/>
  </r>
  <r>
    <x v="0"/>
    <x v="0"/>
    <x v="22"/>
    <x v="10"/>
    <x v="12"/>
    <n v="40000"/>
    <x v="3"/>
  </r>
  <r>
    <x v="0"/>
    <x v="0"/>
    <x v="22"/>
    <x v="11"/>
    <x v="12"/>
    <n v="40000"/>
    <x v="3"/>
  </r>
  <r>
    <x v="1"/>
    <x v="0"/>
    <x v="0"/>
    <x v="0"/>
    <x v="17"/>
    <n v="132000"/>
    <x v="0"/>
  </r>
  <r>
    <x v="1"/>
    <x v="0"/>
    <x v="0"/>
    <x v="1"/>
    <x v="37"/>
    <n v="372000"/>
    <x v="0"/>
  </r>
  <r>
    <x v="1"/>
    <x v="0"/>
    <x v="0"/>
    <x v="2"/>
    <x v="38"/>
    <n v="600000"/>
    <x v="0"/>
  </r>
  <r>
    <x v="1"/>
    <x v="0"/>
    <x v="0"/>
    <x v="3"/>
    <x v="25"/>
    <n v="540000"/>
    <x v="1"/>
  </r>
  <r>
    <x v="1"/>
    <x v="0"/>
    <x v="0"/>
    <x v="4"/>
    <x v="20"/>
    <n v="270000"/>
    <x v="1"/>
  </r>
  <r>
    <x v="1"/>
    <x v="0"/>
    <x v="0"/>
    <x v="5"/>
    <x v="8"/>
    <n v="400000"/>
    <x v="1"/>
  </r>
  <r>
    <x v="1"/>
    <x v="0"/>
    <x v="0"/>
    <x v="6"/>
    <x v="17"/>
    <n v="110000"/>
    <x v="2"/>
  </r>
  <r>
    <x v="1"/>
    <x v="0"/>
    <x v="0"/>
    <x v="7"/>
    <x v="15"/>
    <n v="150000"/>
    <x v="2"/>
  </r>
  <r>
    <x v="1"/>
    <x v="0"/>
    <x v="0"/>
    <x v="8"/>
    <x v="39"/>
    <n v="468000"/>
    <x v="2"/>
  </r>
  <r>
    <x v="1"/>
    <x v="0"/>
    <x v="0"/>
    <x v="9"/>
    <x v="14"/>
    <n v="288000"/>
    <x v="3"/>
  </r>
  <r>
    <x v="1"/>
    <x v="0"/>
    <x v="0"/>
    <x v="10"/>
    <x v="23"/>
    <n v="456000"/>
    <x v="3"/>
  </r>
  <r>
    <x v="1"/>
    <x v="0"/>
    <x v="0"/>
    <x v="11"/>
    <x v="14"/>
    <n v="240000"/>
    <x v="3"/>
  </r>
  <r>
    <x v="1"/>
    <x v="1"/>
    <x v="1"/>
    <x v="0"/>
    <x v="30"/>
    <n v="84000"/>
    <x v="0"/>
  </r>
  <r>
    <x v="1"/>
    <x v="1"/>
    <x v="1"/>
    <x v="1"/>
    <x v="34"/>
    <n v="24000"/>
    <x v="0"/>
  </r>
  <r>
    <x v="1"/>
    <x v="1"/>
    <x v="1"/>
    <x v="2"/>
    <x v="40"/>
    <n v="276000"/>
    <x v="0"/>
  </r>
  <r>
    <x v="1"/>
    <x v="1"/>
    <x v="1"/>
    <x v="3"/>
    <x v="40"/>
    <n v="276000"/>
    <x v="1"/>
  </r>
  <r>
    <x v="1"/>
    <x v="1"/>
    <x v="1"/>
    <x v="4"/>
    <x v="33"/>
    <n v="190000"/>
    <x v="1"/>
  </r>
  <r>
    <x v="1"/>
    <x v="1"/>
    <x v="1"/>
    <x v="5"/>
    <x v="24"/>
    <n v="140000"/>
    <x v="1"/>
  </r>
  <r>
    <x v="1"/>
    <x v="1"/>
    <x v="1"/>
    <x v="6"/>
    <x v="10"/>
    <n v="280000"/>
    <x v="2"/>
  </r>
  <r>
    <x v="1"/>
    <x v="1"/>
    <x v="1"/>
    <x v="7"/>
    <x v="27"/>
    <n v="80000"/>
    <x v="2"/>
  </r>
  <r>
    <x v="1"/>
    <x v="1"/>
    <x v="1"/>
    <x v="8"/>
    <x v="11"/>
    <n v="108000"/>
    <x v="2"/>
  </r>
  <r>
    <x v="1"/>
    <x v="1"/>
    <x v="1"/>
    <x v="9"/>
    <x v="6"/>
    <n v="192000"/>
    <x v="3"/>
  </r>
  <r>
    <x v="1"/>
    <x v="1"/>
    <x v="1"/>
    <x v="10"/>
    <x v="9"/>
    <n v="300000"/>
    <x v="3"/>
  </r>
  <r>
    <x v="1"/>
    <x v="1"/>
    <x v="1"/>
    <x v="11"/>
    <x v="40"/>
    <n v="230000"/>
    <x v="3"/>
  </r>
  <r>
    <x v="1"/>
    <x v="2"/>
    <x v="2"/>
    <x v="0"/>
    <x v="18"/>
    <n v="120000"/>
    <x v="0"/>
  </r>
  <r>
    <x v="1"/>
    <x v="2"/>
    <x v="2"/>
    <x v="1"/>
    <x v="27"/>
    <n v="96000"/>
    <x v="0"/>
  </r>
  <r>
    <x v="1"/>
    <x v="2"/>
    <x v="2"/>
    <x v="2"/>
    <x v="7"/>
    <n v="216000"/>
    <x v="0"/>
  </r>
  <r>
    <x v="1"/>
    <x v="2"/>
    <x v="2"/>
    <x v="3"/>
    <x v="15"/>
    <n v="180000"/>
    <x v="1"/>
  </r>
  <r>
    <x v="1"/>
    <x v="2"/>
    <x v="2"/>
    <x v="4"/>
    <x v="28"/>
    <n v="200000"/>
    <x v="1"/>
  </r>
  <r>
    <x v="1"/>
    <x v="2"/>
    <x v="2"/>
    <x v="5"/>
    <x v="11"/>
    <n v="90000"/>
    <x v="1"/>
  </r>
  <r>
    <x v="1"/>
    <x v="2"/>
    <x v="2"/>
    <x v="6"/>
    <x v="16"/>
    <n v="330000"/>
    <x v="2"/>
  </r>
  <r>
    <x v="1"/>
    <x v="2"/>
    <x v="2"/>
    <x v="7"/>
    <x v="30"/>
    <n v="70000"/>
    <x v="2"/>
  </r>
  <r>
    <x v="1"/>
    <x v="2"/>
    <x v="2"/>
    <x v="8"/>
    <x v="27"/>
    <n v="96000"/>
    <x v="2"/>
  </r>
  <r>
    <x v="1"/>
    <x v="2"/>
    <x v="2"/>
    <x v="9"/>
    <x v="24"/>
    <n v="168000"/>
    <x v="3"/>
  </r>
  <r>
    <x v="1"/>
    <x v="2"/>
    <x v="2"/>
    <x v="10"/>
    <x v="21"/>
    <n v="144000"/>
    <x v="3"/>
  </r>
  <r>
    <x v="1"/>
    <x v="2"/>
    <x v="2"/>
    <x v="11"/>
    <x v="21"/>
    <n v="120000"/>
    <x v="3"/>
  </r>
  <r>
    <x v="1"/>
    <x v="1"/>
    <x v="3"/>
    <x v="0"/>
    <x v="41"/>
    <n v="516000"/>
    <x v="0"/>
  </r>
  <r>
    <x v="1"/>
    <x v="1"/>
    <x v="3"/>
    <x v="1"/>
    <x v="27"/>
    <n v="96000"/>
    <x v="0"/>
  </r>
  <r>
    <x v="1"/>
    <x v="1"/>
    <x v="3"/>
    <x v="2"/>
    <x v="30"/>
    <n v="84000"/>
    <x v="0"/>
  </r>
  <r>
    <x v="1"/>
    <x v="1"/>
    <x v="3"/>
    <x v="3"/>
    <x v="36"/>
    <n v="0"/>
    <x v="1"/>
  </r>
  <r>
    <x v="1"/>
    <x v="1"/>
    <x v="3"/>
    <x v="4"/>
    <x v="35"/>
    <n v="30000"/>
    <x v="1"/>
  </r>
  <r>
    <x v="1"/>
    <x v="1"/>
    <x v="3"/>
    <x v="5"/>
    <x v="17"/>
    <n v="110000"/>
    <x v="1"/>
  </r>
  <r>
    <x v="1"/>
    <x v="1"/>
    <x v="3"/>
    <x v="6"/>
    <x v="20"/>
    <n v="270000"/>
    <x v="2"/>
  </r>
  <r>
    <x v="1"/>
    <x v="1"/>
    <x v="3"/>
    <x v="7"/>
    <x v="18"/>
    <n v="100000"/>
    <x v="2"/>
  </r>
  <r>
    <x v="1"/>
    <x v="1"/>
    <x v="3"/>
    <x v="8"/>
    <x v="19"/>
    <n v="204000"/>
    <x v="2"/>
  </r>
  <r>
    <x v="1"/>
    <x v="1"/>
    <x v="3"/>
    <x v="9"/>
    <x v="33"/>
    <n v="228000"/>
    <x v="3"/>
  </r>
  <r>
    <x v="1"/>
    <x v="1"/>
    <x v="3"/>
    <x v="10"/>
    <x v="10"/>
    <n v="336000"/>
    <x v="3"/>
  </r>
  <r>
    <x v="1"/>
    <x v="1"/>
    <x v="3"/>
    <x v="11"/>
    <x v="24"/>
    <n v="140000"/>
    <x v="3"/>
  </r>
  <r>
    <x v="1"/>
    <x v="0"/>
    <x v="4"/>
    <x v="0"/>
    <x v="12"/>
    <n v="60000"/>
    <x v="0"/>
  </r>
  <r>
    <x v="1"/>
    <x v="0"/>
    <x v="4"/>
    <x v="1"/>
    <x v="26"/>
    <n v="12000"/>
    <x v="0"/>
  </r>
  <r>
    <x v="1"/>
    <x v="0"/>
    <x v="4"/>
    <x v="2"/>
    <x v="32"/>
    <n v="72000"/>
    <x v="0"/>
  </r>
  <r>
    <x v="1"/>
    <x v="0"/>
    <x v="4"/>
    <x v="3"/>
    <x v="11"/>
    <n v="108000"/>
    <x v="1"/>
  </r>
  <r>
    <x v="1"/>
    <x v="0"/>
    <x v="4"/>
    <x v="4"/>
    <x v="31"/>
    <n v="40000"/>
    <x v="1"/>
  </r>
  <r>
    <x v="1"/>
    <x v="0"/>
    <x v="4"/>
    <x v="5"/>
    <x v="18"/>
    <n v="100000"/>
    <x v="1"/>
  </r>
  <r>
    <x v="1"/>
    <x v="0"/>
    <x v="4"/>
    <x v="6"/>
    <x v="6"/>
    <n v="160000"/>
    <x v="2"/>
  </r>
  <r>
    <x v="1"/>
    <x v="0"/>
    <x v="4"/>
    <x v="7"/>
    <x v="35"/>
    <n v="30000"/>
    <x v="2"/>
  </r>
  <r>
    <x v="1"/>
    <x v="0"/>
    <x v="4"/>
    <x v="8"/>
    <x v="27"/>
    <n v="96000"/>
    <x v="2"/>
  </r>
  <r>
    <x v="1"/>
    <x v="0"/>
    <x v="4"/>
    <x v="9"/>
    <x v="27"/>
    <n v="96000"/>
    <x v="3"/>
  </r>
  <r>
    <x v="1"/>
    <x v="0"/>
    <x v="4"/>
    <x v="10"/>
    <x v="9"/>
    <n v="300000"/>
    <x v="3"/>
  </r>
  <r>
    <x v="1"/>
    <x v="0"/>
    <x v="4"/>
    <x v="11"/>
    <x v="21"/>
    <n v="120000"/>
    <x v="3"/>
  </r>
  <r>
    <x v="1"/>
    <x v="1"/>
    <x v="5"/>
    <x v="0"/>
    <x v="30"/>
    <n v="84000"/>
    <x v="0"/>
  </r>
  <r>
    <x v="1"/>
    <x v="1"/>
    <x v="5"/>
    <x v="1"/>
    <x v="34"/>
    <n v="24000"/>
    <x v="0"/>
  </r>
  <r>
    <x v="1"/>
    <x v="1"/>
    <x v="5"/>
    <x v="2"/>
    <x v="6"/>
    <n v="192000"/>
    <x v="0"/>
  </r>
  <r>
    <x v="1"/>
    <x v="1"/>
    <x v="5"/>
    <x v="3"/>
    <x v="17"/>
    <n v="132000"/>
    <x v="1"/>
  </r>
  <r>
    <x v="1"/>
    <x v="1"/>
    <x v="5"/>
    <x v="4"/>
    <x v="0"/>
    <n v="130000"/>
    <x v="1"/>
  </r>
  <r>
    <x v="1"/>
    <x v="1"/>
    <x v="5"/>
    <x v="5"/>
    <x v="12"/>
    <n v="50000"/>
    <x v="1"/>
  </r>
  <r>
    <x v="1"/>
    <x v="1"/>
    <x v="5"/>
    <x v="6"/>
    <x v="24"/>
    <n v="140000"/>
    <x v="2"/>
  </r>
  <r>
    <x v="1"/>
    <x v="1"/>
    <x v="5"/>
    <x v="7"/>
    <x v="26"/>
    <n v="10000"/>
    <x v="2"/>
  </r>
  <r>
    <x v="1"/>
    <x v="1"/>
    <x v="5"/>
    <x v="8"/>
    <x v="31"/>
    <n v="48000"/>
    <x v="2"/>
  </r>
  <r>
    <x v="1"/>
    <x v="1"/>
    <x v="5"/>
    <x v="9"/>
    <x v="27"/>
    <n v="96000"/>
    <x v="3"/>
  </r>
  <r>
    <x v="1"/>
    <x v="1"/>
    <x v="5"/>
    <x v="10"/>
    <x v="32"/>
    <n v="72000"/>
    <x v="3"/>
  </r>
  <r>
    <x v="1"/>
    <x v="1"/>
    <x v="5"/>
    <x v="11"/>
    <x v="31"/>
    <n v="40000"/>
    <x v="3"/>
  </r>
  <r>
    <x v="1"/>
    <x v="2"/>
    <x v="6"/>
    <x v="0"/>
    <x v="35"/>
    <n v="36000"/>
    <x v="0"/>
  </r>
  <r>
    <x v="1"/>
    <x v="2"/>
    <x v="6"/>
    <x v="1"/>
    <x v="26"/>
    <n v="12000"/>
    <x v="0"/>
  </r>
  <r>
    <x v="1"/>
    <x v="2"/>
    <x v="6"/>
    <x v="2"/>
    <x v="32"/>
    <n v="72000"/>
    <x v="0"/>
  </r>
  <r>
    <x v="1"/>
    <x v="2"/>
    <x v="6"/>
    <x v="3"/>
    <x v="18"/>
    <n v="120000"/>
    <x v="1"/>
  </r>
  <r>
    <x v="1"/>
    <x v="2"/>
    <x v="6"/>
    <x v="4"/>
    <x v="26"/>
    <n v="10000"/>
    <x v="1"/>
  </r>
  <r>
    <x v="1"/>
    <x v="2"/>
    <x v="6"/>
    <x v="5"/>
    <x v="36"/>
    <n v="0"/>
    <x v="1"/>
  </r>
  <r>
    <x v="1"/>
    <x v="2"/>
    <x v="6"/>
    <x v="6"/>
    <x v="24"/>
    <n v="140000"/>
    <x v="2"/>
  </r>
  <r>
    <x v="1"/>
    <x v="2"/>
    <x v="6"/>
    <x v="7"/>
    <x v="11"/>
    <n v="90000"/>
    <x v="2"/>
  </r>
  <r>
    <x v="1"/>
    <x v="2"/>
    <x v="6"/>
    <x v="8"/>
    <x v="30"/>
    <n v="84000"/>
    <x v="2"/>
  </r>
  <r>
    <x v="1"/>
    <x v="2"/>
    <x v="6"/>
    <x v="9"/>
    <x v="31"/>
    <n v="48000"/>
    <x v="3"/>
  </r>
  <r>
    <x v="1"/>
    <x v="2"/>
    <x v="6"/>
    <x v="10"/>
    <x v="42"/>
    <n v="264000"/>
    <x v="3"/>
  </r>
  <r>
    <x v="1"/>
    <x v="2"/>
    <x v="6"/>
    <x v="11"/>
    <x v="17"/>
    <n v="110000"/>
    <x v="3"/>
  </r>
  <r>
    <x v="1"/>
    <x v="1"/>
    <x v="7"/>
    <x v="0"/>
    <x v="35"/>
    <n v="36000"/>
    <x v="0"/>
  </r>
  <r>
    <x v="1"/>
    <x v="1"/>
    <x v="7"/>
    <x v="1"/>
    <x v="26"/>
    <n v="12000"/>
    <x v="0"/>
  </r>
  <r>
    <x v="1"/>
    <x v="1"/>
    <x v="7"/>
    <x v="2"/>
    <x v="11"/>
    <n v="108000"/>
    <x v="0"/>
  </r>
  <r>
    <x v="1"/>
    <x v="1"/>
    <x v="7"/>
    <x v="3"/>
    <x v="0"/>
    <n v="156000"/>
    <x v="1"/>
  </r>
  <r>
    <x v="1"/>
    <x v="1"/>
    <x v="7"/>
    <x v="4"/>
    <x v="31"/>
    <n v="40000"/>
    <x v="1"/>
  </r>
  <r>
    <x v="1"/>
    <x v="1"/>
    <x v="7"/>
    <x v="5"/>
    <x v="32"/>
    <n v="60000"/>
    <x v="1"/>
  </r>
  <r>
    <x v="1"/>
    <x v="1"/>
    <x v="7"/>
    <x v="6"/>
    <x v="0"/>
    <n v="130000"/>
    <x v="2"/>
  </r>
  <r>
    <x v="1"/>
    <x v="1"/>
    <x v="7"/>
    <x v="7"/>
    <x v="26"/>
    <n v="10000"/>
    <x v="2"/>
  </r>
  <r>
    <x v="1"/>
    <x v="1"/>
    <x v="7"/>
    <x v="8"/>
    <x v="31"/>
    <n v="48000"/>
    <x v="2"/>
  </r>
  <r>
    <x v="1"/>
    <x v="1"/>
    <x v="7"/>
    <x v="9"/>
    <x v="31"/>
    <n v="48000"/>
    <x v="3"/>
  </r>
  <r>
    <x v="1"/>
    <x v="1"/>
    <x v="7"/>
    <x v="10"/>
    <x v="0"/>
    <n v="156000"/>
    <x v="3"/>
  </r>
  <r>
    <x v="1"/>
    <x v="1"/>
    <x v="7"/>
    <x v="11"/>
    <x v="12"/>
    <n v="50000"/>
    <x v="3"/>
  </r>
  <r>
    <x v="1"/>
    <x v="0"/>
    <x v="8"/>
    <x v="0"/>
    <x v="31"/>
    <n v="48000"/>
    <x v="0"/>
  </r>
  <r>
    <x v="1"/>
    <x v="0"/>
    <x v="8"/>
    <x v="1"/>
    <x v="34"/>
    <n v="24000"/>
    <x v="0"/>
  </r>
  <r>
    <x v="1"/>
    <x v="0"/>
    <x v="8"/>
    <x v="2"/>
    <x v="17"/>
    <n v="132000"/>
    <x v="0"/>
  </r>
  <r>
    <x v="1"/>
    <x v="0"/>
    <x v="8"/>
    <x v="3"/>
    <x v="30"/>
    <n v="84000"/>
    <x v="1"/>
  </r>
  <r>
    <x v="1"/>
    <x v="0"/>
    <x v="8"/>
    <x v="4"/>
    <x v="35"/>
    <n v="30000"/>
    <x v="1"/>
  </r>
  <r>
    <x v="1"/>
    <x v="0"/>
    <x v="8"/>
    <x v="5"/>
    <x v="34"/>
    <n v="20000"/>
    <x v="1"/>
  </r>
  <r>
    <x v="1"/>
    <x v="0"/>
    <x v="8"/>
    <x v="6"/>
    <x v="11"/>
    <n v="90000"/>
    <x v="2"/>
  </r>
  <r>
    <x v="1"/>
    <x v="0"/>
    <x v="8"/>
    <x v="7"/>
    <x v="35"/>
    <n v="30000"/>
    <x v="2"/>
  </r>
  <r>
    <x v="1"/>
    <x v="0"/>
    <x v="8"/>
    <x v="8"/>
    <x v="12"/>
    <n v="60000"/>
    <x v="2"/>
  </r>
  <r>
    <x v="1"/>
    <x v="0"/>
    <x v="8"/>
    <x v="9"/>
    <x v="35"/>
    <n v="36000"/>
    <x v="3"/>
  </r>
  <r>
    <x v="1"/>
    <x v="0"/>
    <x v="8"/>
    <x v="10"/>
    <x v="18"/>
    <n v="120000"/>
    <x v="3"/>
  </r>
  <r>
    <x v="1"/>
    <x v="0"/>
    <x v="8"/>
    <x v="11"/>
    <x v="11"/>
    <n v="90000"/>
    <x v="3"/>
  </r>
  <r>
    <x v="1"/>
    <x v="3"/>
    <x v="9"/>
    <x v="0"/>
    <x v="34"/>
    <n v="24000"/>
    <x v="0"/>
  </r>
  <r>
    <x v="1"/>
    <x v="3"/>
    <x v="9"/>
    <x v="1"/>
    <x v="26"/>
    <n v="12000"/>
    <x v="0"/>
  </r>
  <r>
    <x v="1"/>
    <x v="3"/>
    <x v="9"/>
    <x v="2"/>
    <x v="27"/>
    <n v="96000"/>
    <x v="0"/>
  </r>
  <r>
    <x v="1"/>
    <x v="3"/>
    <x v="9"/>
    <x v="3"/>
    <x v="30"/>
    <n v="84000"/>
    <x v="1"/>
  </r>
  <r>
    <x v="1"/>
    <x v="3"/>
    <x v="9"/>
    <x v="4"/>
    <x v="26"/>
    <n v="10000"/>
    <x v="1"/>
  </r>
  <r>
    <x v="1"/>
    <x v="3"/>
    <x v="9"/>
    <x v="5"/>
    <x v="36"/>
    <n v="0"/>
    <x v="1"/>
  </r>
  <r>
    <x v="1"/>
    <x v="3"/>
    <x v="9"/>
    <x v="6"/>
    <x v="24"/>
    <n v="140000"/>
    <x v="2"/>
  </r>
  <r>
    <x v="1"/>
    <x v="3"/>
    <x v="9"/>
    <x v="7"/>
    <x v="31"/>
    <n v="40000"/>
    <x v="2"/>
  </r>
  <r>
    <x v="1"/>
    <x v="3"/>
    <x v="9"/>
    <x v="8"/>
    <x v="32"/>
    <n v="72000"/>
    <x v="2"/>
  </r>
  <r>
    <x v="1"/>
    <x v="3"/>
    <x v="9"/>
    <x v="9"/>
    <x v="12"/>
    <n v="60000"/>
    <x v="3"/>
  </r>
  <r>
    <x v="1"/>
    <x v="3"/>
    <x v="9"/>
    <x v="10"/>
    <x v="15"/>
    <n v="180000"/>
    <x v="3"/>
  </r>
  <r>
    <x v="1"/>
    <x v="3"/>
    <x v="9"/>
    <x v="11"/>
    <x v="35"/>
    <n v="30000"/>
    <x v="3"/>
  </r>
  <r>
    <x v="1"/>
    <x v="2"/>
    <x v="10"/>
    <x v="0"/>
    <x v="36"/>
    <n v="0"/>
    <x v="0"/>
  </r>
  <r>
    <x v="1"/>
    <x v="2"/>
    <x v="10"/>
    <x v="1"/>
    <x v="26"/>
    <n v="12000"/>
    <x v="0"/>
  </r>
  <r>
    <x v="1"/>
    <x v="2"/>
    <x v="10"/>
    <x v="2"/>
    <x v="36"/>
    <n v="0"/>
    <x v="0"/>
  </r>
  <r>
    <x v="1"/>
    <x v="2"/>
    <x v="10"/>
    <x v="3"/>
    <x v="36"/>
    <n v="0"/>
    <x v="1"/>
  </r>
  <r>
    <x v="1"/>
    <x v="2"/>
    <x v="10"/>
    <x v="4"/>
    <x v="36"/>
    <n v="0"/>
    <x v="1"/>
  </r>
  <r>
    <x v="1"/>
    <x v="2"/>
    <x v="10"/>
    <x v="5"/>
    <x v="12"/>
    <n v="50000"/>
    <x v="1"/>
  </r>
  <r>
    <x v="1"/>
    <x v="2"/>
    <x v="10"/>
    <x v="6"/>
    <x v="31"/>
    <n v="40000"/>
    <x v="2"/>
  </r>
  <r>
    <x v="1"/>
    <x v="2"/>
    <x v="10"/>
    <x v="7"/>
    <x v="36"/>
    <n v="0"/>
    <x v="2"/>
  </r>
  <r>
    <x v="1"/>
    <x v="2"/>
    <x v="10"/>
    <x v="8"/>
    <x v="33"/>
    <n v="228000"/>
    <x v="2"/>
  </r>
  <r>
    <x v="1"/>
    <x v="2"/>
    <x v="10"/>
    <x v="9"/>
    <x v="11"/>
    <n v="108000"/>
    <x v="3"/>
  </r>
  <r>
    <x v="1"/>
    <x v="2"/>
    <x v="10"/>
    <x v="10"/>
    <x v="6"/>
    <n v="192000"/>
    <x v="3"/>
  </r>
  <r>
    <x v="1"/>
    <x v="2"/>
    <x v="10"/>
    <x v="11"/>
    <x v="18"/>
    <n v="100000"/>
    <x v="3"/>
  </r>
  <r>
    <x v="1"/>
    <x v="1"/>
    <x v="11"/>
    <x v="0"/>
    <x v="12"/>
    <n v="60000"/>
    <x v="0"/>
  </r>
  <r>
    <x v="1"/>
    <x v="1"/>
    <x v="11"/>
    <x v="1"/>
    <x v="36"/>
    <n v="0"/>
    <x v="0"/>
  </r>
  <r>
    <x v="1"/>
    <x v="1"/>
    <x v="11"/>
    <x v="2"/>
    <x v="12"/>
    <n v="60000"/>
    <x v="0"/>
  </r>
  <r>
    <x v="1"/>
    <x v="1"/>
    <x v="11"/>
    <x v="3"/>
    <x v="35"/>
    <n v="36000"/>
    <x v="1"/>
  </r>
  <r>
    <x v="1"/>
    <x v="1"/>
    <x v="11"/>
    <x v="4"/>
    <x v="34"/>
    <n v="20000"/>
    <x v="1"/>
  </r>
  <r>
    <x v="1"/>
    <x v="1"/>
    <x v="11"/>
    <x v="5"/>
    <x v="31"/>
    <n v="40000"/>
    <x v="1"/>
  </r>
  <r>
    <x v="1"/>
    <x v="1"/>
    <x v="11"/>
    <x v="6"/>
    <x v="27"/>
    <n v="80000"/>
    <x v="2"/>
  </r>
  <r>
    <x v="1"/>
    <x v="1"/>
    <x v="11"/>
    <x v="7"/>
    <x v="12"/>
    <n v="50000"/>
    <x v="2"/>
  </r>
  <r>
    <x v="1"/>
    <x v="1"/>
    <x v="11"/>
    <x v="8"/>
    <x v="11"/>
    <n v="108000"/>
    <x v="2"/>
  </r>
  <r>
    <x v="1"/>
    <x v="1"/>
    <x v="11"/>
    <x v="9"/>
    <x v="27"/>
    <n v="96000"/>
    <x v="3"/>
  </r>
  <r>
    <x v="1"/>
    <x v="1"/>
    <x v="11"/>
    <x v="10"/>
    <x v="31"/>
    <n v="48000"/>
    <x v="3"/>
  </r>
  <r>
    <x v="1"/>
    <x v="1"/>
    <x v="11"/>
    <x v="11"/>
    <x v="35"/>
    <n v="30000"/>
    <x v="3"/>
  </r>
  <r>
    <x v="1"/>
    <x v="3"/>
    <x v="12"/>
    <x v="0"/>
    <x v="34"/>
    <n v="24000"/>
    <x v="0"/>
  </r>
  <r>
    <x v="1"/>
    <x v="3"/>
    <x v="12"/>
    <x v="1"/>
    <x v="34"/>
    <n v="24000"/>
    <x v="0"/>
  </r>
  <r>
    <x v="1"/>
    <x v="3"/>
    <x v="12"/>
    <x v="2"/>
    <x v="36"/>
    <n v="0"/>
    <x v="0"/>
  </r>
  <r>
    <x v="1"/>
    <x v="3"/>
    <x v="12"/>
    <x v="3"/>
    <x v="34"/>
    <n v="24000"/>
    <x v="1"/>
  </r>
  <r>
    <x v="1"/>
    <x v="3"/>
    <x v="12"/>
    <x v="4"/>
    <x v="26"/>
    <n v="10000"/>
    <x v="1"/>
  </r>
  <r>
    <x v="1"/>
    <x v="3"/>
    <x v="12"/>
    <x v="5"/>
    <x v="34"/>
    <n v="20000"/>
    <x v="1"/>
  </r>
  <r>
    <x v="1"/>
    <x v="3"/>
    <x v="12"/>
    <x v="6"/>
    <x v="12"/>
    <n v="50000"/>
    <x v="2"/>
  </r>
  <r>
    <x v="1"/>
    <x v="3"/>
    <x v="12"/>
    <x v="7"/>
    <x v="34"/>
    <n v="20000"/>
    <x v="2"/>
  </r>
  <r>
    <x v="1"/>
    <x v="3"/>
    <x v="12"/>
    <x v="8"/>
    <x v="35"/>
    <n v="36000"/>
    <x v="2"/>
  </r>
  <r>
    <x v="1"/>
    <x v="3"/>
    <x v="12"/>
    <x v="9"/>
    <x v="30"/>
    <n v="84000"/>
    <x v="3"/>
  </r>
  <r>
    <x v="1"/>
    <x v="3"/>
    <x v="12"/>
    <x v="10"/>
    <x v="30"/>
    <n v="84000"/>
    <x v="3"/>
  </r>
  <r>
    <x v="1"/>
    <x v="3"/>
    <x v="12"/>
    <x v="11"/>
    <x v="32"/>
    <n v="60000"/>
    <x v="3"/>
  </r>
  <r>
    <x v="1"/>
    <x v="2"/>
    <x v="13"/>
    <x v="0"/>
    <x v="30"/>
    <n v="84000"/>
    <x v="0"/>
  </r>
  <r>
    <x v="1"/>
    <x v="2"/>
    <x v="13"/>
    <x v="1"/>
    <x v="34"/>
    <n v="24000"/>
    <x v="0"/>
  </r>
  <r>
    <x v="1"/>
    <x v="2"/>
    <x v="13"/>
    <x v="2"/>
    <x v="34"/>
    <n v="24000"/>
    <x v="0"/>
  </r>
  <r>
    <x v="1"/>
    <x v="2"/>
    <x v="13"/>
    <x v="3"/>
    <x v="11"/>
    <n v="108000"/>
    <x v="1"/>
  </r>
  <r>
    <x v="1"/>
    <x v="2"/>
    <x v="13"/>
    <x v="4"/>
    <x v="36"/>
    <n v="0"/>
    <x v="1"/>
  </r>
  <r>
    <x v="1"/>
    <x v="2"/>
    <x v="13"/>
    <x v="5"/>
    <x v="26"/>
    <n v="10000"/>
    <x v="1"/>
  </r>
  <r>
    <x v="1"/>
    <x v="2"/>
    <x v="13"/>
    <x v="6"/>
    <x v="34"/>
    <n v="20000"/>
    <x v="2"/>
  </r>
  <r>
    <x v="1"/>
    <x v="2"/>
    <x v="13"/>
    <x v="7"/>
    <x v="36"/>
    <n v="0"/>
    <x v="2"/>
  </r>
  <r>
    <x v="1"/>
    <x v="2"/>
    <x v="13"/>
    <x v="8"/>
    <x v="27"/>
    <n v="96000"/>
    <x v="2"/>
  </r>
  <r>
    <x v="1"/>
    <x v="2"/>
    <x v="13"/>
    <x v="9"/>
    <x v="34"/>
    <n v="24000"/>
    <x v="3"/>
  </r>
  <r>
    <x v="1"/>
    <x v="2"/>
    <x v="13"/>
    <x v="10"/>
    <x v="31"/>
    <n v="48000"/>
    <x v="3"/>
  </r>
  <r>
    <x v="1"/>
    <x v="2"/>
    <x v="13"/>
    <x v="11"/>
    <x v="31"/>
    <n v="40000"/>
    <x v="3"/>
  </r>
  <r>
    <x v="1"/>
    <x v="3"/>
    <x v="14"/>
    <x v="0"/>
    <x v="36"/>
    <n v="0"/>
    <x v="0"/>
  </r>
  <r>
    <x v="1"/>
    <x v="3"/>
    <x v="14"/>
    <x v="1"/>
    <x v="35"/>
    <n v="36000"/>
    <x v="0"/>
  </r>
  <r>
    <x v="1"/>
    <x v="3"/>
    <x v="14"/>
    <x v="2"/>
    <x v="26"/>
    <n v="12000"/>
    <x v="0"/>
  </r>
  <r>
    <x v="1"/>
    <x v="3"/>
    <x v="14"/>
    <x v="3"/>
    <x v="26"/>
    <n v="12000"/>
    <x v="1"/>
  </r>
  <r>
    <x v="1"/>
    <x v="3"/>
    <x v="14"/>
    <x v="4"/>
    <x v="36"/>
    <n v="0"/>
    <x v="1"/>
  </r>
  <r>
    <x v="1"/>
    <x v="3"/>
    <x v="14"/>
    <x v="5"/>
    <x v="12"/>
    <n v="50000"/>
    <x v="1"/>
  </r>
  <r>
    <x v="1"/>
    <x v="3"/>
    <x v="14"/>
    <x v="6"/>
    <x v="30"/>
    <n v="70000"/>
    <x v="2"/>
  </r>
  <r>
    <x v="1"/>
    <x v="3"/>
    <x v="14"/>
    <x v="7"/>
    <x v="36"/>
    <n v="0"/>
    <x v="2"/>
  </r>
  <r>
    <x v="1"/>
    <x v="3"/>
    <x v="14"/>
    <x v="8"/>
    <x v="12"/>
    <n v="60000"/>
    <x v="2"/>
  </r>
  <r>
    <x v="1"/>
    <x v="3"/>
    <x v="14"/>
    <x v="9"/>
    <x v="36"/>
    <n v="0"/>
    <x v="3"/>
  </r>
  <r>
    <x v="1"/>
    <x v="3"/>
    <x v="14"/>
    <x v="10"/>
    <x v="11"/>
    <n v="108000"/>
    <x v="3"/>
  </r>
  <r>
    <x v="1"/>
    <x v="3"/>
    <x v="14"/>
    <x v="11"/>
    <x v="26"/>
    <n v="10000"/>
    <x v="3"/>
  </r>
  <r>
    <x v="1"/>
    <x v="1"/>
    <x v="15"/>
    <x v="0"/>
    <x v="35"/>
    <n v="36000"/>
    <x v="0"/>
  </r>
  <r>
    <x v="1"/>
    <x v="1"/>
    <x v="15"/>
    <x v="1"/>
    <x v="26"/>
    <n v="12000"/>
    <x v="0"/>
  </r>
  <r>
    <x v="1"/>
    <x v="1"/>
    <x v="15"/>
    <x v="2"/>
    <x v="32"/>
    <n v="72000"/>
    <x v="0"/>
  </r>
  <r>
    <x v="1"/>
    <x v="1"/>
    <x v="15"/>
    <x v="3"/>
    <x v="36"/>
    <n v="0"/>
    <x v="1"/>
  </r>
  <r>
    <x v="1"/>
    <x v="1"/>
    <x v="15"/>
    <x v="4"/>
    <x v="26"/>
    <n v="10000"/>
    <x v="1"/>
  </r>
  <r>
    <x v="1"/>
    <x v="1"/>
    <x v="15"/>
    <x v="5"/>
    <x v="36"/>
    <n v="0"/>
    <x v="1"/>
  </r>
  <r>
    <x v="1"/>
    <x v="1"/>
    <x v="15"/>
    <x v="6"/>
    <x v="26"/>
    <n v="10000"/>
    <x v="2"/>
  </r>
  <r>
    <x v="1"/>
    <x v="1"/>
    <x v="15"/>
    <x v="7"/>
    <x v="26"/>
    <n v="10000"/>
    <x v="2"/>
  </r>
  <r>
    <x v="1"/>
    <x v="1"/>
    <x v="15"/>
    <x v="8"/>
    <x v="12"/>
    <n v="60000"/>
    <x v="2"/>
  </r>
  <r>
    <x v="1"/>
    <x v="1"/>
    <x v="15"/>
    <x v="9"/>
    <x v="15"/>
    <n v="180000"/>
    <x v="3"/>
  </r>
  <r>
    <x v="1"/>
    <x v="1"/>
    <x v="15"/>
    <x v="10"/>
    <x v="31"/>
    <n v="48000"/>
    <x v="3"/>
  </r>
  <r>
    <x v="1"/>
    <x v="1"/>
    <x v="15"/>
    <x v="11"/>
    <x v="26"/>
    <n v="10000"/>
    <x v="3"/>
  </r>
  <r>
    <x v="1"/>
    <x v="3"/>
    <x v="16"/>
    <x v="0"/>
    <x v="12"/>
    <n v="60000"/>
    <x v="0"/>
  </r>
  <r>
    <x v="1"/>
    <x v="3"/>
    <x v="16"/>
    <x v="1"/>
    <x v="36"/>
    <n v="0"/>
    <x v="0"/>
  </r>
  <r>
    <x v="1"/>
    <x v="3"/>
    <x v="16"/>
    <x v="2"/>
    <x v="35"/>
    <n v="36000"/>
    <x v="0"/>
  </r>
  <r>
    <x v="1"/>
    <x v="3"/>
    <x v="16"/>
    <x v="3"/>
    <x v="26"/>
    <n v="12000"/>
    <x v="1"/>
  </r>
  <r>
    <x v="1"/>
    <x v="3"/>
    <x v="16"/>
    <x v="4"/>
    <x v="26"/>
    <n v="10000"/>
    <x v="1"/>
  </r>
  <r>
    <x v="1"/>
    <x v="3"/>
    <x v="16"/>
    <x v="5"/>
    <x v="27"/>
    <n v="80000"/>
    <x v="1"/>
  </r>
  <r>
    <x v="1"/>
    <x v="3"/>
    <x v="16"/>
    <x v="6"/>
    <x v="27"/>
    <n v="80000"/>
    <x v="2"/>
  </r>
  <r>
    <x v="1"/>
    <x v="3"/>
    <x v="16"/>
    <x v="7"/>
    <x v="34"/>
    <n v="20000"/>
    <x v="2"/>
  </r>
  <r>
    <x v="1"/>
    <x v="3"/>
    <x v="16"/>
    <x v="8"/>
    <x v="35"/>
    <n v="36000"/>
    <x v="2"/>
  </r>
  <r>
    <x v="1"/>
    <x v="3"/>
    <x v="16"/>
    <x v="9"/>
    <x v="34"/>
    <n v="24000"/>
    <x v="3"/>
  </r>
  <r>
    <x v="1"/>
    <x v="3"/>
    <x v="16"/>
    <x v="10"/>
    <x v="34"/>
    <n v="24000"/>
    <x v="3"/>
  </r>
  <r>
    <x v="1"/>
    <x v="3"/>
    <x v="16"/>
    <x v="11"/>
    <x v="35"/>
    <n v="30000"/>
    <x v="3"/>
  </r>
  <r>
    <x v="1"/>
    <x v="0"/>
    <x v="17"/>
    <x v="0"/>
    <x v="11"/>
    <n v="108000"/>
    <x v="0"/>
  </r>
  <r>
    <x v="1"/>
    <x v="0"/>
    <x v="17"/>
    <x v="1"/>
    <x v="36"/>
    <n v="0"/>
    <x v="0"/>
  </r>
  <r>
    <x v="1"/>
    <x v="0"/>
    <x v="17"/>
    <x v="2"/>
    <x v="30"/>
    <n v="84000"/>
    <x v="0"/>
  </r>
  <r>
    <x v="1"/>
    <x v="0"/>
    <x v="17"/>
    <x v="3"/>
    <x v="12"/>
    <n v="60000"/>
    <x v="1"/>
  </r>
  <r>
    <x v="1"/>
    <x v="0"/>
    <x v="17"/>
    <x v="4"/>
    <x v="36"/>
    <n v="0"/>
    <x v="1"/>
  </r>
  <r>
    <x v="1"/>
    <x v="0"/>
    <x v="17"/>
    <x v="5"/>
    <x v="26"/>
    <n v="10000"/>
    <x v="1"/>
  </r>
  <r>
    <x v="1"/>
    <x v="0"/>
    <x v="17"/>
    <x v="6"/>
    <x v="31"/>
    <n v="40000"/>
    <x v="2"/>
  </r>
  <r>
    <x v="1"/>
    <x v="0"/>
    <x v="17"/>
    <x v="7"/>
    <x v="26"/>
    <n v="10000"/>
    <x v="2"/>
  </r>
  <r>
    <x v="1"/>
    <x v="0"/>
    <x v="17"/>
    <x v="8"/>
    <x v="26"/>
    <n v="12000"/>
    <x v="2"/>
  </r>
  <r>
    <x v="1"/>
    <x v="0"/>
    <x v="17"/>
    <x v="9"/>
    <x v="35"/>
    <n v="36000"/>
    <x v="3"/>
  </r>
  <r>
    <x v="1"/>
    <x v="0"/>
    <x v="17"/>
    <x v="10"/>
    <x v="12"/>
    <n v="60000"/>
    <x v="3"/>
  </r>
  <r>
    <x v="1"/>
    <x v="0"/>
    <x v="17"/>
    <x v="11"/>
    <x v="36"/>
    <n v="0"/>
    <x v="3"/>
  </r>
  <r>
    <x v="1"/>
    <x v="1"/>
    <x v="18"/>
    <x v="0"/>
    <x v="12"/>
    <n v="60000"/>
    <x v="0"/>
  </r>
  <r>
    <x v="1"/>
    <x v="1"/>
    <x v="18"/>
    <x v="1"/>
    <x v="32"/>
    <n v="72000"/>
    <x v="0"/>
  </r>
  <r>
    <x v="1"/>
    <x v="1"/>
    <x v="18"/>
    <x v="2"/>
    <x v="34"/>
    <n v="24000"/>
    <x v="0"/>
  </r>
  <r>
    <x v="1"/>
    <x v="1"/>
    <x v="18"/>
    <x v="3"/>
    <x v="26"/>
    <n v="12000"/>
    <x v="1"/>
  </r>
  <r>
    <x v="1"/>
    <x v="1"/>
    <x v="18"/>
    <x v="4"/>
    <x v="26"/>
    <n v="10000"/>
    <x v="1"/>
  </r>
  <r>
    <x v="1"/>
    <x v="1"/>
    <x v="18"/>
    <x v="5"/>
    <x v="26"/>
    <n v="10000"/>
    <x v="1"/>
  </r>
  <r>
    <x v="1"/>
    <x v="1"/>
    <x v="18"/>
    <x v="6"/>
    <x v="27"/>
    <n v="80000"/>
    <x v="2"/>
  </r>
  <r>
    <x v="1"/>
    <x v="1"/>
    <x v="18"/>
    <x v="7"/>
    <x v="34"/>
    <n v="20000"/>
    <x v="2"/>
  </r>
  <r>
    <x v="1"/>
    <x v="1"/>
    <x v="18"/>
    <x v="8"/>
    <x v="34"/>
    <n v="24000"/>
    <x v="2"/>
  </r>
  <r>
    <x v="1"/>
    <x v="1"/>
    <x v="18"/>
    <x v="9"/>
    <x v="12"/>
    <n v="60000"/>
    <x v="3"/>
  </r>
  <r>
    <x v="1"/>
    <x v="1"/>
    <x v="18"/>
    <x v="10"/>
    <x v="31"/>
    <n v="48000"/>
    <x v="3"/>
  </r>
  <r>
    <x v="1"/>
    <x v="1"/>
    <x v="18"/>
    <x v="11"/>
    <x v="12"/>
    <n v="50000"/>
    <x v="3"/>
  </r>
  <r>
    <x v="1"/>
    <x v="3"/>
    <x v="19"/>
    <x v="0"/>
    <x v="26"/>
    <n v="12000"/>
    <x v="0"/>
  </r>
  <r>
    <x v="1"/>
    <x v="3"/>
    <x v="19"/>
    <x v="1"/>
    <x v="36"/>
    <n v="0"/>
    <x v="0"/>
  </r>
  <r>
    <x v="1"/>
    <x v="3"/>
    <x v="19"/>
    <x v="2"/>
    <x v="36"/>
    <n v="0"/>
    <x v="0"/>
  </r>
  <r>
    <x v="1"/>
    <x v="3"/>
    <x v="19"/>
    <x v="3"/>
    <x v="34"/>
    <n v="24000"/>
    <x v="1"/>
  </r>
  <r>
    <x v="1"/>
    <x v="3"/>
    <x v="19"/>
    <x v="4"/>
    <x v="26"/>
    <n v="10000"/>
    <x v="1"/>
  </r>
  <r>
    <x v="1"/>
    <x v="3"/>
    <x v="19"/>
    <x v="5"/>
    <x v="34"/>
    <n v="20000"/>
    <x v="1"/>
  </r>
  <r>
    <x v="1"/>
    <x v="3"/>
    <x v="19"/>
    <x v="6"/>
    <x v="26"/>
    <n v="10000"/>
    <x v="2"/>
  </r>
  <r>
    <x v="1"/>
    <x v="3"/>
    <x v="19"/>
    <x v="7"/>
    <x v="12"/>
    <n v="50000"/>
    <x v="2"/>
  </r>
  <r>
    <x v="1"/>
    <x v="3"/>
    <x v="19"/>
    <x v="8"/>
    <x v="34"/>
    <n v="24000"/>
    <x v="2"/>
  </r>
  <r>
    <x v="1"/>
    <x v="3"/>
    <x v="19"/>
    <x v="9"/>
    <x v="34"/>
    <n v="24000"/>
    <x v="3"/>
  </r>
  <r>
    <x v="1"/>
    <x v="3"/>
    <x v="19"/>
    <x v="10"/>
    <x v="27"/>
    <n v="96000"/>
    <x v="3"/>
  </r>
  <r>
    <x v="1"/>
    <x v="3"/>
    <x v="19"/>
    <x v="11"/>
    <x v="35"/>
    <n v="30000"/>
    <x v="3"/>
  </r>
  <r>
    <x v="1"/>
    <x v="0"/>
    <x v="20"/>
    <x v="0"/>
    <x v="36"/>
    <n v="0"/>
    <x v="0"/>
  </r>
  <r>
    <x v="1"/>
    <x v="0"/>
    <x v="20"/>
    <x v="1"/>
    <x v="36"/>
    <n v="0"/>
    <x v="0"/>
  </r>
  <r>
    <x v="1"/>
    <x v="0"/>
    <x v="20"/>
    <x v="2"/>
    <x v="26"/>
    <n v="12000"/>
    <x v="0"/>
  </r>
  <r>
    <x v="1"/>
    <x v="0"/>
    <x v="20"/>
    <x v="3"/>
    <x v="34"/>
    <n v="24000"/>
    <x v="1"/>
  </r>
  <r>
    <x v="1"/>
    <x v="0"/>
    <x v="20"/>
    <x v="4"/>
    <x v="26"/>
    <n v="10000"/>
    <x v="1"/>
  </r>
  <r>
    <x v="1"/>
    <x v="0"/>
    <x v="20"/>
    <x v="5"/>
    <x v="34"/>
    <n v="20000"/>
    <x v="1"/>
  </r>
  <r>
    <x v="1"/>
    <x v="0"/>
    <x v="20"/>
    <x v="6"/>
    <x v="12"/>
    <n v="50000"/>
    <x v="2"/>
  </r>
  <r>
    <x v="1"/>
    <x v="0"/>
    <x v="20"/>
    <x v="7"/>
    <x v="34"/>
    <n v="20000"/>
    <x v="2"/>
  </r>
  <r>
    <x v="1"/>
    <x v="0"/>
    <x v="20"/>
    <x v="8"/>
    <x v="32"/>
    <n v="72000"/>
    <x v="2"/>
  </r>
  <r>
    <x v="1"/>
    <x v="0"/>
    <x v="20"/>
    <x v="9"/>
    <x v="12"/>
    <n v="60000"/>
    <x v="3"/>
  </r>
  <r>
    <x v="1"/>
    <x v="0"/>
    <x v="20"/>
    <x v="10"/>
    <x v="31"/>
    <n v="48000"/>
    <x v="3"/>
  </r>
  <r>
    <x v="1"/>
    <x v="0"/>
    <x v="20"/>
    <x v="11"/>
    <x v="12"/>
    <n v="50000"/>
    <x v="3"/>
  </r>
  <r>
    <x v="1"/>
    <x v="1"/>
    <x v="21"/>
    <x v="0"/>
    <x v="36"/>
    <n v="0"/>
    <x v="0"/>
  </r>
  <r>
    <x v="1"/>
    <x v="1"/>
    <x v="21"/>
    <x v="1"/>
    <x v="36"/>
    <n v="0"/>
    <x v="0"/>
  </r>
  <r>
    <x v="1"/>
    <x v="1"/>
    <x v="21"/>
    <x v="2"/>
    <x v="36"/>
    <n v="0"/>
    <x v="0"/>
  </r>
  <r>
    <x v="1"/>
    <x v="1"/>
    <x v="21"/>
    <x v="3"/>
    <x v="36"/>
    <n v="0"/>
    <x v="1"/>
  </r>
  <r>
    <x v="1"/>
    <x v="1"/>
    <x v="21"/>
    <x v="4"/>
    <x v="26"/>
    <n v="10000"/>
    <x v="1"/>
  </r>
  <r>
    <x v="1"/>
    <x v="1"/>
    <x v="21"/>
    <x v="5"/>
    <x v="31"/>
    <n v="40000"/>
    <x v="1"/>
  </r>
  <r>
    <x v="1"/>
    <x v="1"/>
    <x v="21"/>
    <x v="6"/>
    <x v="34"/>
    <n v="20000"/>
    <x v="2"/>
  </r>
  <r>
    <x v="1"/>
    <x v="1"/>
    <x v="21"/>
    <x v="7"/>
    <x v="31"/>
    <n v="40000"/>
    <x v="2"/>
  </r>
  <r>
    <x v="1"/>
    <x v="1"/>
    <x v="21"/>
    <x v="8"/>
    <x v="35"/>
    <n v="36000"/>
    <x v="2"/>
  </r>
  <r>
    <x v="1"/>
    <x v="1"/>
    <x v="21"/>
    <x v="9"/>
    <x v="36"/>
    <n v="0"/>
    <x v="3"/>
  </r>
  <r>
    <x v="1"/>
    <x v="1"/>
    <x v="21"/>
    <x v="10"/>
    <x v="34"/>
    <n v="24000"/>
    <x v="3"/>
  </r>
  <r>
    <x v="1"/>
    <x v="1"/>
    <x v="21"/>
    <x v="11"/>
    <x v="36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64951-DEA9-4825-AEA9-E339B58823FC}" name="PivotTable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Outlet name" colHeaderCaption="Quantity" fieldListSortAscending="1">
  <location ref="B30:J55" firstHeaderRow="1" firstDataRow="3" firstDataCol="1"/>
  <pivotFields count="7">
    <pivotField axis="axisCol" showAll="0" defaultSubtotal="0">
      <items count="2">
        <item x="1"/>
        <item x="0"/>
      </items>
    </pivotField>
    <pivotField showAll="0" defaultSubtotal="0">
      <items count="4">
        <item x="0"/>
        <item x="2"/>
        <item x="1"/>
        <item x="3"/>
      </items>
    </pivotField>
    <pivotField axis="axisRow" showAll="0" defaultSubtotal="0">
      <items count="23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</pivotField>
    <pivotField showAll="0" defaultSubtotal="0"/>
    <pivotField dataField="1"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2">
    <field x="0"/>
    <field x="6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dataFields count="1">
    <dataField name="Growth rate" fld="4" showDataAs="percentDiff" baseField="0" baseItem="0" numFmtId="10"/>
  </dataFields>
  <formats count="2">
    <format dxfId="14">
      <pivotArea field="0" type="button" dataOnly="0" labelOnly="1" outline="0" axis="axisCol" fieldPosition="0"/>
    </format>
    <format dxfId="13">
      <pivotArea type="origin" dataOnly="0" labelOnly="1" outline="0" offset="A1" fieldPosition="0"/>
    </format>
  </formats>
  <conditionalFormats count="2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pivotAreas>
    </conditionalFormat>
  </conditional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D9042-745F-49A2-A4B5-945B85BA8F70}" name="PivotTable7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Outlet name" colHeaderCaption="sales" fieldListSortAscending="1">
  <location ref="M30:U55" firstHeaderRow="1" firstDataRow="3" firstDataCol="1"/>
  <pivotFields count="7">
    <pivotField axis="axisCol" showAll="0" defaultSubtotal="0">
      <items count="2">
        <item x="1"/>
        <item x="0"/>
      </items>
    </pivotField>
    <pivotField showAll="0" defaultSubtotal="0">
      <items count="4">
        <item x="0"/>
        <item x="2"/>
        <item x="1"/>
        <item x="3"/>
      </items>
    </pivotField>
    <pivotField axis="axisRow" showAll="0" defaultSubtotal="0">
      <items count="23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</pivotField>
    <pivotField showAll="0" defaultSubtotal="0"/>
    <pivotField showAll="0" defaultSubtotal="0">
      <items count="43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</items>
    </pivotField>
    <pivotField dataField="1"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2">
    <field x="0"/>
    <field x="6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dataFields count="1">
    <dataField name="Growth rate" fld="5" showDataAs="percentDiff" baseField="0" baseItem="0" numFmtId="10"/>
  </dataFields>
  <formats count="2">
    <format dxfId="16">
      <pivotArea type="origin" dataOnly="0" labelOnly="1" outline="0" offset="A1" fieldPosition="0"/>
    </format>
    <format dxfId="15">
      <pivotArea field="0" type="button" dataOnly="0" labelOnly="1" outline="0" axis="axisCol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23562-D67C-49E0-8713-A7795105401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>
  <location ref="A2:C14" firstHeaderRow="0" firstDataRow="1" firstDataCol="1"/>
  <pivotFields count="6">
    <pivotField axis="axisRow" showAll="0" defaultSubtotal="0">
      <items count="2">
        <item x="1"/>
        <item x="0"/>
      </items>
    </pivotField>
    <pivotField showAll="0" defaultSubtotal="0"/>
    <pivotField axis="axisRow" showAll="0" measureFilter="1" defaultSubtotal="0">
      <items count="23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</pivotField>
    <pivotField showAll="0" defaultSubtotal="0"/>
    <pivotField dataField="1" showAll="0" defaultSubtotal="0"/>
    <pivotField dataField="1" showAll="0" defaultSubtotal="0"/>
  </pivotFields>
  <rowFields count="2">
    <field x="2"/>
    <field x="0"/>
  </rowFields>
  <rowItems count="12">
    <i>
      <x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Total Quantity" fld="4" baseField="2" baseItem="0"/>
    <dataField name="Total Sale" fld="5" baseField="2" baseItem="0"/>
  </dataFields>
  <formats count="7">
    <format dxfId="12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2" count="1" selected="0">
            <x v="0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2" count="1" selected="0">
            <x v="2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2" count="1">
            <x v="3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2" count="1" selected="0">
            <x v="3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2" count="1" selected="0">
            <x v="4"/>
          </reference>
        </references>
      </pivotArea>
    </format>
  </formats>
  <pivotTableStyleInfo name="PivotStyleLight17" showRowHeaders="1" showColHeaders="1" showRowStripes="0" showColStripes="0" showLastColumn="1"/>
  <filters count="1">
    <filter fld="2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28F96-6B5E-4F20-B0DA-D6909DA6629C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multipleFieldFilters="0" chartFormat="6">
  <location ref="F3:H16" firstHeaderRow="1" firstDataRow="2" firstDataCol="1"/>
  <pivotFields count="6">
    <pivotField axis="axisCol" showAll="0" defaultSubtotal="0">
      <items count="2">
        <item x="1"/>
        <item x="0"/>
      </items>
    </pivotField>
    <pivotField showAll="0" defaultSubtotal="0">
      <items count="4">
        <item x="0"/>
        <item x="2"/>
        <item x="1"/>
        <item x="3"/>
      </items>
    </pivotField>
    <pivotField showAll="0" defaultSubtotal="0">
      <items count="23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>
      <items count="43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</items>
    </pivotField>
    <pivotField dataField="1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1"/>
    </i>
  </colItems>
  <dataFields count="1">
    <dataField name="Sum of sale" fld="5" baseField="0" baseItem="0" numFmtId="165"/>
  </dataFields>
  <formats count="1">
    <format dxfId="5">
      <pivotArea outline="0" collapsedLevelsAreSubtotals="1" fieldPosition="0"/>
    </format>
  </format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909EB-4FAD-4B06-B6AE-B8342A60949F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multipleFieldFilters="0" chartFormat="4">
  <location ref="A3:C16" firstHeaderRow="1" firstDataRow="2" firstDataCol="1"/>
  <pivotFields count="6">
    <pivotField axis="axisCol" showAll="0" defaultSubtotal="0">
      <items count="2">
        <item x="1"/>
        <item x="0"/>
      </items>
    </pivotField>
    <pivotField showAll="0" defaultSubtotal="0">
      <items count="4">
        <item x="0"/>
        <item x="2"/>
        <item x="1"/>
        <item x="3"/>
      </items>
    </pivotField>
    <pivotField showAll="0" defaultSubtotal="0">
      <items count="23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 defaultSubtotal="0">
      <items count="43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</items>
    </pivotField>
    <pivotField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1"/>
    </i>
  </colItems>
  <dataFields count="1">
    <dataField name="Sum of Quantity" fld="4" baseField="0" baseItem="0"/>
  </dataFields>
  <chartFormats count="2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3484A-9EA0-4E7D-A1FA-1D42DEBDF2BD}" name="PivotTable8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Outlet name" colHeaderCaption="year">
  <location ref="A1:E26" firstHeaderRow="1" firstDataRow="3" firstDataCol="1"/>
  <pivotFields count="7">
    <pivotField axis="axisCol" showAll="0" defaultSubtotal="0">
      <items count="2">
        <item x="1"/>
        <item x="0"/>
      </items>
    </pivotField>
    <pivotField showAll="0" defaultSubtotal="0"/>
    <pivotField axis="axisRow" showAll="0" defaultSubtotal="0">
      <items count="23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</pivotField>
    <pivotField showAll="0" defaultSubtotal="0"/>
    <pivotField showAll="0" defaultSubtotal="0"/>
    <pivotField dataField="1" showAll="0" defaultSubtotal="0"/>
    <pivotField showAll="0" defaultSubtota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Rank by sale value" fld="5" baseField="2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ales" fld="5" baseField="2" baseItem="0" numFmtId="166"/>
  </dataFields>
  <formats count="1">
    <format dxfId="4">
      <pivotArea outline="0"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8781F-D757-4C0D-9ACF-FD5698B740A0}" name="PivotTable9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 rowHeaderCaption="Zone" colHeaderCaption="year">
  <location ref="A1:B6" firstHeaderRow="1" firstDataRow="2" firstDataCol="1"/>
  <pivotFields count="7">
    <pivotField axis="axisCol" showAll="0" defaultSubtotal="0">
      <items count="2">
        <item h="1" x="1"/>
        <item x="0"/>
      </items>
    </pivotField>
    <pivotField axis="axisRow" showAll="0" defaultSubtotal="0">
      <items count="4">
        <item x="0"/>
        <item x="2"/>
        <item x="1"/>
        <item x="3"/>
      </items>
    </pivotField>
    <pivotField showAll="0" measureFilter="1" defaultSubtotal="0">
      <items count="23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</pivotField>
    <pivotField showAll="0" defaultSubtotal="0"/>
    <pivotField showAll="0" defaultSubtotal="0"/>
    <pivotField dataField="1"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1">
    <i>
      <x v="1"/>
    </i>
  </colItems>
  <dataFields count="1">
    <dataField name="-" fld="5" baseField="2" baseItem="0" numFmtId="166"/>
  </dataFields>
  <formats count="1">
    <format dxfId="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filters count="1">
    <filter fld="2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C71CE-F79B-483B-82EE-92BEB5A3799F}" name="PivotTable1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 chartFormat="1" rowHeaderCaption="Zone" colHeaderCaption="year">
  <location ref="A2:E7" firstHeaderRow="0" firstDataRow="2" firstDataCol="1"/>
  <pivotFields count="7">
    <pivotField axis="axisCol" showAll="0" defaultSubtotal="0">
      <items count="2">
        <item x="1"/>
        <item x="0"/>
      </items>
    </pivotField>
    <pivotField axis="axisRow" showAll="0" defaultSubtotal="0">
      <items count="4">
        <item x="0"/>
        <item x="2"/>
        <item x="1"/>
        <item x="3"/>
      </items>
    </pivotField>
    <pivotField dataField="1" showAll="0" measureFilter="1" defaultSubtotal="0">
      <items count="23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</pivotField>
    <pivotField showAll="0" defaultSubtotal="0"/>
    <pivotField showAll="0" defaultSubtotal="0"/>
    <pivotField dataField="1"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-2"/>
    <field x="0"/>
  </colFields>
  <colItems count="4">
    <i>
      <x/>
      <x/>
    </i>
    <i r="1">
      <x v="1"/>
    </i>
    <i i="1">
      <x v="1"/>
      <x/>
    </i>
    <i r="1" i="1">
      <x v="1"/>
    </i>
  </colItems>
  <dataFields count="2">
    <dataField name="Number of Outlet" fld="2" subtotal="count" baseField="1" baseItem="0"/>
    <dataField name="Total sales" fld="5" baseField="1" baseItem="0"/>
  </dataFields>
  <formats count="2">
    <format dxfId="2">
      <pivotArea outline="0"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</formats>
  <pivotTableStyleInfo name="PivotStyleLight19" showRowHeaders="1" showColHeaders="1" showRowStripes="0" showColStripes="0" showLastColumn="1"/>
  <filters count="1">
    <filter fld="2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BE0509-B56A-4562-B30B-61EE14A6D56F}" name="Table2" displayName="Table2" ref="A1:AC24" totalsRowShown="0" headerRowDxfId="109" dataDxfId="107" headerRowBorderDxfId="108" tableBorderDxfId="106">
  <autoFilter ref="A1:AC24" xr:uid="{D8BE0509-B56A-4562-B30B-61EE14A6D56F}"/>
  <tableColumns count="29">
    <tableColumn id="1" xr3:uid="{E22978D4-1E6C-4539-9337-63CD92044998}" name="year"/>
    <tableColumn id="2" xr3:uid="{A1CA4622-17CB-4668-A712-BD2DEEB89E86}" name="Zone" dataDxfId="105"/>
    <tableColumn id="3" xr3:uid="{E65F62D7-4CC8-4F65-A385-534665CD7F61}" name="Outlet Name" dataDxfId="104"/>
    <tableColumn id="4" xr3:uid="{2205C587-57DF-4988-B5EA-93E8AD354138}" name="Jan" dataDxfId="103"/>
    <tableColumn id="5" xr3:uid="{5A111D6E-078B-44ED-B085-05851D2696EA}" name="Feb" dataDxfId="102"/>
    <tableColumn id="6" xr3:uid="{95A68880-44A9-4F20-933B-7FAB6FA4B33E}" name="Mar" dataDxfId="101"/>
    <tableColumn id="7" xr3:uid="{375AB2C2-733E-4C2A-97E5-1B7735A88784}" name="Apr" dataDxfId="100"/>
    <tableColumn id="8" xr3:uid="{5FADA7B9-20AB-4616-9DCA-4D19F98CABA8}" name="May" dataDxfId="99"/>
    <tableColumn id="9" xr3:uid="{D2DBF538-99E0-4A47-A5F5-920AB7D6D406}" name="Jun" dataDxfId="98"/>
    <tableColumn id="10" xr3:uid="{1C18BC78-A3D5-4074-828D-16A39CFF97DC}" name="Jul" dataDxfId="97"/>
    <tableColumn id="11" xr3:uid="{CB1FD094-E385-44F2-99C1-A26AEDACEAA0}" name="Aug" dataDxfId="96"/>
    <tableColumn id="12" xr3:uid="{3A29E7E0-A407-4208-917B-A8A5FD0403E5}" name="Sep" dataDxfId="95"/>
    <tableColumn id="13" xr3:uid="{A434FE31-862C-4B51-A290-76676CEE664A}" name="Oct" dataDxfId="94"/>
    <tableColumn id="14" xr3:uid="{DD0D637E-B1C6-41FC-850B-17980D783E6D}" name="Nov" dataDxfId="93"/>
    <tableColumn id="15" xr3:uid="{6763165C-3872-4223-8853-DCE29B91A481}" name="Dec" dataDxfId="92"/>
    <tableColumn id="16" xr3:uid="{CF3F07B1-B692-4FAC-B3C5-BB2527BA6D79}" name="Total" dataDxfId="91"/>
    <tableColumn id="17" xr3:uid="{5AB5D11B-E228-44C8-9DC8-ED5C3D056EBE}" name="Jan2" dataDxfId="90"/>
    <tableColumn id="18" xr3:uid="{5FAFE722-8329-464F-B2A8-1BAD485219A3}" name="Feb3" dataDxfId="89"/>
    <tableColumn id="19" xr3:uid="{41AD2D1C-C206-4C47-B57C-B4AD7AFDB99E}" name="Mar4" dataDxfId="88"/>
    <tableColumn id="20" xr3:uid="{3E3CB6DA-B96D-4087-9DF9-C1FECC9AB66A}" name="Apr5" dataDxfId="87"/>
    <tableColumn id="21" xr3:uid="{BADBA6C3-25DA-4401-9FF5-DDA4C4AA074A}" name="May6" dataDxfId="86"/>
    <tableColumn id="22" xr3:uid="{A6EA171C-DC6D-4606-8416-1E2534C04EA4}" name="Jun7" dataDxfId="85"/>
    <tableColumn id="23" xr3:uid="{13B1ED3D-7530-48C3-B615-1D724755B0B4}" name="Jul8" dataDxfId="84"/>
    <tableColumn id="24" xr3:uid="{C43832AA-2E53-4E7F-94E6-3CAEB9B5BD79}" name="Aug9" dataDxfId="83"/>
    <tableColumn id="25" xr3:uid="{A756B51D-AB83-4902-AD5B-29CF5E2AFF69}" name="Sep10" dataDxfId="82"/>
    <tableColumn id="26" xr3:uid="{E92F18EB-47A7-4159-A51A-90AC8C18C839}" name="Oct11" dataDxfId="81"/>
    <tableColumn id="27" xr3:uid="{7241B71E-E1E6-426B-896F-5F417DA71081}" name="Nov12" dataDxfId="80"/>
    <tableColumn id="28" xr3:uid="{70AB35CE-5F4B-4948-B5AA-36CDB5E5C529}" name="Dec13" dataDxfId="79"/>
    <tableColumn id="29" xr3:uid="{31A4992F-5F4B-4031-8693-2513B932BE65}" name="Total14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4FC5C9-2739-43A5-862A-F52BB0CB7CD5}" name="Table1" displayName="Table1" ref="A2:AC25" headerRowCount="0" totalsRowShown="0" headerRowDxfId="77" dataDxfId="75" headerRowBorderDxfId="76" tableBorderDxfId="74">
  <tableColumns count="29">
    <tableColumn id="1" xr3:uid="{8DD8A2FD-7C2B-461F-B406-AE3BF7D20F0D}" name="Column1" headerRowDxfId="73"/>
    <tableColumn id="2" xr3:uid="{4ADE2FC6-89D7-4DDC-9BA5-5809106D1FC6}" name="Column2" headerRowDxfId="72" dataDxfId="71"/>
    <tableColumn id="3" xr3:uid="{7BDF3CAE-A6F8-4893-9BCE-CF16637E8608}" name="Column3" headerRowDxfId="70" dataDxfId="69"/>
    <tableColumn id="4" xr3:uid="{D7FD7A33-CCAC-4D0A-985B-F2A14E26FB1A}" name="Column4" headerRowDxfId="68" dataDxfId="67"/>
    <tableColumn id="5" xr3:uid="{F1913104-67A8-4180-896A-5EF743461EEE}" name="Column5" headerRowDxfId="66" dataDxfId="65"/>
    <tableColumn id="6" xr3:uid="{D1698B0B-6EE2-4C37-BAAC-9471978D8FD3}" name="Column6" headerRowDxfId="64" dataDxfId="63"/>
    <tableColumn id="7" xr3:uid="{2A0D3424-E372-4A21-B400-E0F159186FA9}" name="Column7" headerRowDxfId="62" dataDxfId="61"/>
    <tableColumn id="8" xr3:uid="{F5F6E361-5192-4010-ABF8-ECA37EDFB917}" name="Column8" headerRowDxfId="60" dataDxfId="59"/>
    <tableColumn id="9" xr3:uid="{B161C93A-1725-4448-8AC9-435E6FE0BC43}" name="Column9" headerRowDxfId="58" dataDxfId="57"/>
    <tableColumn id="10" xr3:uid="{8D901BD4-38ED-4ABA-9BB3-06E3C21302F1}" name="Column10" headerRowDxfId="56" dataDxfId="55"/>
    <tableColumn id="11" xr3:uid="{80099BEB-9F9D-42B8-A430-7703940B639B}" name="Column11" headerRowDxfId="54" dataDxfId="53"/>
    <tableColumn id="12" xr3:uid="{AD580C9C-D441-431F-94C0-CD37F34D305B}" name="Column12" headerRowDxfId="52" dataDxfId="51"/>
    <tableColumn id="13" xr3:uid="{FF7B4F12-DA20-4DBE-8F60-205B2A6F643A}" name="Column13" headerRowDxfId="50" dataDxfId="49"/>
    <tableColumn id="14" xr3:uid="{0FC07E2A-E616-45EA-9BA9-8E796FD6DA01}" name="Column14" headerRowDxfId="48" dataDxfId="47"/>
    <tableColumn id="15" xr3:uid="{07C86A89-8089-4AFF-B310-93B0DCEB14D5}" name="Column15" headerRowDxfId="46" dataDxfId="45"/>
    <tableColumn id="16" xr3:uid="{5D3B705C-B3B1-41AA-8867-F792A4FAF7CB}" name="Column16" headerRowDxfId="44" dataDxfId="43">
      <calculatedColumnFormula>SUM(D2:O2)</calculatedColumnFormula>
    </tableColumn>
    <tableColumn id="17" xr3:uid="{72D2C2DC-E72F-4924-9DE7-4A494A15A1BB}" name="Column17" headerRowDxfId="42" dataDxfId="41"/>
    <tableColumn id="18" xr3:uid="{ACBBEB46-6101-4212-8E86-29B9F1C8C181}" name="Column18" headerRowDxfId="40" dataDxfId="39"/>
    <tableColumn id="19" xr3:uid="{2F9436C9-B4C8-485B-85A3-C81867A3F657}" name="Column19" headerRowDxfId="38" dataDxfId="37"/>
    <tableColumn id="20" xr3:uid="{2B5612E5-A995-4E27-80C1-E9A20419C128}" name="Column20" headerRowDxfId="36" dataDxfId="35"/>
    <tableColumn id="21" xr3:uid="{2947C8B3-4312-4632-AE0A-04ECEB3CC897}" name="Column21" headerRowDxfId="34" dataDxfId="33"/>
    <tableColumn id="22" xr3:uid="{D53FC4FB-D99B-485E-BC14-430974A7514F}" name="Column22" headerRowDxfId="32" dataDxfId="31"/>
    <tableColumn id="23" xr3:uid="{DE213F8F-49CD-4443-9F29-62588F96FCD9}" name="Column23" headerRowDxfId="30" dataDxfId="29"/>
    <tableColumn id="24" xr3:uid="{84C719E0-EB29-4424-AE65-20015C2421B4}" name="Column24" headerRowDxfId="28" dataDxfId="27"/>
    <tableColumn id="25" xr3:uid="{EDCCE8E5-36FD-4887-BC92-2B578AAFB1F3}" name="Column25" headerRowDxfId="26" dataDxfId="25"/>
    <tableColumn id="26" xr3:uid="{78A6866E-8BF4-4905-A06E-DEB09825535A}" name="Column26" headerRowDxfId="24" dataDxfId="23"/>
    <tableColumn id="27" xr3:uid="{FF469198-9C19-4137-B63F-4FB7CF8F9C70}" name="Column27" headerRowDxfId="22" dataDxfId="21"/>
    <tableColumn id="28" xr3:uid="{10191BAE-E96A-41E6-9FE9-B76D575D0FF3}" name="Column28" headerRowDxfId="20" dataDxfId="19"/>
    <tableColumn id="29" xr3:uid="{F8290524-5DB5-4427-B0A5-C1D09CFD4DED}" name="Column29" headerRowDxfId="18" dataDxfId="17">
      <calculatedColumnFormula>SUM(Q2:AB2)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9"/>
  <sheetViews>
    <sheetView workbookViewId="0">
      <selection activeCell="B16" sqref="B16"/>
    </sheetView>
  </sheetViews>
  <sheetFormatPr defaultColWidth="8.85546875" defaultRowHeight="15" x14ac:dyDescent="0.25"/>
  <cols>
    <col min="2" max="2" width="131.140625" bestFit="1" customWidth="1"/>
  </cols>
  <sheetData>
    <row r="3" spans="2:2" ht="15.75" thickBot="1" x14ac:dyDescent="0.3"/>
    <row r="4" spans="2:2" ht="19.5" thickBot="1" x14ac:dyDescent="0.3">
      <c r="B4" s="7" t="s">
        <v>42</v>
      </c>
    </row>
    <row r="5" spans="2:2" x14ac:dyDescent="0.25">
      <c r="B5" s="15" t="s">
        <v>46</v>
      </c>
    </row>
    <row r="6" spans="2:2" x14ac:dyDescent="0.25">
      <c r="B6" s="8" t="s">
        <v>44</v>
      </c>
    </row>
    <row r="7" spans="2:2" ht="15.75" thickBot="1" x14ac:dyDescent="0.3">
      <c r="B7" s="14"/>
    </row>
    <row r="8" spans="2:2" ht="19.5" thickBot="1" x14ac:dyDescent="0.3">
      <c r="B8" s="7" t="s">
        <v>17</v>
      </c>
    </row>
    <row r="9" spans="2:2" x14ac:dyDescent="0.25">
      <c r="B9" s="8" t="s">
        <v>47</v>
      </c>
    </row>
    <row r="10" spans="2:2" x14ac:dyDescent="0.25">
      <c r="B10" s="8" t="s">
        <v>48</v>
      </c>
    </row>
    <row r="11" spans="2:2" x14ac:dyDescent="0.25">
      <c r="B11" s="8" t="s">
        <v>49</v>
      </c>
    </row>
    <row r="12" spans="2:2" x14ac:dyDescent="0.25">
      <c r="B12" s="8" t="s">
        <v>52</v>
      </c>
    </row>
    <row r="13" spans="2:2" x14ac:dyDescent="0.25">
      <c r="B13" s="8" t="s">
        <v>50</v>
      </c>
    </row>
    <row r="14" spans="2:2" x14ac:dyDescent="0.25">
      <c r="B14" s="8" t="s">
        <v>51</v>
      </c>
    </row>
    <row r="15" spans="2:2" x14ac:dyDescent="0.25">
      <c r="B15" s="8" t="s">
        <v>53</v>
      </c>
    </row>
    <row r="16" spans="2:2" x14ac:dyDescent="0.25">
      <c r="B16" s="8" t="s">
        <v>54</v>
      </c>
    </row>
    <row r="17" spans="2:2" x14ac:dyDescent="0.25">
      <c r="B17" s="8" t="s">
        <v>45</v>
      </c>
    </row>
    <row r="18" spans="2:2" x14ac:dyDescent="0.25">
      <c r="B18" s="8"/>
    </row>
    <row r="19" spans="2:2" ht="15.75" thickBot="1" x14ac:dyDescent="0.3">
      <c r="B19" s="9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35EB-DC45-4A3B-98AE-A0888C889BF1}">
  <dimension ref="A1:G7"/>
  <sheetViews>
    <sheetView workbookViewId="0">
      <selection activeCell="B11" sqref="B11"/>
    </sheetView>
  </sheetViews>
  <sheetFormatPr defaultRowHeight="15" x14ac:dyDescent="0.25"/>
  <cols>
    <col min="1" max="1" width="6.85546875" bestFit="1" customWidth="1"/>
    <col min="2" max="2" width="19.140625" bestFit="1" customWidth="1"/>
    <col min="3" max="3" width="5" bestFit="1" customWidth="1"/>
    <col min="4" max="4" width="12.5703125" bestFit="1" customWidth="1"/>
    <col min="5" max="6" width="11.140625" bestFit="1" customWidth="1"/>
    <col min="7" max="7" width="13.7109375" customWidth="1"/>
  </cols>
  <sheetData>
    <row r="1" spans="1:7" x14ac:dyDescent="0.25">
      <c r="A1" s="47" t="s">
        <v>97</v>
      </c>
      <c r="B1" s="48"/>
      <c r="C1" s="48"/>
      <c r="D1" s="48"/>
      <c r="E1" s="48"/>
      <c r="F1" s="48"/>
    </row>
    <row r="2" spans="1:7" x14ac:dyDescent="0.25">
      <c r="B2" t="s">
        <v>94</v>
      </c>
      <c r="D2" t="s">
        <v>95</v>
      </c>
      <c r="F2" s="41" t="s">
        <v>96</v>
      </c>
      <c r="G2" s="41"/>
    </row>
    <row r="3" spans="1:7" x14ac:dyDescent="0.25">
      <c r="B3" t="s">
        <v>75</v>
      </c>
      <c r="C3" t="s">
        <v>76</v>
      </c>
      <c r="D3" t="s">
        <v>75</v>
      </c>
      <c r="E3" t="s">
        <v>76</v>
      </c>
      <c r="F3" s="42">
        <v>2022</v>
      </c>
      <c r="G3" s="42">
        <v>2023</v>
      </c>
    </row>
    <row r="4" spans="1:7" x14ac:dyDescent="0.25">
      <c r="A4" s="35" t="s">
        <v>15</v>
      </c>
      <c r="B4" s="37">
        <v>60</v>
      </c>
      <c r="C4" s="37">
        <v>72</v>
      </c>
      <c r="D4" s="27">
        <v>6770000</v>
      </c>
      <c r="E4" s="27">
        <v>8760000</v>
      </c>
      <c r="F4" s="27">
        <f>(GETPIVOTDATA("Total sales",A2,"year","2022","Zone","Zone 1")/GETPIVOTDATA("Number of Outlet",A2,"year","2022","Zone","Zone 1"))</f>
        <v>112833.33333333333</v>
      </c>
      <c r="G4" s="27">
        <f>GETPIVOTDATA("Total sales",$A$2,"year","2023","Zone","Zone 1")/GETPIVOTDATA("Number of Outlet",$A$2,"year","2023","Zone","Zone 1")</f>
        <v>121666.66666666667</v>
      </c>
    </row>
    <row r="5" spans="1:7" x14ac:dyDescent="0.25">
      <c r="A5" s="35" t="s">
        <v>20</v>
      </c>
      <c r="B5" s="37">
        <v>48</v>
      </c>
      <c r="C5" s="37">
        <v>48</v>
      </c>
      <c r="D5" s="27">
        <v>4024000</v>
      </c>
      <c r="E5" s="27">
        <v>5352000</v>
      </c>
      <c r="F5" s="27">
        <f>GETPIVOTDATA("Total sales",A2,"year","2022","Zone","Zone 2")/GETPIVOTDATA("Number of Outlet",A2,"year","2022","Zone","Zone 2")</f>
        <v>83833.333333333328</v>
      </c>
      <c r="G5" s="27">
        <f>GETPIVOTDATA("Total sales",$A$2,"year","2023","Zone","Zone 2")/GETPIVOTDATA("Number of Outlet",$A$2,"year","2023","Zone","Zone 2")</f>
        <v>111500</v>
      </c>
    </row>
    <row r="6" spans="1:7" x14ac:dyDescent="0.25">
      <c r="A6" s="35" t="s">
        <v>18</v>
      </c>
      <c r="B6" s="37">
        <v>96</v>
      </c>
      <c r="C6" s="37">
        <v>96</v>
      </c>
      <c r="D6" s="27">
        <v>7882000</v>
      </c>
      <c r="E6" s="27">
        <v>10340000</v>
      </c>
      <c r="F6" s="27">
        <f>GETPIVOTDATA("Total sales",$A$2,"year","2022","Zone","Zone 3")/GETPIVOTDATA("Number of Outlet",$A$2,"year","2022","Zone","Zone 3")</f>
        <v>82104.166666666672</v>
      </c>
      <c r="G6" s="27">
        <f>GETPIVOTDATA("Total sales",$A$2,"year","2023","Zone","Zone 3")/GETPIVOTDATA("Number of Outlet",$A$2,"year","2023","Zone","Zone 3")</f>
        <v>107708.33333333333</v>
      </c>
    </row>
    <row r="7" spans="1:7" x14ac:dyDescent="0.25">
      <c r="A7" s="35" t="s">
        <v>28</v>
      </c>
      <c r="B7" s="37">
        <v>60</v>
      </c>
      <c r="C7" s="37">
        <v>60</v>
      </c>
      <c r="D7" s="27">
        <v>2254000</v>
      </c>
      <c r="E7" s="27">
        <v>3778000</v>
      </c>
      <c r="F7" s="27">
        <f>GETPIVOTDATA("Total sales",$A$2,"year","2022","Zone","Zone 4")/GETPIVOTDATA("Number of Outlet",$A$2,"year","2022","Zone","Zone 4")</f>
        <v>37566.666666666664</v>
      </c>
      <c r="G7" s="27">
        <f>GETPIVOTDATA("Total sales",$A$2,"year","2023","Zone","Zone 4")/GETPIVOTDATA("Number of Outlet",$A$2,"year","2023","Zone","Zone 4")</f>
        <v>62966.666666666664</v>
      </c>
    </row>
  </sheetData>
  <mergeCells count="1">
    <mergeCell ref="A1:F1"/>
  </mergeCells>
  <conditionalFormatting sqref="F4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E774-0792-41F4-AC51-0E98ADB57CA1}">
  <dimension ref="A1"/>
  <sheetViews>
    <sheetView showGridLines="0" workbookViewId="0">
      <selection activeCell="K12" sqref="K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zoomScale="80" zoomScaleNormal="80" workbookViewId="0">
      <selection sqref="A1:AC24"/>
    </sheetView>
  </sheetViews>
  <sheetFormatPr defaultColWidth="9" defaultRowHeight="15" x14ac:dyDescent="0.25"/>
  <cols>
    <col min="2" max="2" width="10" style="1" customWidth="1"/>
    <col min="3" max="3" width="19.28515625" style="1" customWidth="1"/>
    <col min="4" max="4" width="13.140625" customWidth="1"/>
    <col min="5" max="5" width="13.42578125" customWidth="1"/>
    <col min="6" max="6" width="10.140625" customWidth="1"/>
    <col min="7" max="7" width="9.85546875" customWidth="1"/>
    <col min="8" max="8" width="10.42578125" customWidth="1"/>
    <col min="9" max="9" width="9.5703125" customWidth="1"/>
    <col min="11" max="11" width="10.42578125" customWidth="1"/>
    <col min="12" max="12" width="9.85546875" customWidth="1"/>
    <col min="13" max="13" width="9.42578125" customWidth="1"/>
    <col min="14" max="14" width="10.140625" customWidth="1"/>
    <col min="15" max="15" width="9.85546875" customWidth="1"/>
    <col min="16" max="16" width="10.85546875" customWidth="1"/>
    <col min="17" max="17" width="13.140625" customWidth="1"/>
    <col min="18" max="18" width="13.42578125" customWidth="1"/>
    <col min="19" max="23" width="11.42578125" bestFit="1" customWidth="1"/>
    <col min="24" max="24" width="10.85546875" customWidth="1"/>
    <col min="25" max="25" width="11.85546875" customWidth="1"/>
    <col min="26" max="26" width="11.5703125" customWidth="1"/>
    <col min="27" max="27" width="12.28515625" customWidth="1"/>
    <col min="28" max="28" width="12" customWidth="1"/>
    <col min="29" max="29" width="13.5703125" customWidth="1"/>
  </cols>
  <sheetData>
    <row r="1" spans="1:30" ht="17.25" x14ac:dyDescent="0.25">
      <c r="A1" s="29" t="s">
        <v>59</v>
      </c>
      <c r="B1" s="29" t="s">
        <v>0</v>
      </c>
      <c r="C1" s="30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  <c r="N1" s="31" t="s">
        <v>12</v>
      </c>
      <c r="O1" s="31" t="s">
        <v>13</v>
      </c>
      <c r="P1" s="31" t="s">
        <v>14</v>
      </c>
      <c r="Q1" s="32" t="s">
        <v>62</v>
      </c>
      <c r="R1" s="32" t="s">
        <v>63</v>
      </c>
      <c r="S1" s="32" t="s">
        <v>64</v>
      </c>
      <c r="T1" s="32" t="s">
        <v>65</v>
      </c>
      <c r="U1" s="32" t="s">
        <v>66</v>
      </c>
      <c r="V1" s="32" t="s">
        <v>67</v>
      </c>
      <c r="W1" s="32" t="s">
        <v>68</v>
      </c>
      <c r="X1" s="32" t="s">
        <v>69</v>
      </c>
      <c r="Y1" s="32" t="s">
        <v>70</v>
      </c>
      <c r="Z1" s="32" t="s">
        <v>71</v>
      </c>
      <c r="AA1" s="32" t="s">
        <v>72</v>
      </c>
      <c r="AB1" s="32" t="s">
        <v>73</v>
      </c>
      <c r="AC1" s="33" t="s">
        <v>74</v>
      </c>
      <c r="AD1" s="4"/>
    </row>
    <row r="2" spans="1:30" x14ac:dyDescent="0.25">
      <c r="A2">
        <v>2022</v>
      </c>
      <c r="B2" s="5" t="s">
        <v>15</v>
      </c>
      <c r="C2" s="11" t="s">
        <v>16</v>
      </c>
      <c r="D2" s="6">
        <v>11</v>
      </c>
      <c r="E2" s="6">
        <v>31</v>
      </c>
      <c r="F2" s="6">
        <v>50</v>
      </c>
      <c r="G2" s="6">
        <v>45</v>
      </c>
      <c r="H2" s="6">
        <v>27</v>
      </c>
      <c r="I2" s="6">
        <v>40</v>
      </c>
      <c r="J2" s="6">
        <v>11</v>
      </c>
      <c r="K2" s="6">
        <v>15</v>
      </c>
      <c r="L2" s="6">
        <v>39</v>
      </c>
      <c r="M2" s="6">
        <v>24</v>
      </c>
      <c r="N2" s="6">
        <v>38</v>
      </c>
      <c r="O2" s="6">
        <v>24</v>
      </c>
      <c r="P2" s="6">
        <f t="shared" ref="P2:P23" si="0">SUM(D2:O2)</f>
        <v>355</v>
      </c>
      <c r="Q2" s="6">
        <v>132000</v>
      </c>
      <c r="R2" s="6">
        <v>372000</v>
      </c>
      <c r="S2" s="6">
        <v>600000</v>
      </c>
      <c r="T2" s="6">
        <v>540000</v>
      </c>
      <c r="U2" s="6">
        <v>270000</v>
      </c>
      <c r="V2" s="6">
        <v>400000</v>
      </c>
      <c r="W2" s="6">
        <v>110000</v>
      </c>
      <c r="X2" s="6">
        <v>150000</v>
      </c>
      <c r="Y2" s="6">
        <v>468000</v>
      </c>
      <c r="Z2" s="6">
        <v>288000</v>
      </c>
      <c r="AA2" s="6">
        <v>456000</v>
      </c>
      <c r="AB2" s="6">
        <v>240000</v>
      </c>
      <c r="AC2" s="20">
        <f t="shared" ref="AC2:AC23" si="1">SUM(Q2:AB2)</f>
        <v>4026000</v>
      </c>
    </row>
    <row r="3" spans="1:30" x14ac:dyDescent="0.25">
      <c r="A3">
        <v>2022</v>
      </c>
      <c r="B3" s="5" t="s">
        <v>18</v>
      </c>
      <c r="C3" s="11" t="s">
        <v>19</v>
      </c>
      <c r="D3" s="6">
        <v>7</v>
      </c>
      <c r="E3" s="6">
        <v>2</v>
      </c>
      <c r="F3" s="6">
        <v>23</v>
      </c>
      <c r="G3" s="6">
        <v>23</v>
      </c>
      <c r="H3" s="6">
        <v>19</v>
      </c>
      <c r="I3" s="6">
        <v>14</v>
      </c>
      <c r="J3" s="6">
        <v>28</v>
      </c>
      <c r="K3" s="6">
        <v>8</v>
      </c>
      <c r="L3" s="6">
        <v>9</v>
      </c>
      <c r="M3" s="6">
        <v>16</v>
      </c>
      <c r="N3" s="6">
        <v>25</v>
      </c>
      <c r="O3" s="6">
        <v>23</v>
      </c>
      <c r="P3" s="6">
        <f t="shared" si="0"/>
        <v>197</v>
      </c>
      <c r="Q3" s="6">
        <v>84000</v>
      </c>
      <c r="R3" s="6">
        <v>24000</v>
      </c>
      <c r="S3" s="6">
        <v>276000</v>
      </c>
      <c r="T3" s="6">
        <v>276000</v>
      </c>
      <c r="U3" s="6">
        <v>190000</v>
      </c>
      <c r="V3" s="6">
        <v>140000</v>
      </c>
      <c r="W3" s="6">
        <v>280000</v>
      </c>
      <c r="X3" s="6">
        <v>80000</v>
      </c>
      <c r="Y3" s="6">
        <v>108000</v>
      </c>
      <c r="Z3" s="6">
        <v>192000</v>
      </c>
      <c r="AA3" s="6">
        <v>300000</v>
      </c>
      <c r="AB3" s="6">
        <v>230000</v>
      </c>
      <c r="AC3" s="20">
        <f t="shared" si="1"/>
        <v>2180000</v>
      </c>
    </row>
    <row r="4" spans="1:30" x14ac:dyDescent="0.25">
      <c r="A4">
        <v>2022</v>
      </c>
      <c r="B4" s="5" t="s">
        <v>20</v>
      </c>
      <c r="C4" s="11" t="s">
        <v>21</v>
      </c>
      <c r="D4" s="6">
        <v>10</v>
      </c>
      <c r="E4" s="6">
        <v>8</v>
      </c>
      <c r="F4" s="6">
        <v>18</v>
      </c>
      <c r="G4" s="6">
        <v>15</v>
      </c>
      <c r="H4" s="6">
        <v>20</v>
      </c>
      <c r="I4" s="6">
        <v>9</v>
      </c>
      <c r="J4" s="6">
        <v>33</v>
      </c>
      <c r="K4" s="6">
        <v>7</v>
      </c>
      <c r="L4" s="6">
        <v>8</v>
      </c>
      <c r="M4" s="6">
        <v>14</v>
      </c>
      <c r="N4" s="6">
        <v>12</v>
      </c>
      <c r="O4" s="6">
        <v>12</v>
      </c>
      <c r="P4" s="6">
        <f t="shared" si="0"/>
        <v>166</v>
      </c>
      <c r="Q4" s="6">
        <v>120000</v>
      </c>
      <c r="R4" s="6">
        <v>96000</v>
      </c>
      <c r="S4" s="6">
        <v>216000</v>
      </c>
      <c r="T4" s="6">
        <v>180000</v>
      </c>
      <c r="U4" s="6">
        <v>200000</v>
      </c>
      <c r="V4" s="6">
        <v>90000</v>
      </c>
      <c r="W4" s="6">
        <v>330000</v>
      </c>
      <c r="X4" s="6">
        <v>70000</v>
      </c>
      <c r="Y4" s="6">
        <v>96000</v>
      </c>
      <c r="Z4" s="6">
        <v>168000</v>
      </c>
      <c r="AA4" s="6">
        <v>144000</v>
      </c>
      <c r="AB4" s="6">
        <v>120000</v>
      </c>
      <c r="AC4" s="20">
        <f t="shared" si="1"/>
        <v>1830000</v>
      </c>
    </row>
    <row r="5" spans="1:30" x14ac:dyDescent="0.25">
      <c r="A5">
        <v>2022</v>
      </c>
      <c r="B5" s="5" t="s">
        <v>18</v>
      </c>
      <c r="C5" s="11" t="s">
        <v>22</v>
      </c>
      <c r="D5" s="6">
        <v>43</v>
      </c>
      <c r="E5" s="6">
        <v>8</v>
      </c>
      <c r="F5" s="6">
        <v>7</v>
      </c>
      <c r="G5" s="6">
        <v>0</v>
      </c>
      <c r="H5" s="6">
        <v>3</v>
      </c>
      <c r="I5" s="6">
        <v>11</v>
      </c>
      <c r="J5" s="6">
        <v>27</v>
      </c>
      <c r="K5" s="6">
        <v>10</v>
      </c>
      <c r="L5" s="6">
        <v>17</v>
      </c>
      <c r="M5" s="6">
        <v>19</v>
      </c>
      <c r="N5" s="6">
        <v>28</v>
      </c>
      <c r="O5" s="6">
        <v>14</v>
      </c>
      <c r="P5" s="6">
        <f t="shared" si="0"/>
        <v>187</v>
      </c>
      <c r="Q5" s="6">
        <v>516000</v>
      </c>
      <c r="R5" s="6">
        <v>96000</v>
      </c>
      <c r="S5" s="6">
        <v>84000</v>
      </c>
      <c r="T5" s="6">
        <v>0</v>
      </c>
      <c r="U5" s="6">
        <v>30000</v>
      </c>
      <c r="V5" s="6">
        <v>110000</v>
      </c>
      <c r="W5" s="6">
        <v>270000</v>
      </c>
      <c r="X5" s="6">
        <v>100000</v>
      </c>
      <c r="Y5" s="6">
        <v>204000</v>
      </c>
      <c r="Z5" s="6">
        <v>228000</v>
      </c>
      <c r="AA5" s="6">
        <v>336000</v>
      </c>
      <c r="AB5" s="6">
        <v>140000</v>
      </c>
      <c r="AC5" s="20">
        <f t="shared" si="1"/>
        <v>2114000</v>
      </c>
    </row>
    <row r="6" spans="1:30" x14ac:dyDescent="0.25">
      <c r="A6">
        <v>2022</v>
      </c>
      <c r="B6" s="5" t="s">
        <v>15</v>
      </c>
      <c r="C6" s="11" t="s">
        <v>23</v>
      </c>
      <c r="D6" s="6">
        <v>5</v>
      </c>
      <c r="E6" s="6">
        <v>1</v>
      </c>
      <c r="F6" s="6">
        <v>6</v>
      </c>
      <c r="G6" s="6">
        <v>9</v>
      </c>
      <c r="H6" s="6">
        <v>4</v>
      </c>
      <c r="I6" s="6">
        <v>10</v>
      </c>
      <c r="J6" s="6">
        <v>16</v>
      </c>
      <c r="K6" s="6">
        <v>3</v>
      </c>
      <c r="L6" s="6">
        <v>8</v>
      </c>
      <c r="M6" s="6">
        <v>8</v>
      </c>
      <c r="N6" s="6">
        <v>25</v>
      </c>
      <c r="O6" s="6">
        <v>12</v>
      </c>
      <c r="P6" s="6">
        <f t="shared" si="0"/>
        <v>107</v>
      </c>
      <c r="Q6" s="6">
        <v>60000</v>
      </c>
      <c r="R6" s="6">
        <v>12000</v>
      </c>
      <c r="S6" s="6">
        <v>72000</v>
      </c>
      <c r="T6" s="6">
        <v>108000</v>
      </c>
      <c r="U6" s="6">
        <v>40000</v>
      </c>
      <c r="V6" s="6">
        <v>100000</v>
      </c>
      <c r="W6" s="6">
        <v>160000</v>
      </c>
      <c r="X6" s="6">
        <v>30000</v>
      </c>
      <c r="Y6" s="6">
        <v>96000</v>
      </c>
      <c r="Z6" s="6">
        <v>96000</v>
      </c>
      <c r="AA6" s="6">
        <v>300000</v>
      </c>
      <c r="AB6" s="6">
        <v>120000</v>
      </c>
      <c r="AC6" s="20">
        <f t="shared" si="1"/>
        <v>1194000</v>
      </c>
    </row>
    <row r="7" spans="1:30" x14ac:dyDescent="0.25">
      <c r="A7">
        <v>2022</v>
      </c>
      <c r="B7" s="5" t="s">
        <v>18</v>
      </c>
      <c r="C7" s="11" t="s">
        <v>24</v>
      </c>
      <c r="D7" s="6">
        <v>7</v>
      </c>
      <c r="E7" s="6">
        <v>2</v>
      </c>
      <c r="F7" s="6">
        <v>16</v>
      </c>
      <c r="G7" s="6">
        <v>11</v>
      </c>
      <c r="H7" s="6">
        <v>13</v>
      </c>
      <c r="I7" s="6">
        <v>5</v>
      </c>
      <c r="J7" s="6">
        <v>14</v>
      </c>
      <c r="K7" s="6">
        <v>1</v>
      </c>
      <c r="L7" s="6">
        <v>4</v>
      </c>
      <c r="M7" s="6">
        <v>8</v>
      </c>
      <c r="N7" s="6">
        <v>6</v>
      </c>
      <c r="O7" s="6">
        <v>4</v>
      </c>
      <c r="P7" s="6">
        <f t="shared" si="0"/>
        <v>91</v>
      </c>
      <c r="Q7" s="6">
        <v>84000</v>
      </c>
      <c r="R7" s="6">
        <v>24000</v>
      </c>
      <c r="S7" s="6">
        <v>192000</v>
      </c>
      <c r="T7" s="6">
        <v>132000</v>
      </c>
      <c r="U7" s="6">
        <v>130000</v>
      </c>
      <c r="V7" s="6">
        <v>50000</v>
      </c>
      <c r="W7" s="6">
        <v>140000</v>
      </c>
      <c r="X7" s="6">
        <v>10000</v>
      </c>
      <c r="Y7" s="6">
        <v>48000</v>
      </c>
      <c r="Z7" s="6">
        <v>96000</v>
      </c>
      <c r="AA7" s="6">
        <v>72000</v>
      </c>
      <c r="AB7" s="6">
        <v>40000</v>
      </c>
      <c r="AC7" s="20">
        <f t="shared" si="1"/>
        <v>1018000</v>
      </c>
    </row>
    <row r="8" spans="1:30" x14ac:dyDescent="0.25">
      <c r="A8">
        <v>2022</v>
      </c>
      <c r="B8" s="5" t="s">
        <v>20</v>
      </c>
      <c r="C8" s="11" t="s">
        <v>25</v>
      </c>
      <c r="D8" s="6">
        <v>3</v>
      </c>
      <c r="E8" s="6">
        <v>1</v>
      </c>
      <c r="F8" s="6">
        <v>6</v>
      </c>
      <c r="G8" s="6">
        <v>10</v>
      </c>
      <c r="H8" s="6">
        <v>1</v>
      </c>
      <c r="I8" s="6">
        <v>0</v>
      </c>
      <c r="J8" s="6">
        <v>14</v>
      </c>
      <c r="K8" s="6">
        <v>9</v>
      </c>
      <c r="L8" s="6">
        <v>7</v>
      </c>
      <c r="M8" s="6">
        <v>4</v>
      </c>
      <c r="N8" s="6">
        <v>22</v>
      </c>
      <c r="O8" s="6">
        <v>11</v>
      </c>
      <c r="P8" s="6">
        <f t="shared" si="0"/>
        <v>88</v>
      </c>
      <c r="Q8" s="6">
        <v>36000</v>
      </c>
      <c r="R8" s="6">
        <v>12000</v>
      </c>
      <c r="S8" s="6">
        <v>72000</v>
      </c>
      <c r="T8" s="6">
        <v>120000</v>
      </c>
      <c r="U8" s="6">
        <v>10000</v>
      </c>
      <c r="V8" s="6">
        <v>0</v>
      </c>
      <c r="W8" s="6">
        <v>140000</v>
      </c>
      <c r="X8" s="6">
        <v>90000</v>
      </c>
      <c r="Y8" s="6">
        <v>84000</v>
      </c>
      <c r="Z8" s="6">
        <v>48000</v>
      </c>
      <c r="AA8" s="6">
        <v>264000</v>
      </c>
      <c r="AB8" s="6">
        <v>110000</v>
      </c>
      <c r="AC8" s="20">
        <f t="shared" si="1"/>
        <v>986000</v>
      </c>
    </row>
    <row r="9" spans="1:30" x14ac:dyDescent="0.25">
      <c r="A9">
        <v>2022</v>
      </c>
      <c r="B9" s="5" t="s">
        <v>18</v>
      </c>
      <c r="C9" s="11" t="s">
        <v>26</v>
      </c>
      <c r="D9" s="6">
        <v>3</v>
      </c>
      <c r="E9" s="6">
        <v>1</v>
      </c>
      <c r="F9" s="6">
        <v>9</v>
      </c>
      <c r="G9" s="6">
        <v>13</v>
      </c>
      <c r="H9" s="6">
        <v>4</v>
      </c>
      <c r="I9" s="6">
        <v>6</v>
      </c>
      <c r="J9" s="6">
        <v>13</v>
      </c>
      <c r="K9" s="6">
        <v>1</v>
      </c>
      <c r="L9" s="6">
        <v>4</v>
      </c>
      <c r="M9" s="6">
        <v>4</v>
      </c>
      <c r="N9" s="6">
        <v>13</v>
      </c>
      <c r="O9" s="6">
        <v>5</v>
      </c>
      <c r="P9" s="6">
        <f t="shared" si="0"/>
        <v>76</v>
      </c>
      <c r="Q9" s="6">
        <v>36000</v>
      </c>
      <c r="R9" s="6">
        <v>12000</v>
      </c>
      <c r="S9" s="6">
        <v>108000</v>
      </c>
      <c r="T9" s="6">
        <v>156000</v>
      </c>
      <c r="U9" s="6">
        <v>40000</v>
      </c>
      <c r="V9" s="6">
        <v>60000</v>
      </c>
      <c r="W9" s="6">
        <v>130000</v>
      </c>
      <c r="X9" s="6">
        <v>10000</v>
      </c>
      <c r="Y9" s="6">
        <v>48000</v>
      </c>
      <c r="Z9" s="6">
        <v>48000</v>
      </c>
      <c r="AA9" s="6">
        <v>156000</v>
      </c>
      <c r="AB9" s="6">
        <v>50000</v>
      </c>
      <c r="AC9" s="20">
        <f t="shared" si="1"/>
        <v>854000</v>
      </c>
    </row>
    <row r="10" spans="1:30" x14ac:dyDescent="0.25">
      <c r="A10">
        <v>2022</v>
      </c>
      <c r="B10" s="5" t="s">
        <v>15</v>
      </c>
      <c r="C10" s="11" t="s">
        <v>27</v>
      </c>
      <c r="D10" s="6">
        <v>4</v>
      </c>
      <c r="E10" s="6">
        <v>2</v>
      </c>
      <c r="F10" s="6">
        <v>11</v>
      </c>
      <c r="G10" s="6">
        <v>7</v>
      </c>
      <c r="H10" s="6">
        <v>3</v>
      </c>
      <c r="I10" s="6">
        <v>2</v>
      </c>
      <c r="J10" s="6">
        <v>9</v>
      </c>
      <c r="K10" s="6">
        <v>3</v>
      </c>
      <c r="L10" s="6">
        <v>5</v>
      </c>
      <c r="M10" s="6">
        <v>3</v>
      </c>
      <c r="N10" s="6">
        <v>10</v>
      </c>
      <c r="O10" s="6">
        <v>9</v>
      </c>
      <c r="P10" s="6">
        <f t="shared" si="0"/>
        <v>68</v>
      </c>
      <c r="Q10" s="6">
        <v>48000</v>
      </c>
      <c r="R10" s="6">
        <v>24000</v>
      </c>
      <c r="S10" s="6">
        <v>132000</v>
      </c>
      <c r="T10" s="6">
        <v>84000</v>
      </c>
      <c r="U10" s="6">
        <v>30000</v>
      </c>
      <c r="V10" s="6">
        <v>20000</v>
      </c>
      <c r="W10" s="6">
        <v>90000</v>
      </c>
      <c r="X10" s="6">
        <v>30000</v>
      </c>
      <c r="Y10" s="6">
        <v>60000</v>
      </c>
      <c r="Z10" s="6">
        <v>36000</v>
      </c>
      <c r="AA10" s="6">
        <v>120000</v>
      </c>
      <c r="AB10" s="6">
        <v>90000</v>
      </c>
      <c r="AC10" s="20">
        <f t="shared" si="1"/>
        <v>764000</v>
      </c>
    </row>
    <row r="11" spans="1:30" x14ac:dyDescent="0.25">
      <c r="A11">
        <v>2022</v>
      </c>
      <c r="B11" s="5" t="s">
        <v>28</v>
      </c>
      <c r="C11" s="11" t="s">
        <v>29</v>
      </c>
      <c r="D11" s="6">
        <v>2</v>
      </c>
      <c r="E11" s="6">
        <v>1</v>
      </c>
      <c r="F11" s="6">
        <v>8</v>
      </c>
      <c r="G11" s="6">
        <v>7</v>
      </c>
      <c r="H11" s="6">
        <v>1</v>
      </c>
      <c r="I11" s="6">
        <v>0</v>
      </c>
      <c r="J11" s="6">
        <v>14</v>
      </c>
      <c r="K11" s="6">
        <v>4</v>
      </c>
      <c r="L11" s="6">
        <v>6</v>
      </c>
      <c r="M11" s="6">
        <v>5</v>
      </c>
      <c r="N11" s="6">
        <v>15</v>
      </c>
      <c r="O11" s="6">
        <v>3</v>
      </c>
      <c r="P11" s="6">
        <f t="shared" si="0"/>
        <v>66</v>
      </c>
      <c r="Q11" s="6">
        <v>24000</v>
      </c>
      <c r="R11" s="6">
        <v>12000</v>
      </c>
      <c r="S11" s="6">
        <v>96000</v>
      </c>
      <c r="T11" s="6">
        <v>84000</v>
      </c>
      <c r="U11" s="6">
        <v>10000</v>
      </c>
      <c r="V11" s="6">
        <v>0</v>
      </c>
      <c r="W11" s="6">
        <v>140000</v>
      </c>
      <c r="X11" s="6">
        <v>40000</v>
      </c>
      <c r="Y11" s="6">
        <v>72000</v>
      </c>
      <c r="Z11" s="6">
        <v>60000</v>
      </c>
      <c r="AA11" s="6">
        <v>180000</v>
      </c>
      <c r="AB11" s="6">
        <v>30000</v>
      </c>
      <c r="AC11" s="20">
        <f t="shared" si="1"/>
        <v>748000</v>
      </c>
    </row>
    <row r="12" spans="1:30" x14ac:dyDescent="0.25">
      <c r="A12">
        <v>2022</v>
      </c>
      <c r="B12" s="5" t="s">
        <v>20</v>
      </c>
      <c r="C12" s="11" t="s">
        <v>30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5</v>
      </c>
      <c r="J12" s="6">
        <v>4</v>
      </c>
      <c r="K12" s="6">
        <v>0</v>
      </c>
      <c r="L12" s="6">
        <v>19</v>
      </c>
      <c r="M12" s="6">
        <v>9</v>
      </c>
      <c r="N12" s="6">
        <v>16</v>
      </c>
      <c r="O12" s="6">
        <v>10</v>
      </c>
      <c r="P12" s="6">
        <f t="shared" si="0"/>
        <v>64</v>
      </c>
      <c r="Q12" s="6">
        <v>0</v>
      </c>
      <c r="R12" s="6">
        <v>12000</v>
      </c>
      <c r="S12" s="6">
        <v>0</v>
      </c>
      <c r="T12" s="6">
        <v>0</v>
      </c>
      <c r="U12" s="6">
        <v>0</v>
      </c>
      <c r="V12" s="6">
        <v>50000</v>
      </c>
      <c r="W12" s="6">
        <v>40000</v>
      </c>
      <c r="X12" s="6">
        <v>0</v>
      </c>
      <c r="Y12" s="6">
        <v>228000</v>
      </c>
      <c r="Z12" s="6">
        <v>108000</v>
      </c>
      <c r="AA12" s="6">
        <v>192000</v>
      </c>
      <c r="AB12" s="6">
        <v>100000</v>
      </c>
      <c r="AC12" s="20">
        <f t="shared" si="1"/>
        <v>730000</v>
      </c>
    </row>
    <row r="13" spans="1:30" x14ac:dyDescent="0.25">
      <c r="A13">
        <v>2022</v>
      </c>
      <c r="B13" s="5" t="s">
        <v>18</v>
      </c>
      <c r="C13" s="11" t="s">
        <v>31</v>
      </c>
      <c r="D13" s="6">
        <v>5</v>
      </c>
      <c r="E13" s="6">
        <v>0</v>
      </c>
      <c r="F13" s="6">
        <v>5</v>
      </c>
      <c r="G13" s="6">
        <v>3</v>
      </c>
      <c r="H13" s="6">
        <v>2</v>
      </c>
      <c r="I13" s="6">
        <v>4</v>
      </c>
      <c r="J13" s="6">
        <v>8</v>
      </c>
      <c r="K13" s="6">
        <v>5</v>
      </c>
      <c r="L13" s="6">
        <v>9</v>
      </c>
      <c r="M13" s="6">
        <v>8</v>
      </c>
      <c r="N13" s="6">
        <v>4</v>
      </c>
      <c r="O13" s="6">
        <v>3</v>
      </c>
      <c r="P13" s="6">
        <f t="shared" si="0"/>
        <v>56</v>
      </c>
      <c r="Q13" s="6">
        <v>60000</v>
      </c>
      <c r="R13" s="6">
        <v>0</v>
      </c>
      <c r="S13" s="6">
        <v>60000</v>
      </c>
      <c r="T13" s="6">
        <v>36000</v>
      </c>
      <c r="U13" s="6">
        <v>20000</v>
      </c>
      <c r="V13" s="6">
        <v>40000</v>
      </c>
      <c r="W13" s="6">
        <v>80000</v>
      </c>
      <c r="X13" s="6">
        <v>50000</v>
      </c>
      <c r="Y13" s="6">
        <v>108000</v>
      </c>
      <c r="Z13" s="6">
        <v>96000</v>
      </c>
      <c r="AA13" s="6">
        <v>48000</v>
      </c>
      <c r="AB13" s="6">
        <v>30000</v>
      </c>
      <c r="AC13" s="20">
        <f t="shared" si="1"/>
        <v>628000</v>
      </c>
    </row>
    <row r="14" spans="1:30" x14ac:dyDescent="0.25">
      <c r="A14">
        <v>2022</v>
      </c>
      <c r="B14" s="5" t="s">
        <v>28</v>
      </c>
      <c r="C14" s="11" t="s">
        <v>32</v>
      </c>
      <c r="D14" s="6">
        <v>2</v>
      </c>
      <c r="E14" s="6">
        <v>2</v>
      </c>
      <c r="F14" s="6">
        <v>0</v>
      </c>
      <c r="G14" s="6">
        <v>2</v>
      </c>
      <c r="H14" s="6">
        <v>1</v>
      </c>
      <c r="I14" s="6">
        <v>2</v>
      </c>
      <c r="J14" s="6">
        <v>5</v>
      </c>
      <c r="K14" s="6">
        <v>2</v>
      </c>
      <c r="L14" s="6">
        <v>3</v>
      </c>
      <c r="M14" s="6">
        <v>7</v>
      </c>
      <c r="N14" s="6">
        <v>7</v>
      </c>
      <c r="O14" s="6">
        <v>6</v>
      </c>
      <c r="P14" s="6">
        <f t="shared" si="0"/>
        <v>39</v>
      </c>
      <c r="Q14" s="6">
        <v>24000</v>
      </c>
      <c r="R14" s="6">
        <v>24000</v>
      </c>
      <c r="S14" s="6">
        <v>0</v>
      </c>
      <c r="T14" s="6">
        <v>24000</v>
      </c>
      <c r="U14" s="6">
        <v>10000</v>
      </c>
      <c r="V14" s="6">
        <v>20000</v>
      </c>
      <c r="W14" s="6">
        <v>50000</v>
      </c>
      <c r="X14" s="6">
        <v>20000</v>
      </c>
      <c r="Y14" s="6">
        <v>36000</v>
      </c>
      <c r="Z14" s="6">
        <v>84000</v>
      </c>
      <c r="AA14" s="6">
        <v>84000</v>
      </c>
      <c r="AB14" s="6">
        <v>60000</v>
      </c>
      <c r="AC14" s="20">
        <f t="shared" si="1"/>
        <v>436000</v>
      </c>
    </row>
    <row r="15" spans="1:30" x14ac:dyDescent="0.25">
      <c r="A15">
        <v>2022</v>
      </c>
      <c r="B15" s="5" t="s">
        <v>20</v>
      </c>
      <c r="C15" s="11" t="s">
        <v>33</v>
      </c>
      <c r="D15" s="6">
        <v>7</v>
      </c>
      <c r="E15" s="6">
        <v>2</v>
      </c>
      <c r="F15" s="6">
        <v>2</v>
      </c>
      <c r="G15" s="6">
        <v>9</v>
      </c>
      <c r="H15" s="6">
        <v>0</v>
      </c>
      <c r="I15" s="6">
        <v>1</v>
      </c>
      <c r="J15" s="6">
        <v>2</v>
      </c>
      <c r="K15" s="6">
        <v>0</v>
      </c>
      <c r="L15" s="6">
        <v>8</v>
      </c>
      <c r="M15" s="6">
        <v>2</v>
      </c>
      <c r="N15" s="6">
        <v>4</v>
      </c>
      <c r="O15" s="6">
        <v>4</v>
      </c>
      <c r="P15" s="6">
        <f t="shared" si="0"/>
        <v>41</v>
      </c>
      <c r="Q15" s="6">
        <v>84000</v>
      </c>
      <c r="R15" s="6">
        <v>24000</v>
      </c>
      <c r="S15" s="6">
        <v>24000</v>
      </c>
      <c r="T15" s="6">
        <v>108000</v>
      </c>
      <c r="U15" s="6">
        <v>0</v>
      </c>
      <c r="V15" s="6">
        <v>10000</v>
      </c>
      <c r="W15" s="6">
        <v>20000</v>
      </c>
      <c r="X15" s="6">
        <v>0</v>
      </c>
      <c r="Y15" s="6">
        <v>96000</v>
      </c>
      <c r="Z15" s="6">
        <v>24000</v>
      </c>
      <c r="AA15" s="6">
        <v>48000</v>
      </c>
      <c r="AB15" s="6">
        <v>40000</v>
      </c>
      <c r="AC15" s="20">
        <f t="shared" si="1"/>
        <v>478000</v>
      </c>
    </row>
    <row r="16" spans="1:30" x14ac:dyDescent="0.25">
      <c r="A16">
        <v>2022</v>
      </c>
      <c r="B16" s="5" t="s">
        <v>28</v>
      </c>
      <c r="C16" s="11" t="s">
        <v>34</v>
      </c>
      <c r="D16" s="6">
        <v>0</v>
      </c>
      <c r="E16" s="6">
        <v>3</v>
      </c>
      <c r="F16" s="6">
        <v>1</v>
      </c>
      <c r="G16" s="6">
        <v>1</v>
      </c>
      <c r="H16" s="6">
        <v>0</v>
      </c>
      <c r="I16" s="6">
        <v>5</v>
      </c>
      <c r="J16" s="6">
        <v>7</v>
      </c>
      <c r="K16" s="6">
        <v>0</v>
      </c>
      <c r="L16" s="6">
        <v>5</v>
      </c>
      <c r="M16" s="6">
        <v>0</v>
      </c>
      <c r="N16" s="6">
        <v>9</v>
      </c>
      <c r="O16" s="6">
        <v>1</v>
      </c>
      <c r="P16" s="6">
        <f t="shared" si="0"/>
        <v>32</v>
      </c>
      <c r="Q16" s="6">
        <v>0</v>
      </c>
      <c r="R16" s="6">
        <v>36000</v>
      </c>
      <c r="S16" s="6">
        <v>12000</v>
      </c>
      <c r="T16" s="6">
        <v>12000</v>
      </c>
      <c r="U16" s="6">
        <v>0</v>
      </c>
      <c r="V16" s="6">
        <v>50000</v>
      </c>
      <c r="W16" s="6">
        <v>70000</v>
      </c>
      <c r="X16" s="6">
        <v>0</v>
      </c>
      <c r="Y16" s="6">
        <v>60000</v>
      </c>
      <c r="Z16" s="6">
        <v>0</v>
      </c>
      <c r="AA16" s="6">
        <v>108000</v>
      </c>
      <c r="AB16" s="6">
        <v>10000</v>
      </c>
      <c r="AC16" s="20">
        <f t="shared" si="1"/>
        <v>358000</v>
      </c>
    </row>
    <row r="17" spans="1:29" x14ac:dyDescent="0.25">
      <c r="A17">
        <v>2022</v>
      </c>
      <c r="B17" s="5" t="s">
        <v>18</v>
      </c>
      <c r="C17" s="11" t="s">
        <v>35</v>
      </c>
      <c r="D17" s="6">
        <v>3</v>
      </c>
      <c r="E17" s="6">
        <v>1</v>
      </c>
      <c r="F17" s="6">
        <v>6</v>
      </c>
      <c r="G17" s="6">
        <v>0</v>
      </c>
      <c r="H17" s="6">
        <v>1</v>
      </c>
      <c r="I17" s="6">
        <v>0</v>
      </c>
      <c r="J17" s="6">
        <v>1</v>
      </c>
      <c r="K17" s="6">
        <v>1</v>
      </c>
      <c r="L17" s="6">
        <v>5</v>
      </c>
      <c r="M17" s="6">
        <v>15</v>
      </c>
      <c r="N17" s="6">
        <v>4</v>
      </c>
      <c r="O17" s="6">
        <v>1</v>
      </c>
      <c r="P17" s="6">
        <f t="shared" si="0"/>
        <v>38</v>
      </c>
      <c r="Q17" s="6">
        <v>36000</v>
      </c>
      <c r="R17" s="6">
        <v>12000</v>
      </c>
      <c r="S17" s="6">
        <v>72000</v>
      </c>
      <c r="T17" s="6">
        <v>0</v>
      </c>
      <c r="U17" s="6">
        <v>10000</v>
      </c>
      <c r="V17" s="6">
        <v>0</v>
      </c>
      <c r="W17" s="6">
        <v>10000</v>
      </c>
      <c r="X17" s="6">
        <v>10000</v>
      </c>
      <c r="Y17" s="6">
        <v>60000</v>
      </c>
      <c r="Z17" s="6">
        <v>180000</v>
      </c>
      <c r="AA17" s="6">
        <v>48000</v>
      </c>
      <c r="AB17" s="6">
        <v>10000</v>
      </c>
      <c r="AC17" s="20">
        <f t="shared" si="1"/>
        <v>448000</v>
      </c>
    </row>
    <row r="18" spans="1:29" x14ac:dyDescent="0.25">
      <c r="A18">
        <v>2022</v>
      </c>
      <c r="B18" s="5" t="s">
        <v>28</v>
      </c>
      <c r="C18" s="11" t="s">
        <v>36</v>
      </c>
      <c r="D18" s="6">
        <v>5</v>
      </c>
      <c r="E18" s="6">
        <v>0</v>
      </c>
      <c r="F18" s="6">
        <v>3</v>
      </c>
      <c r="G18" s="6">
        <v>1</v>
      </c>
      <c r="H18" s="6">
        <v>1</v>
      </c>
      <c r="I18" s="6">
        <v>8</v>
      </c>
      <c r="J18" s="6">
        <v>8</v>
      </c>
      <c r="K18" s="6">
        <v>2</v>
      </c>
      <c r="L18" s="6">
        <v>3</v>
      </c>
      <c r="M18" s="6">
        <v>2</v>
      </c>
      <c r="N18" s="6">
        <v>2</v>
      </c>
      <c r="O18" s="6">
        <v>3</v>
      </c>
      <c r="P18" s="6">
        <f t="shared" si="0"/>
        <v>38</v>
      </c>
      <c r="Q18" s="6">
        <v>60000</v>
      </c>
      <c r="R18" s="6">
        <v>0</v>
      </c>
      <c r="S18" s="6">
        <v>36000</v>
      </c>
      <c r="T18" s="6">
        <v>12000</v>
      </c>
      <c r="U18" s="6">
        <v>10000</v>
      </c>
      <c r="V18" s="6">
        <v>80000</v>
      </c>
      <c r="W18" s="6">
        <v>80000</v>
      </c>
      <c r="X18" s="6">
        <v>20000</v>
      </c>
      <c r="Y18" s="6">
        <v>36000</v>
      </c>
      <c r="Z18" s="6">
        <v>24000</v>
      </c>
      <c r="AA18" s="6">
        <v>24000</v>
      </c>
      <c r="AB18" s="6">
        <v>30000</v>
      </c>
      <c r="AC18" s="20">
        <f t="shared" si="1"/>
        <v>412000</v>
      </c>
    </row>
    <row r="19" spans="1:29" x14ac:dyDescent="0.25">
      <c r="A19">
        <v>2022</v>
      </c>
      <c r="B19" s="5" t="s">
        <v>15</v>
      </c>
      <c r="C19" s="11" t="s">
        <v>37</v>
      </c>
      <c r="D19" s="6">
        <v>9</v>
      </c>
      <c r="E19" s="6">
        <v>0</v>
      </c>
      <c r="F19" s="6">
        <v>7</v>
      </c>
      <c r="G19" s="6">
        <v>5</v>
      </c>
      <c r="H19" s="6">
        <v>0</v>
      </c>
      <c r="I19" s="6">
        <v>1</v>
      </c>
      <c r="J19" s="6">
        <v>4</v>
      </c>
      <c r="K19" s="6">
        <v>1</v>
      </c>
      <c r="L19" s="6">
        <v>1</v>
      </c>
      <c r="M19" s="6">
        <v>3</v>
      </c>
      <c r="N19" s="6">
        <v>5</v>
      </c>
      <c r="O19" s="6">
        <v>0</v>
      </c>
      <c r="P19" s="6">
        <f t="shared" si="0"/>
        <v>36</v>
      </c>
      <c r="Q19" s="6">
        <v>108000</v>
      </c>
      <c r="R19" s="6">
        <v>0</v>
      </c>
      <c r="S19" s="6">
        <v>84000</v>
      </c>
      <c r="T19" s="6">
        <v>60000</v>
      </c>
      <c r="U19" s="6">
        <v>0</v>
      </c>
      <c r="V19" s="6">
        <v>10000</v>
      </c>
      <c r="W19" s="6">
        <v>40000</v>
      </c>
      <c r="X19" s="6">
        <v>10000</v>
      </c>
      <c r="Y19" s="6">
        <v>12000</v>
      </c>
      <c r="Z19" s="6">
        <v>36000</v>
      </c>
      <c r="AA19" s="6">
        <v>60000</v>
      </c>
      <c r="AB19" s="6">
        <v>0</v>
      </c>
      <c r="AC19" s="20">
        <f t="shared" si="1"/>
        <v>420000</v>
      </c>
    </row>
    <row r="20" spans="1:29" x14ac:dyDescent="0.25">
      <c r="A20">
        <v>2022</v>
      </c>
      <c r="B20" s="5" t="s">
        <v>18</v>
      </c>
      <c r="C20" s="11" t="s">
        <v>38</v>
      </c>
      <c r="D20" s="6">
        <v>5</v>
      </c>
      <c r="E20" s="6">
        <v>6</v>
      </c>
      <c r="F20" s="6">
        <v>2</v>
      </c>
      <c r="G20" s="6">
        <v>1</v>
      </c>
      <c r="H20" s="6">
        <v>1</v>
      </c>
      <c r="I20" s="6">
        <v>1</v>
      </c>
      <c r="J20" s="6">
        <v>8</v>
      </c>
      <c r="K20" s="6">
        <v>2</v>
      </c>
      <c r="L20" s="6">
        <v>2</v>
      </c>
      <c r="M20" s="6">
        <v>5</v>
      </c>
      <c r="N20" s="6">
        <v>4</v>
      </c>
      <c r="O20" s="6">
        <v>5</v>
      </c>
      <c r="P20" s="6">
        <f t="shared" si="0"/>
        <v>42</v>
      </c>
      <c r="Q20" s="6">
        <v>60000</v>
      </c>
      <c r="R20" s="6">
        <v>72000</v>
      </c>
      <c r="S20" s="6">
        <v>24000</v>
      </c>
      <c r="T20" s="6">
        <v>12000</v>
      </c>
      <c r="U20" s="6">
        <v>10000</v>
      </c>
      <c r="V20" s="6">
        <v>10000</v>
      </c>
      <c r="W20" s="6">
        <v>80000</v>
      </c>
      <c r="X20" s="6">
        <v>20000</v>
      </c>
      <c r="Y20" s="6">
        <v>24000</v>
      </c>
      <c r="Z20" s="6">
        <v>60000</v>
      </c>
      <c r="AA20" s="6">
        <v>48000</v>
      </c>
      <c r="AB20" s="6">
        <v>50000</v>
      </c>
      <c r="AC20" s="20">
        <f t="shared" si="1"/>
        <v>470000</v>
      </c>
    </row>
    <row r="21" spans="1:29" x14ac:dyDescent="0.25">
      <c r="A21">
        <v>2022</v>
      </c>
      <c r="B21" s="5" t="s">
        <v>28</v>
      </c>
      <c r="C21" s="11" t="s">
        <v>39</v>
      </c>
      <c r="D21" s="6">
        <v>1</v>
      </c>
      <c r="E21" s="6">
        <v>0</v>
      </c>
      <c r="F21" s="6">
        <v>0</v>
      </c>
      <c r="G21" s="6">
        <v>2</v>
      </c>
      <c r="H21" s="6">
        <v>1</v>
      </c>
      <c r="I21" s="6">
        <v>2</v>
      </c>
      <c r="J21" s="6">
        <v>1</v>
      </c>
      <c r="K21" s="6">
        <v>5</v>
      </c>
      <c r="L21" s="6">
        <v>2</v>
      </c>
      <c r="M21" s="6">
        <v>2</v>
      </c>
      <c r="N21" s="6">
        <v>8</v>
      </c>
      <c r="O21" s="6">
        <v>3</v>
      </c>
      <c r="P21" s="6">
        <f t="shared" si="0"/>
        <v>27</v>
      </c>
      <c r="Q21" s="6">
        <v>12000</v>
      </c>
      <c r="R21" s="6">
        <v>0</v>
      </c>
      <c r="S21" s="6">
        <v>0</v>
      </c>
      <c r="T21" s="6">
        <v>24000</v>
      </c>
      <c r="U21" s="6">
        <v>10000</v>
      </c>
      <c r="V21" s="6">
        <v>20000</v>
      </c>
      <c r="W21" s="6">
        <v>10000</v>
      </c>
      <c r="X21" s="6">
        <v>50000</v>
      </c>
      <c r="Y21" s="6">
        <v>24000</v>
      </c>
      <c r="Z21" s="6">
        <v>24000</v>
      </c>
      <c r="AA21" s="6">
        <v>96000</v>
      </c>
      <c r="AB21" s="6">
        <v>30000</v>
      </c>
      <c r="AC21" s="20">
        <f t="shared" si="1"/>
        <v>300000</v>
      </c>
    </row>
    <row r="22" spans="1:29" x14ac:dyDescent="0.25">
      <c r="A22">
        <v>2022</v>
      </c>
      <c r="B22" s="5" t="s">
        <v>15</v>
      </c>
      <c r="C22" s="11" t="s">
        <v>40</v>
      </c>
      <c r="D22" s="6">
        <v>0</v>
      </c>
      <c r="E22" s="6">
        <v>0</v>
      </c>
      <c r="F22" s="6">
        <v>1</v>
      </c>
      <c r="G22" s="6">
        <v>2</v>
      </c>
      <c r="H22" s="6">
        <v>1</v>
      </c>
      <c r="I22" s="6">
        <v>2</v>
      </c>
      <c r="J22" s="6">
        <v>5</v>
      </c>
      <c r="K22" s="6">
        <v>2</v>
      </c>
      <c r="L22" s="6">
        <v>6</v>
      </c>
      <c r="M22" s="6">
        <v>5</v>
      </c>
      <c r="N22" s="6">
        <v>4</v>
      </c>
      <c r="O22" s="6">
        <v>5</v>
      </c>
      <c r="P22" s="6">
        <f t="shared" si="0"/>
        <v>33</v>
      </c>
      <c r="Q22" s="6">
        <v>0</v>
      </c>
      <c r="R22" s="6">
        <v>0</v>
      </c>
      <c r="S22" s="6">
        <v>12000</v>
      </c>
      <c r="T22" s="6">
        <v>24000</v>
      </c>
      <c r="U22" s="6">
        <v>10000</v>
      </c>
      <c r="V22" s="6">
        <v>20000</v>
      </c>
      <c r="W22" s="6">
        <v>50000</v>
      </c>
      <c r="X22" s="6">
        <v>20000</v>
      </c>
      <c r="Y22" s="6">
        <v>72000</v>
      </c>
      <c r="Z22" s="6">
        <v>60000</v>
      </c>
      <c r="AA22" s="6">
        <v>48000</v>
      </c>
      <c r="AB22" s="6">
        <v>50000</v>
      </c>
      <c r="AC22" s="20">
        <f t="shared" si="1"/>
        <v>366000</v>
      </c>
    </row>
    <row r="23" spans="1:29" x14ac:dyDescent="0.25">
      <c r="A23">
        <v>2022</v>
      </c>
      <c r="B23" s="5" t="s">
        <v>18</v>
      </c>
      <c r="C23" s="11" t="s">
        <v>41</v>
      </c>
      <c r="D23" s="6">
        <v>0</v>
      </c>
      <c r="E23" s="6">
        <v>0</v>
      </c>
      <c r="F23" s="6">
        <v>0</v>
      </c>
      <c r="G23" s="6">
        <v>0</v>
      </c>
      <c r="H23" s="6">
        <v>1</v>
      </c>
      <c r="I23" s="6">
        <v>4</v>
      </c>
      <c r="J23" s="6">
        <v>2</v>
      </c>
      <c r="K23" s="6">
        <v>4</v>
      </c>
      <c r="L23" s="6">
        <v>3</v>
      </c>
      <c r="M23" s="6">
        <v>0</v>
      </c>
      <c r="N23" s="6">
        <v>2</v>
      </c>
      <c r="O23" s="6">
        <v>0</v>
      </c>
      <c r="P23" s="6">
        <f t="shared" si="0"/>
        <v>16</v>
      </c>
      <c r="Q23" s="6">
        <v>0</v>
      </c>
      <c r="R23" s="6">
        <v>0</v>
      </c>
      <c r="S23" s="6">
        <v>0</v>
      </c>
      <c r="T23" s="6">
        <v>0</v>
      </c>
      <c r="U23" s="6">
        <v>10000</v>
      </c>
      <c r="V23" s="6">
        <v>40000</v>
      </c>
      <c r="W23" s="6">
        <v>20000</v>
      </c>
      <c r="X23" s="6">
        <v>40000</v>
      </c>
      <c r="Y23" s="6">
        <v>36000</v>
      </c>
      <c r="Z23" s="6">
        <v>0</v>
      </c>
      <c r="AA23" s="6">
        <v>24000</v>
      </c>
      <c r="AB23" s="6">
        <v>0</v>
      </c>
      <c r="AC23" s="20">
        <f t="shared" si="1"/>
        <v>170000</v>
      </c>
    </row>
    <row r="24" spans="1:29" x14ac:dyDescent="0.25">
      <c r="B24" s="21" t="s">
        <v>14</v>
      </c>
      <c r="C24" s="22"/>
      <c r="D24" s="10">
        <f t="shared" ref="D24:AC24" si="2">SUM(D2:D23)</f>
        <v>132</v>
      </c>
      <c r="E24" s="10">
        <f t="shared" si="2"/>
        <v>72</v>
      </c>
      <c r="F24" s="10">
        <f t="shared" si="2"/>
        <v>181</v>
      </c>
      <c r="G24" s="10">
        <f t="shared" si="2"/>
        <v>166</v>
      </c>
      <c r="H24" s="10">
        <f t="shared" si="2"/>
        <v>104</v>
      </c>
      <c r="I24" s="10">
        <f t="shared" si="2"/>
        <v>132</v>
      </c>
      <c r="J24" s="10">
        <f t="shared" si="2"/>
        <v>234</v>
      </c>
      <c r="K24" s="10">
        <f t="shared" si="2"/>
        <v>85</v>
      </c>
      <c r="L24" s="10">
        <f t="shared" si="2"/>
        <v>173</v>
      </c>
      <c r="M24" s="10">
        <f t="shared" si="2"/>
        <v>163</v>
      </c>
      <c r="N24" s="10">
        <f t="shared" si="2"/>
        <v>263</v>
      </c>
      <c r="O24" s="10">
        <f t="shared" si="2"/>
        <v>158</v>
      </c>
      <c r="P24" s="10">
        <f t="shared" si="2"/>
        <v>1863</v>
      </c>
      <c r="Q24" s="10">
        <f t="shared" si="2"/>
        <v>1584000</v>
      </c>
      <c r="R24" s="10">
        <f t="shared" si="2"/>
        <v>864000</v>
      </c>
      <c r="S24" s="10">
        <f t="shared" si="2"/>
        <v>2172000</v>
      </c>
      <c r="T24" s="10">
        <f t="shared" si="2"/>
        <v>1992000</v>
      </c>
      <c r="U24" s="10">
        <f t="shared" si="2"/>
        <v>1040000</v>
      </c>
      <c r="V24" s="10">
        <f t="shared" si="2"/>
        <v>1320000</v>
      </c>
      <c r="W24" s="10">
        <f t="shared" si="2"/>
        <v>2340000</v>
      </c>
      <c r="X24" s="10">
        <f t="shared" si="2"/>
        <v>850000</v>
      </c>
      <c r="Y24" s="10">
        <f t="shared" si="2"/>
        <v>2076000</v>
      </c>
      <c r="Z24" s="10">
        <f t="shared" si="2"/>
        <v>1956000</v>
      </c>
      <c r="AA24" s="10">
        <f t="shared" si="2"/>
        <v>3156000</v>
      </c>
      <c r="AB24" s="10">
        <f t="shared" si="2"/>
        <v>1580000</v>
      </c>
      <c r="AC24" s="28">
        <f t="shared" si="2"/>
        <v>20930000</v>
      </c>
    </row>
    <row r="30" spans="1:29" x14ac:dyDescent="0.25">
      <c r="L30" s="17">
        <f>(20-23)/23</f>
        <v>-0.13043478260869565</v>
      </c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headerFooter>
    <oddFooter>&amp;C&amp;1#&amp;"Arial"&amp;7&amp;K000000Sensitivity: Internal &amp; Restricted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6"/>
  <sheetViews>
    <sheetView zoomScale="86" zoomScaleNormal="86" workbookViewId="0">
      <selection activeCell="D11" sqref="D11"/>
    </sheetView>
  </sheetViews>
  <sheetFormatPr defaultColWidth="9" defaultRowHeight="15" x14ac:dyDescent="0.25"/>
  <cols>
    <col min="1" max="1" width="11.85546875" customWidth="1"/>
    <col min="2" max="2" width="11.85546875" style="1" customWidth="1"/>
    <col min="3" max="3" width="15.42578125" style="1" customWidth="1"/>
    <col min="4" max="9" width="15" customWidth="1"/>
    <col min="10" max="29" width="16.28515625" customWidth="1"/>
  </cols>
  <sheetData>
    <row r="1" spans="1:30" x14ac:dyDescent="0.25">
      <c r="B1"/>
      <c r="C1"/>
      <c r="AD1" s="4"/>
    </row>
    <row r="2" spans="1:30" ht="17.25" x14ac:dyDescent="0.25">
      <c r="A2" s="2" t="s">
        <v>59</v>
      </c>
      <c r="B2" s="2" t="s">
        <v>0</v>
      </c>
      <c r="C2" s="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2" t="s">
        <v>2</v>
      </c>
      <c r="R2" s="12" t="s">
        <v>3</v>
      </c>
      <c r="S2" s="12" t="s">
        <v>4</v>
      </c>
      <c r="T2" s="12" t="s">
        <v>5</v>
      </c>
      <c r="U2" s="12" t="s">
        <v>6</v>
      </c>
      <c r="V2" s="12" t="s">
        <v>7</v>
      </c>
      <c r="W2" s="12" t="s">
        <v>8</v>
      </c>
      <c r="X2" s="12" t="s">
        <v>9</v>
      </c>
      <c r="Y2" s="12" t="s">
        <v>10</v>
      </c>
      <c r="Z2" s="12" t="s">
        <v>11</v>
      </c>
      <c r="AA2" s="12" t="s">
        <v>12</v>
      </c>
      <c r="AB2" s="12" t="s">
        <v>13</v>
      </c>
      <c r="AC2" s="19" t="s">
        <v>14</v>
      </c>
    </row>
    <row r="3" spans="1:30" x14ac:dyDescent="0.25">
      <c r="A3">
        <v>2023</v>
      </c>
      <c r="B3" s="5" t="s">
        <v>15</v>
      </c>
      <c r="C3" s="11" t="s">
        <v>16</v>
      </c>
      <c r="D3" s="6">
        <v>13</v>
      </c>
      <c r="E3" s="6">
        <v>34</v>
      </c>
      <c r="F3" s="6">
        <v>53</v>
      </c>
      <c r="G3" s="6">
        <v>47</v>
      </c>
      <c r="H3" s="6">
        <v>32</v>
      </c>
      <c r="I3" s="6">
        <v>41</v>
      </c>
      <c r="J3" s="6">
        <v>16</v>
      </c>
      <c r="K3" s="6">
        <v>18</v>
      </c>
      <c r="L3" s="6">
        <v>40</v>
      </c>
      <c r="M3" s="6">
        <v>25</v>
      </c>
      <c r="N3" s="6">
        <v>40</v>
      </c>
      <c r="O3" s="6">
        <v>28</v>
      </c>
      <c r="P3" s="6">
        <f>SUM(D3:O3)</f>
        <v>387</v>
      </c>
      <c r="Q3" s="6">
        <v>156000</v>
      </c>
      <c r="R3" s="6">
        <v>408000</v>
      </c>
      <c r="S3" s="6">
        <v>636000</v>
      </c>
      <c r="T3" s="6">
        <v>564000</v>
      </c>
      <c r="U3" s="6">
        <v>320000</v>
      </c>
      <c r="V3" s="6">
        <v>410000</v>
      </c>
      <c r="W3" s="6">
        <v>160000</v>
      </c>
      <c r="X3" s="6">
        <v>180000</v>
      </c>
      <c r="Y3" s="6">
        <v>480000</v>
      </c>
      <c r="Z3" s="6">
        <v>300000</v>
      </c>
      <c r="AA3" s="6">
        <v>480000</v>
      </c>
      <c r="AB3" s="6">
        <v>280000</v>
      </c>
      <c r="AC3" s="20">
        <f>SUM(Q3:AB3)</f>
        <v>4374000</v>
      </c>
    </row>
    <row r="4" spans="1:30" x14ac:dyDescent="0.25">
      <c r="A4">
        <v>2023</v>
      </c>
      <c r="B4" s="5" t="s">
        <v>18</v>
      </c>
      <c r="C4" s="11" t="s">
        <v>19</v>
      </c>
      <c r="D4" s="6">
        <v>9</v>
      </c>
      <c r="E4" s="6">
        <v>5</v>
      </c>
      <c r="F4" s="6">
        <v>26</v>
      </c>
      <c r="G4" s="6">
        <v>25</v>
      </c>
      <c r="H4" s="6">
        <v>24</v>
      </c>
      <c r="I4" s="6">
        <v>15</v>
      </c>
      <c r="J4" s="6">
        <v>33</v>
      </c>
      <c r="K4" s="6">
        <v>11</v>
      </c>
      <c r="L4" s="6">
        <v>10</v>
      </c>
      <c r="M4" s="6">
        <v>17</v>
      </c>
      <c r="N4" s="6">
        <v>27</v>
      </c>
      <c r="O4" s="6">
        <v>27</v>
      </c>
      <c r="P4" s="6">
        <f t="shared" ref="P4:P25" si="0">SUM(D4:O4)</f>
        <v>229</v>
      </c>
      <c r="Q4" s="6">
        <v>108000</v>
      </c>
      <c r="R4" s="6">
        <v>60000</v>
      </c>
      <c r="S4" s="6">
        <v>312000</v>
      </c>
      <c r="T4" s="6">
        <v>300000</v>
      </c>
      <c r="U4" s="6">
        <v>240000</v>
      </c>
      <c r="V4" s="6">
        <v>150000</v>
      </c>
      <c r="W4" s="6">
        <v>330000</v>
      </c>
      <c r="X4" s="6">
        <v>110000</v>
      </c>
      <c r="Y4" s="6">
        <v>120000</v>
      </c>
      <c r="Z4" s="6">
        <v>204000</v>
      </c>
      <c r="AA4" s="6">
        <v>324000</v>
      </c>
      <c r="AB4" s="6">
        <v>270000</v>
      </c>
      <c r="AC4" s="20">
        <f t="shared" ref="AC4:AC25" si="1">SUM(Q4:AB4)</f>
        <v>2528000</v>
      </c>
    </row>
    <row r="5" spans="1:30" x14ac:dyDescent="0.25">
      <c r="A5">
        <v>2023</v>
      </c>
      <c r="B5" s="5" t="s">
        <v>20</v>
      </c>
      <c r="C5" s="11" t="s">
        <v>21</v>
      </c>
      <c r="D5" s="6">
        <v>12</v>
      </c>
      <c r="E5" s="6">
        <v>11</v>
      </c>
      <c r="F5" s="6">
        <v>21</v>
      </c>
      <c r="G5" s="6">
        <v>17</v>
      </c>
      <c r="H5" s="6">
        <v>25</v>
      </c>
      <c r="I5" s="6">
        <v>10</v>
      </c>
      <c r="J5" s="6">
        <v>38</v>
      </c>
      <c r="K5" s="6">
        <v>10</v>
      </c>
      <c r="L5" s="6">
        <v>9</v>
      </c>
      <c r="M5" s="6">
        <v>15</v>
      </c>
      <c r="N5" s="6">
        <v>14</v>
      </c>
      <c r="O5" s="6">
        <v>16</v>
      </c>
      <c r="P5" s="6">
        <f t="shared" si="0"/>
        <v>198</v>
      </c>
      <c r="Q5" s="6">
        <v>144000</v>
      </c>
      <c r="R5" s="6">
        <v>132000</v>
      </c>
      <c r="S5" s="6">
        <v>252000</v>
      </c>
      <c r="T5" s="6">
        <v>204000</v>
      </c>
      <c r="U5" s="6">
        <v>250000</v>
      </c>
      <c r="V5" s="6">
        <v>100000</v>
      </c>
      <c r="W5" s="6">
        <v>380000</v>
      </c>
      <c r="X5" s="6">
        <v>100000</v>
      </c>
      <c r="Y5" s="6">
        <v>108000</v>
      </c>
      <c r="Z5" s="6">
        <v>180000</v>
      </c>
      <c r="AA5" s="6">
        <v>168000</v>
      </c>
      <c r="AB5" s="6">
        <v>160000</v>
      </c>
      <c r="AC5" s="20">
        <f t="shared" si="1"/>
        <v>2178000</v>
      </c>
    </row>
    <row r="6" spans="1:30" x14ac:dyDescent="0.25">
      <c r="A6">
        <v>2023</v>
      </c>
      <c r="B6" s="5" t="s">
        <v>18</v>
      </c>
      <c r="C6" s="11" t="s">
        <v>22</v>
      </c>
      <c r="D6" s="6">
        <v>45</v>
      </c>
      <c r="E6" s="6">
        <v>11</v>
      </c>
      <c r="F6" s="6">
        <v>10</v>
      </c>
      <c r="G6" s="6">
        <v>1</v>
      </c>
      <c r="H6" s="6">
        <v>8</v>
      </c>
      <c r="I6" s="6">
        <v>12</v>
      </c>
      <c r="J6" s="6">
        <v>32</v>
      </c>
      <c r="K6" s="6">
        <v>13</v>
      </c>
      <c r="L6" s="6">
        <v>18</v>
      </c>
      <c r="M6" s="6">
        <v>20</v>
      </c>
      <c r="N6" s="6">
        <v>30</v>
      </c>
      <c r="O6" s="6">
        <v>18</v>
      </c>
      <c r="P6" s="6">
        <f t="shared" si="0"/>
        <v>218</v>
      </c>
      <c r="Q6" s="6">
        <v>540000</v>
      </c>
      <c r="R6" s="6">
        <v>132000</v>
      </c>
      <c r="S6" s="6">
        <v>120000</v>
      </c>
      <c r="T6" s="6">
        <v>12000</v>
      </c>
      <c r="U6" s="6">
        <v>80000</v>
      </c>
      <c r="V6" s="6">
        <v>120000</v>
      </c>
      <c r="W6" s="6">
        <v>320000</v>
      </c>
      <c r="X6" s="6">
        <v>130000</v>
      </c>
      <c r="Y6" s="6">
        <v>216000</v>
      </c>
      <c r="Z6" s="6">
        <v>240000</v>
      </c>
      <c r="AA6" s="6">
        <v>360000</v>
      </c>
      <c r="AB6" s="6">
        <v>180000</v>
      </c>
      <c r="AC6" s="20">
        <f t="shared" si="1"/>
        <v>2450000</v>
      </c>
    </row>
    <row r="7" spans="1:30" x14ac:dyDescent="0.25">
      <c r="A7">
        <v>2023</v>
      </c>
      <c r="B7" s="5" t="s">
        <v>15</v>
      </c>
      <c r="C7" s="11" t="s">
        <v>23</v>
      </c>
      <c r="D7" s="6">
        <v>7</v>
      </c>
      <c r="E7" s="6">
        <v>4</v>
      </c>
      <c r="F7" s="6">
        <v>9</v>
      </c>
      <c r="G7" s="6">
        <v>11</v>
      </c>
      <c r="H7" s="6">
        <v>9</v>
      </c>
      <c r="I7" s="6">
        <v>11</v>
      </c>
      <c r="J7" s="6">
        <v>21</v>
      </c>
      <c r="K7" s="6">
        <v>6</v>
      </c>
      <c r="L7" s="6">
        <v>9</v>
      </c>
      <c r="M7" s="6">
        <v>9</v>
      </c>
      <c r="N7" s="6">
        <v>27</v>
      </c>
      <c r="O7" s="6">
        <v>16</v>
      </c>
      <c r="P7" s="6">
        <f t="shared" si="0"/>
        <v>139</v>
      </c>
      <c r="Q7" s="6">
        <v>84000</v>
      </c>
      <c r="R7" s="6">
        <v>48000</v>
      </c>
      <c r="S7" s="6">
        <v>108000</v>
      </c>
      <c r="T7" s="6">
        <v>132000</v>
      </c>
      <c r="U7" s="6">
        <v>90000</v>
      </c>
      <c r="V7" s="6">
        <v>110000</v>
      </c>
      <c r="W7" s="6">
        <v>210000</v>
      </c>
      <c r="X7" s="6">
        <v>60000</v>
      </c>
      <c r="Y7" s="6">
        <v>108000</v>
      </c>
      <c r="Z7" s="6">
        <v>108000</v>
      </c>
      <c r="AA7" s="6">
        <v>324000</v>
      </c>
      <c r="AB7" s="6">
        <v>160000</v>
      </c>
      <c r="AC7" s="20">
        <f t="shared" si="1"/>
        <v>1542000</v>
      </c>
    </row>
    <row r="8" spans="1:30" x14ac:dyDescent="0.25">
      <c r="A8">
        <v>2023</v>
      </c>
      <c r="B8" s="5" t="s">
        <v>18</v>
      </c>
      <c r="C8" s="11" t="s">
        <v>24</v>
      </c>
      <c r="D8" s="6">
        <v>9</v>
      </c>
      <c r="E8" s="6">
        <v>5</v>
      </c>
      <c r="F8" s="6">
        <v>19</v>
      </c>
      <c r="G8" s="6">
        <v>13</v>
      </c>
      <c r="H8" s="6">
        <v>18</v>
      </c>
      <c r="I8" s="6">
        <v>6</v>
      </c>
      <c r="J8" s="6">
        <v>19</v>
      </c>
      <c r="K8" s="6">
        <v>4</v>
      </c>
      <c r="L8" s="6">
        <v>5</v>
      </c>
      <c r="M8" s="6">
        <v>9</v>
      </c>
      <c r="N8" s="6">
        <v>8</v>
      </c>
      <c r="O8" s="6">
        <v>8</v>
      </c>
      <c r="P8" s="6">
        <f t="shared" si="0"/>
        <v>123</v>
      </c>
      <c r="Q8" s="6">
        <v>108000</v>
      </c>
      <c r="R8" s="6">
        <v>60000</v>
      </c>
      <c r="S8" s="6">
        <v>228000</v>
      </c>
      <c r="T8" s="6">
        <v>156000</v>
      </c>
      <c r="U8" s="6">
        <v>180000</v>
      </c>
      <c r="V8" s="6">
        <v>60000</v>
      </c>
      <c r="W8" s="6">
        <v>190000</v>
      </c>
      <c r="X8" s="6">
        <v>40000</v>
      </c>
      <c r="Y8" s="6">
        <v>60000</v>
      </c>
      <c r="Z8" s="6">
        <v>108000</v>
      </c>
      <c r="AA8" s="6">
        <v>96000</v>
      </c>
      <c r="AB8" s="6">
        <v>80000</v>
      </c>
      <c r="AC8" s="20">
        <f t="shared" si="1"/>
        <v>1366000</v>
      </c>
    </row>
    <row r="9" spans="1:30" x14ac:dyDescent="0.25">
      <c r="A9">
        <v>2023</v>
      </c>
      <c r="B9" s="5" t="s">
        <v>20</v>
      </c>
      <c r="C9" s="11" t="s">
        <v>25</v>
      </c>
      <c r="D9" s="6">
        <v>5</v>
      </c>
      <c r="E9" s="6">
        <v>4</v>
      </c>
      <c r="F9" s="6">
        <v>9</v>
      </c>
      <c r="G9" s="6">
        <v>12</v>
      </c>
      <c r="H9" s="6">
        <v>2</v>
      </c>
      <c r="I9" s="6">
        <v>1</v>
      </c>
      <c r="J9" s="6">
        <v>19</v>
      </c>
      <c r="K9" s="6">
        <v>12</v>
      </c>
      <c r="L9" s="6">
        <v>8</v>
      </c>
      <c r="M9" s="6">
        <v>5</v>
      </c>
      <c r="N9" s="6">
        <v>24</v>
      </c>
      <c r="O9" s="6">
        <v>15</v>
      </c>
      <c r="P9" s="6">
        <f t="shared" si="0"/>
        <v>116</v>
      </c>
      <c r="Q9" s="6">
        <v>60000</v>
      </c>
      <c r="R9" s="6">
        <v>48000</v>
      </c>
      <c r="S9" s="6">
        <v>108000</v>
      </c>
      <c r="T9" s="6">
        <v>144000</v>
      </c>
      <c r="U9" s="6">
        <v>20000</v>
      </c>
      <c r="V9" s="6">
        <v>10000</v>
      </c>
      <c r="W9" s="6">
        <v>190000</v>
      </c>
      <c r="X9" s="6">
        <v>120000</v>
      </c>
      <c r="Y9" s="6">
        <v>96000</v>
      </c>
      <c r="Z9" s="6">
        <v>60000</v>
      </c>
      <c r="AA9" s="6">
        <v>288000</v>
      </c>
      <c r="AB9" s="6">
        <v>150000</v>
      </c>
      <c r="AC9" s="20">
        <f t="shared" si="1"/>
        <v>1294000</v>
      </c>
    </row>
    <row r="10" spans="1:30" x14ac:dyDescent="0.25">
      <c r="A10">
        <v>2023</v>
      </c>
      <c r="B10" s="5" t="s">
        <v>18</v>
      </c>
      <c r="C10" s="11" t="s">
        <v>26</v>
      </c>
      <c r="D10" s="6">
        <v>5</v>
      </c>
      <c r="E10" s="6">
        <v>4</v>
      </c>
      <c r="F10" s="6">
        <v>12</v>
      </c>
      <c r="G10" s="6">
        <v>15</v>
      </c>
      <c r="H10" s="6">
        <v>9</v>
      </c>
      <c r="I10" s="6">
        <v>7</v>
      </c>
      <c r="J10" s="6">
        <v>18</v>
      </c>
      <c r="K10" s="6">
        <v>2</v>
      </c>
      <c r="L10" s="6">
        <v>5</v>
      </c>
      <c r="M10" s="6">
        <v>5</v>
      </c>
      <c r="N10" s="6">
        <v>15</v>
      </c>
      <c r="O10" s="6">
        <v>9</v>
      </c>
      <c r="P10" s="6">
        <f t="shared" si="0"/>
        <v>106</v>
      </c>
      <c r="Q10" s="6">
        <v>60000</v>
      </c>
      <c r="R10" s="6">
        <v>48000</v>
      </c>
      <c r="S10" s="6">
        <v>144000</v>
      </c>
      <c r="T10" s="6">
        <v>180000</v>
      </c>
      <c r="U10" s="6">
        <v>90000</v>
      </c>
      <c r="V10" s="6">
        <v>70000</v>
      </c>
      <c r="W10" s="6">
        <v>180000</v>
      </c>
      <c r="X10" s="6">
        <v>20000</v>
      </c>
      <c r="Y10" s="6">
        <v>60000</v>
      </c>
      <c r="Z10" s="6">
        <v>60000</v>
      </c>
      <c r="AA10" s="6">
        <v>180000</v>
      </c>
      <c r="AB10" s="6">
        <v>90000</v>
      </c>
      <c r="AC10" s="20">
        <f t="shared" si="1"/>
        <v>1182000</v>
      </c>
    </row>
    <row r="11" spans="1:30" x14ac:dyDescent="0.25">
      <c r="A11">
        <v>2023</v>
      </c>
      <c r="B11" s="5" t="s">
        <v>15</v>
      </c>
      <c r="C11" s="11" t="s">
        <v>27</v>
      </c>
      <c r="D11" s="6">
        <v>6</v>
      </c>
      <c r="E11" s="6">
        <v>5</v>
      </c>
      <c r="F11" s="6">
        <v>14</v>
      </c>
      <c r="G11" s="6">
        <v>9</v>
      </c>
      <c r="H11" s="6">
        <v>8</v>
      </c>
      <c r="I11" s="6">
        <v>3</v>
      </c>
      <c r="J11" s="6">
        <v>14</v>
      </c>
      <c r="K11" s="6">
        <v>6</v>
      </c>
      <c r="L11" s="6">
        <v>6</v>
      </c>
      <c r="M11" s="6">
        <v>4</v>
      </c>
      <c r="N11" s="6">
        <v>12</v>
      </c>
      <c r="O11" s="6">
        <v>13</v>
      </c>
      <c r="P11" s="6">
        <f t="shared" si="0"/>
        <v>100</v>
      </c>
      <c r="Q11" s="6">
        <v>72000</v>
      </c>
      <c r="R11" s="6">
        <v>60000</v>
      </c>
      <c r="S11" s="6">
        <v>168000</v>
      </c>
      <c r="T11" s="6">
        <v>108000</v>
      </c>
      <c r="U11" s="6">
        <v>80000</v>
      </c>
      <c r="V11" s="6">
        <v>30000</v>
      </c>
      <c r="W11" s="6">
        <v>140000</v>
      </c>
      <c r="X11" s="6">
        <v>60000</v>
      </c>
      <c r="Y11" s="6">
        <v>72000</v>
      </c>
      <c r="Z11" s="6">
        <v>48000</v>
      </c>
      <c r="AA11" s="6">
        <v>144000</v>
      </c>
      <c r="AB11" s="6">
        <v>130000</v>
      </c>
      <c r="AC11" s="20">
        <f t="shared" si="1"/>
        <v>1112000</v>
      </c>
    </row>
    <row r="12" spans="1:30" x14ac:dyDescent="0.25">
      <c r="A12">
        <v>2023</v>
      </c>
      <c r="B12" s="5" t="s">
        <v>28</v>
      </c>
      <c r="C12" s="11" t="s">
        <v>29</v>
      </c>
      <c r="D12" s="6">
        <v>4</v>
      </c>
      <c r="E12" s="6">
        <v>4</v>
      </c>
      <c r="F12" s="6">
        <v>11</v>
      </c>
      <c r="G12" s="6">
        <v>9</v>
      </c>
      <c r="H12" s="6">
        <v>3</v>
      </c>
      <c r="I12" s="6">
        <v>1</v>
      </c>
      <c r="J12" s="6">
        <v>19</v>
      </c>
      <c r="K12" s="6">
        <v>7</v>
      </c>
      <c r="L12" s="6">
        <v>7</v>
      </c>
      <c r="M12" s="6">
        <v>6</v>
      </c>
      <c r="N12" s="6">
        <v>17</v>
      </c>
      <c r="O12" s="6">
        <v>7</v>
      </c>
      <c r="P12" s="6">
        <f t="shared" si="0"/>
        <v>95</v>
      </c>
      <c r="Q12" s="6">
        <v>48000</v>
      </c>
      <c r="R12" s="6">
        <v>48000</v>
      </c>
      <c r="S12" s="6">
        <v>132000</v>
      </c>
      <c r="T12" s="6">
        <v>108000</v>
      </c>
      <c r="U12" s="6">
        <v>30000</v>
      </c>
      <c r="V12" s="6">
        <v>10000</v>
      </c>
      <c r="W12" s="6">
        <v>190000</v>
      </c>
      <c r="X12" s="6">
        <v>70000</v>
      </c>
      <c r="Y12" s="6">
        <v>84000</v>
      </c>
      <c r="Z12" s="6">
        <v>72000</v>
      </c>
      <c r="AA12" s="6">
        <v>204000</v>
      </c>
      <c r="AB12" s="6">
        <v>70000</v>
      </c>
      <c r="AC12" s="20">
        <f t="shared" si="1"/>
        <v>1066000</v>
      </c>
    </row>
    <row r="13" spans="1:30" x14ac:dyDescent="0.25">
      <c r="A13">
        <v>2023</v>
      </c>
      <c r="B13" s="5" t="s">
        <v>20</v>
      </c>
      <c r="C13" s="11" t="s">
        <v>30</v>
      </c>
      <c r="D13" s="6">
        <v>2</v>
      </c>
      <c r="E13" s="6">
        <v>4</v>
      </c>
      <c r="F13" s="6">
        <v>2</v>
      </c>
      <c r="G13" s="6">
        <v>1</v>
      </c>
      <c r="H13" s="6">
        <v>5</v>
      </c>
      <c r="I13" s="6">
        <v>6</v>
      </c>
      <c r="J13" s="6">
        <v>9</v>
      </c>
      <c r="K13" s="6">
        <v>3</v>
      </c>
      <c r="L13" s="6">
        <v>20</v>
      </c>
      <c r="M13" s="6">
        <v>10</v>
      </c>
      <c r="N13" s="6">
        <v>18</v>
      </c>
      <c r="O13" s="6">
        <v>14</v>
      </c>
      <c r="P13" s="6">
        <f t="shared" si="0"/>
        <v>94</v>
      </c>
      <c r="Q13" s="6">
        <v>24000</v>
      </c>
      <c r="R13" s="6">
        <v>48000</v>
      </c>
      <c r="S13" s="6">
        <v>24000</v>
      </c>
      <c r="T13" s="6">
        <v>12000</v>
      </c>
      <c r="U13" s="6">
        <v>50000</v>
      </c>
      <c r="V13" s="6">
        <v>60000</v>
      </c>
      <c r="W13" s="6">
        <v>90000</v>
      </c>
      <c r="X13" s="6">
        <v>30000</v>
      </c>
      <c r="Y13" s="6">
        <v>240000</v>
      </c>
      <c r="Z13" s="6">
        <v>120000</v>
      </c>
      <c r="AA13" s="6">
        <v>216000</v>
      </c>
      <c r="AB13" s="6">
        <v>140000</v>
      </c>
      <c r="AC13" s="20">
        <f t="shared" si="1"/>
        <v>1054000</v>
      </c>
    </row>
    <row r="14" spans="1:30" x14ac:dyDescent="0.25">
      <c r="A14">
        <v>2023</v>
      </c>
      <c r="B14" s="5" t="s">
        <v>18</v>
      </c>
      <c r="C14" s="11" t="s">
        <v>31</v>
      </c>
      <c r="D14" s="6">
        <v>7</v>
      </c>
      <c r="E14" s="6">
        <v>1</v>
      </c>
      <c r="F14" s="6">
        <v>8</v>
      </c>
      <c r="G14" s="6">
        <v>5</v>
      </c>
      <c r="H14" s="6">
        <v>7</v>
      </c>
      <c r="I14" s="6">
        <v>5</v>
      </c>
      <c r="J14" s="6">
        <v>13</v>
      </c>
      <c r="K14" s="6">
        <v>8</v>
      </c>
      <c r="L14" s="6">
        <v>10</v>
      </c>
      <c r="M14" s="6">
        <v>9</v>
      </c>
      <c r="N14" s="6">
        <v>6</v>
      </c>
      <c r="O14" s="6">
        <v>7</v>
      </c>
      <c r="P14" s="6">
        <f t="shared" si="0"/>
        <v>86</v>
      </c>
      <c r="Q14" s="6">
        <v>84000</v>
      </c>
      <c r="R14" s="6">
        <v>12000</v>
      </c>
      <c r="S14" s="6">
        <v>96000</v>
      </c>
      <c r="T14" s="6">
        <v>60000</v>
      </c>
      <c r="U14" s="6">
        <v>70000</v>
      </c>
      <c r="V14" s="6">
        <v>50000</v>
      </c>
      <c r="W14" s="6">
        <v>130000</v>
      </c>
      <c r="X14" s="6">
        <v>80000</v>
      </c>
      <c r="Y14" s="6">
        <v>120000</v>
      </c>
      <c r="Z14" s="6">
        <v>108000</v>
      </c>
      <c r="AA14" s="6">
        <v>72000</v>
      </c>
      <c r="AB14" s="6">
        <v>70000</v>
      </c>
      <c r="AC14" s="20">
        <f t="shared" si="1"/>
        <v>952000</v>
      </c>
    </row>
    <row r="15" spans="1:30" x14ac:dyDescent="0.25">
      <c r="A15">
        <v>2023</v>
      </c>
      <c r="B15" s="5" t="s">
        <v>28</v>
      </c>
      <c r="C15" s="11" t="s">
        <v>32</v>
      </c>
      <c r="D15" s="6">
        <v>4</v>
      </c>
      <c r="E15" s="6">
        <v>5</v>
      </c>
      <c r="F15" s="6">
        <v>2</v>
      </c>
      <c r="G15" s="6">
        <v>4</v>
      </c>
      <c r="H15" s="6">
        <v>6</v>
      </c>
      <c r="I15" s="6">
        <v>3</v>
      </c>
      <c r="J15" s="6">
        <v>10</v>
      </c>
      <c r="K15" s="6">
        <v>5</v>
      </c>
      <c r="L15" s="6">
        <v>4</v>
      </c>
      <c r="M15" s="6">
        <v>8</v>
      </c>
      <c r="N15" s="6">
        <v>9</v>
      </c>
      <c r="O15" s="6">
        <v>10</v>
      </c>
      <c r="P15" s="6">
        <f t="shared" si="0"/>
        <v>70</v>
      </c>
      <c r="Q15" s="6">
        <v>48000</v>
      </c>
      <c r="R15" s="6">
        <v>60000</v>
      </c>
      <c r="S15" s="6">
        <v>24000</v>
      </c>
      <c r="T15" s="6">
        <v>48000</v>
      </c>
      <c r="U15" s="6">
        <v>60000</v>
      </c>
      <c r="V15" s="6">
        <v>30000</v>
      </c>
      <c r="W15" s="6">
        <v>100000</v>
      </c>
      <c r="X15" s="6">
        <v>50000</v>
      </c>
      <c r="Y15" s="6">
        <v>48000</v>
      </c>
      <c r="Z15" s="6">
        <v>96000</v>
      </c>
      <c r="AA15" s="6">
        <v>108000</v>
      </c>
      <c r="AB15" s="6">
        <v>100000</v>
      </c>
      <c r="AC15" s="20">
        <f t="shared" si="1"/>
        <v>772000</v>
      </c>
    </row>
    <row r="16" spans="1:30" x14ac:dyDescent="0.25">
      <c r="A16">
        <v>2023</v>
      </c>
      <c r="B16" s="5" t="s">
        <v>20</v>
      </c>
      <c r="C16" s="11" t="s">
        <v>33</v>
      </c>
      <c r="D16" s="6">
        <v>9</v>
      </c>
      <c r="E16" s="6">
        <v>5</v>
      </c>
      <c r="F16" s="6">
        <v>5</v>
      </c>
      <c r="G16" s="6">
        <v>11</v>
      </c>
      <c r="H16" s="6">
        <v>5</v>
      </c>
      <c r="I16" s="6">
        <v>2</v>
      </c>
      <c r="J16" s="6">
        <v>7</v>
      </c>
      <c r="K16" s="6">
        <v>3</v>
      </c>
      <c r="L16" s="6">
        <v>9</v>
      </c>
      <c r="M16" s="6">
        <v>3</v>
      </c>
      <c r="N16" s="6">
        <v>6</v>
      </c>
      <c r="O16" s="6">
        <v>8</v>
      </c>
      <c r="P16" s="6">
        <f t="shared" si="0"/>
        <v>73</v>
      </c>
      <c r="Q16" s="6">
        <v>108000</v>
      </c>
      <c r="R16" s="6">
        <v>60000</v>
      </c>
      <c r="S16" s="6">
        <v>60000</v>
      </c>
      <c r="T16" s="6">
        <v>132000</v>
      </c>
      <c r="U16" s="6">
        <v>50000</v>
      </c>
      <c r="V16" s="6">
        <v>20000</v>
      </c>
      <c r="W16" s="6">
        <v>70000</v>
      </c>
      <c r="X16" s="6">
        <v>30000</v>
      </c>
      <c r="Y16" s="6">
        <v>108000</v>
      </c>
      <c r="Z16" s="6">
        <v>36000</v>
      </c>
      <c r="AA16" s="6">
        <v>72000</v>
      </c>
      <c r="AB16" s="6">
        <v>80000</v>
      </c>
      <c r="AC16" s="20">
        <f t="shared" si="1"/>
        <v>826000</v>
      </c>
    </row>
    <row r="17" spans="1:29" x14ac:dyDescent="0.25">
      <c r="A17">
        <v>2023</v>
      </c>
      <c r="B17" s="5" t="s">
        <v>28</v>
      </c>
      <c r="C17" s="11" t="s">
        <v>34</v>
      </c>
      <c r="D17" s="6">
        <v>2</v>
      </c>
      <c r="E17" s="6">
        <v>6</v>
      </c>
      <c r="F17" s="6">
        <v>4</v>
      </c>
      <c r="G17" s="6">
        <v>3</v>
      </c>
      <c r="H17" s="6">
        <v>5</v>
      </c>
      <c r="I17" s="6">
        <v>6</v>
      </c>
      <c r="J17" s="6">
        <v>12</v>
      </c>
      <c r="K17" s="6">
        <v>3</v>
      </c>
      <c r="L17" s="6">
        <v>6</v>
      </c>
      <c r="M17" s="6">
        <v>1</v>
      </c>
      <c r="N17" s="6">
        <v>11</v>
      </c>
      <c r="O17" s="6">
        <v>5</v>
      </c>
      <c r="P17" s="6">
        <f t="shared" si="0"/>
        <v>64</v>
      </c>
      <c r="Q17" s="6">
        <v>24000</v>
      </c>
      <c r="R17" s="6">
        <v>72000</v>
      </c>
      <c r="S17" s="6">
        <v>48000</v>
      </c>
      <c r="T17" s="6">
        <v>36000</v>
      </c>
      <c r="U17" s="6">
        <v>50000</v>
      </c>
      <c r="V17" s="6">
        <v>60000</v>
      </c>
      <c r="W17" s="6">
        <v>120000</v>
      </c>
      <c r="X17" s="6">
        <v>30000</v>
      </c>
      <c r="Y17" s="6">
        <v>72000</v>
      </c>
      <c r="Z17" s="6">
        <v>12000</v>
      </c>
      <c r="AA17" s="6">
        <v>132000</v>
      </c>
      <c r="AB17" s="6">
        <v>50000</v>
      </c>
      <c r="AC17" s="20">
        <f t="shared" si="1"/>
        <v>706000</v>
      </c>
    </row>
    <row r="18" spans="1:29" x14ac:dyDescent="0.25">
      <c r="A18">
        <v>2023</v>
      </c>
      <c r="B18" s="5" t="s">
        <v>18</v>
      </c>
      <c r="C18" s="11" t="s">
        <v>35</v>
      </c>
      <c r="D18" s="6">
        <v>5</v>
      </c>
      <c r="E18" s="6">
        <v>4</v>
      </c>
      <c r="F18" s="6">
        <v>9</v>
      </c>
      <c r="G18" s="6">
        <v>1</v>
      </c>
      <c r="H18" s="6">
        <v>4</v>
      </c>
      <c r="I18" s="6">
        <v>1</v>
      </c>
      <c r="J18" s="6">
        <v>6</v>
      </c>
      <c r="K18" s="6">
        <v>2</v>
      </c>
      <c r="L18" s="6">
        <v>6</v>
      </c>
      <c r="M18" s="6">
        <v>16</v>
      </c>
      <c r="N18" s="6">
        <v>6</v>
      </c>
      <c r="O18" s="6">
        <v>5</v>
      </c>
      <c r="P18" s="6">
        <f t="shared" si="0"/>
        <v>65</v>
      </c>
      <c r="Q18" s="6">
        <v>60000</v>
      </c>
      <c r="R18" s="6">
        <v>48000</v>
      </c>
      <c r="S18" s="6">
        <v>108000</v>
      </c>
      <c r="T18" s="6">
        <v>12000</v>
      </c>
      <c r="U18" s="6">
        <v>40000</v>
      </c>
      <c r="V18" s="6">
        <v>10000</v>
      </c>
      <c r="W18" s="6">
        <v>60000</v>
      </c>
      <c r="X18" s="6">
        <v>20000</v>
      </c>
      <c r="Y18" s="6">
        <v>72000</v>
      </c>
      <c r="Z18" s="6">
        <v>192000</v>
      </c>
      <c r="AA18" s="6">
        <v>72000</v>
      </c>
      <c r="AB18" s="6">
        <v>50000</v>
      </c>
      <c r="AC18" s="20">
        <f t="shared" si="1"/>
        <v>744000</v>
      </c>
    </row>
    <row r="19" spans="1:29" x14ac:dyDescent="0.25">
      <c r="A19">
        <v>2023</v>
      </c>
      <c r="B19" s="5" t="s">
        <v>28</v>
      </c>
      <c r="C19" s="11" t="s">
        <v>36</v>
      </c>
      <c r="D19" s="6">
        <v>7</v>
      </c>
      <c r="E19" s="6">
        <v>3</v>
      </c>
      <c r="F19" s="6">
        <v>6</v>
      </c>
      <c r="G19" s="6">
        <v>3</v>
      </c>
      <c r="H19" s="6">
        <v>2</v>
      </c>
      <c r="I19" s="6">
        <v>9</v>
      </c>
      <c r="J19" s="6">
        <v>13</v>
      </c>
      <c r="K19" s="6">
        <v>5</v>
      </c>
      <c r="L19" s="6">
        <v>4</v>
      </c>
      <c r="M19" s="6">
        <v>3</v>
      </c>
      <c r="N19" s="6">
        <v>4</v>
      </c>
      <c r="O19" s="6">
        <v>7</v>
      </c>
      <c r="P19" s="6">
        <f t="shared" si="0"/>
        <v>66</v>
      </c>
      <c r="Q19" s="6">
        <v>84000</v>
      </c>
      <c r="R19" s="6">
        <v>36000</v>
      </c>
      <c r="S19" s="6">
        <v>72000</v>
      </c>
      <c r="T19" s="6">
        <v>36000</v>
      </c>
      <c r="U19" s="6">
        <v>20000</v>
      </c>
      <c r="V19" s="6">
        <v>90000</v>
      </c>
      <c r="W19" s="6">
        <v>130000</v>
      </c>
      <c r="X19" s="6">
        <v>50000</v>
      </c>
      <c r="Y19" s="6">
        <v>48000</v>
      </c>
      <c r="Z19" s="6">
        <v>36000</v>
      </c>
      <c r="AA19" s="6">
        <v>48000</v>
      </c>
      <c r="AB19" s="6">
        <v>70000</v>
      </c>
      <c r="AC19" s="20">
        <f t="shared" si="1"/>
        <v>720000</v>
      </c>
    </row>
    <row r="20" spans="1:29" x14ac:dyDescent="0.25">
      <c r="A20">
        <v>2023</v>
      </c>
      <c r="B20" s="5" t="s">
        <v>15</v>
      </c>
      <c r="C20" s="11" t="s">
        <v>37</v>
      </c>
      <c r="D20" s="6">
        <v>11</v>
      </c>
      <c r="E20" s="6">
        <v>2</v>
      </c>
      <c r="F20" s="6">
        <v>10</v>
      </c>
      <c r="G20" s="6">
        <v>7</v>
      </c>
      <c r="H20" s="6">
        <v>5</v>
      </c>
      <c r="I20" s="6">
        <v>0</v>
      </c>
      <c r="J20" s="6">
        <v>9</v>
      </c>
      <c r="K20" s="6">
        <v>4</v>
      </c>
      <c r="L20" s="6">
        <v>2</v>
      </c>
      <c r="M20" s="6">
        <v>4</v>
      </c>
      <c r="N20" s="6">
        <v>7</v>
      </c>
      <c r="O20" s="6">
        <v>4</v>
      </c>
      <c r="P20" s="6">
        <f t="shared" si="0"/>
        <v>65</v>
      </c>
      <c r="Q20" s="6">
        <v>132000</v>
      </c>
      <c r="R20" s="6">
        <v>24000</v>
      </c>
      <c r="S20" s="6">
        <v>120000</v>
      </c>
      <c r="T20" s="6">
        <v>84000</v>
      </c>
      <c r="U20" s="6">
        <v>50000</v>
      </c>
      <c r="V20" s="6">
        <v>0</v>
      </c>
      <c r="W20" s="6">
        <v>90000</v>
      </c>
      <c r="X20" s="6">
        <v>40000</v>
      </c>
      <c r="Y20" s="6">
        <v>24000</v>
      </c>
      <c r="Z20" s="6">
        <v>48000</v>
      </c>
      <c r="AA20" s="6">
        <v>84000</v>
      </c>
      <c r="AB20" s="6">
        <v>40000</v>
      </c>
      <c r="AC20" s="20">
        <f t="shared" si="1"/>
        <v>736000</v>
      </c>
    </row>
    <row r="21" spans="1:29" x14ac:dyDescent="0.25">
      <c r="A21">
        <v>2023</v>
      </c>
      <c r="B21" s="5" t="s">
        <v>18</v>
      </c>
      <c r="C21" s="11" t="s">
        <v>38</v>
      </c>
      <c r="D21" s="6">
        <v>7</v>
      </c>
      <c r="E21" s="6">
        <v>9</v>
      </c>
      <c r="F21" s="6">
        <v>5</v>
      </c>
      <c r="G21" s="6">
        <v>3</v>
      </c>
      <c r="H21" s="6">
        <v>3</v>
      </c>
      <c r="I21" s="6">
        <v>0</v>
      </c>
      <c r="J21" s="6">
        <v>13</v>
      </c>
      <c r="K21" s="6">
        <v>5</v>
      </c>
      <c r="L21" s="6">
        <v>3</v>
      </c>
      <c r="M21" s="6">
        <v>6</v>
      </c>
      <c r="N21" s="6">
        <v>6</v>
      </c>
      <c r="O21" s="6">
        <v>1</v>
      </c>
      <c r="P21" s="6">
        <f t="shared" si="0"/>
        <v>61</v>
      </c>
      <c r="Q21" s="6">
        <v>84000</v>
      </c>
      <c r="R21" s="6">
        <v>108000</v>
      </c>
      <c r="S21" s="6">
        <v>60000</v>
      </c>
      <c r="T21" s="6">
        <v>36000</v>
      </c>
      <c r="U21" s="6">
        <v>30000</v>
      </c>
      <c r="V21" s="6">
        <v>0</v>
      </c>
      <c r="W21" s="6">
        <v>130000</v>
      </c>
      <c r="X21" s="6">
        <v>50000</v>
      </c>
      <c r="Y21" s="6">
        <v>36000</v>
      </c>
      <c r="Z21" s="6">
        <v>72000</v>
      </c>
      <c r="AA21" s="6">
        <v>72000</v>
      </c>
      <c r="AB21" s="6">
        <v>10000</v>
      </c>
      <c r="AC21" s="20">
        <f t="shared" si="1"/>
        <v>688000</v>
      </c>
    </row>
    <row r="22" spans="1:29" x14ac:dyDescent="0.25">
      <c r="A22">
        <v>2023</v>
      </c>
      <c r="B22" s="5" t="s">
        <v>28</v>
      </c>
      <c r="C22" s="11" t="s">
        <v>39</v>
      </c>
      <c r="D22" s="6">
        <v>3</v>
      </c>
      <c r="E22" s="6">
        <v>1</v>
      </c>
      <c r="F22" s="6">
        <v>3</v>
      </c>
      <c r="G22" s="6">
        <v>4</v>
      </c>
      <c r="H22" s="6">
        <v>2</v>
      </c>
      <c r="I22" s="6">
        <v>3</v>
      </c>
      <c r="J22" s="6">
        <v>6</v>
      </c>
      <c r="K22" s="6">
        <v>1</v>
      </c>
      <c r="L22" s="6">
        <v>3</v>
      </c>
      <c r="M22" s="6">
        <v>3</v>
      </c>
      <c r="N22" s="6">
        <v>10</v>
      </c>
      <c r="O22" s="6">
        <v>7</v>
      </c>
      <c r="P22" s="6">
        <f t="shared" si="0"/>
        <v>46</v>
      </c>
      <c r="Q22" s="6">
        <v>36000</v>
      </c>
      <c r="R22" s="6">
        <v>12000</v>
      </c>
      <c r="S22" s="6">
        <v>36000</v>
      </c>
      <c r="T22" s="6">
        <v>48000</v>
      </c>
      <c r="U22" s="6">
        <v>20000</v>
      </c>
      <c r="V22" s="6">
        <v>30000</v>
      </c>
      <c r="W22" s="6">
        <v>60000</v>
      </c>
      <c r="X22" s="6">
        <v>10000</v>
      </c>
      <c r="Y22" s="6">
        <v>36000</v>
      </c>
      <c r="Z22" s="6">
        <v>36000</v>
      </c>
      <c r="AA22" s="6">
        <v>120000</v>
      </c>
      <c r="AB22" s="6">
        <v>70000</v>
      </c>
      <c r="AC22" s="20">
        <f t="shared" si="1"/>
        <v>514000</v>
      </c>
    </row>
    <row r="23" spans="1:29" x14ac:dyDescent="0.25">
      <c r="A23">
        <v>2023</v>
      </c>
      <c r="B23" s="5" t="s">
        <v>15</v>
      </c>
      <c r="C23" s="11" t="s">
        <v>40</v>
      </c>
      <c r="D23" s="6">
        <v>2</v>
      </c>
      <c r="E23" s="6">
        <v>3</v>
      </c>
      <c r="F23" s="6">
        <v>4</v>
      </c>
      <c r="G23" s="6">
        <v>4</v>
      </c>
      <c r="H23" s="6">
        <v>1</v>
      </c>
      <c r="I23" s="6">
        <v>3</v>
      </c>
      <c r="J23" s="6">
        <v>10</v>
      </c>
      <c r="K23" s="6">
        <v>5</v>
      </c>
      <c r="L23" s="6">
        <v>7</v>
      </c>
      <c r="M23" s="6">
        <v>6</v>
      </c>
      <c r="N23" s="6">
        <v>6</v>
      </c>
      <c r="O23" s="6">
        <v>3</v>
      </c>
      <c r="P23" s="6">
        <f t="shared" si="0"/>
        <v>54</v>
      </c>
      <c r="Q23" s="6">
        <v>24000</v>
      </c>
      <c r="R23" s="6">
        <v>36000</v>
      </c>
      <c r="S23" s="6">
        <v>48000</v>
      </c>
      <c r="T23" s="6">
        <v>48000</v>
      </c>
      <c r="U23" s="6">
        <v>10000</v>
      </c>
      <c r="V23" s="6">
        <v>30000</v>
      </c>
      <c r="W23" s="6">
        <v>100000</v>
      </c>
      <c r="X23" s="6">
        <v>50000</v>
      </c>
      <c r="Y23" s="6">
        <v>84000</v>
      </c>
      <c r="Z23" s="6">
        <v>72000</v>
      </c>
      <c r="AA23" s="6">
        <v>72000</v>
      </c>
      <c r="AB23" s="6">
        <v>30000</v>
      </c>
      <c r="AC23" s="20">
        <f t="shared" si="1"/>
        <v>604000</v>
      </c>
    </row>
    <row r="24" spans="1:29" x14ac:dyDescent="0.25">
      <c r="A24">
        <v>2023</v>
      </c>
      <c r="B24" s="5" t="s">
        <v>18</v>
      </c>
      <c r="C24" s="11" t="s">
        <v>41</v>
      </c>
      <c r="D24" s="6">
        <v>1</v>
      </c>
      <c r="E24" s="6">
        <v>1</v>
      </c>
      <c r="F24" s="6">
        <v>3</v>
      </c>
      <c r="G24" s="6">
        <v>1</v>
      </c>
      <c r="H24" s="6">
        <v>2</v>
      </c>
      <c r="I24" s="6">
        <v>5</v>
      </c>
      <c r="J24" s="6">
        <v>7</v>
      </c>
      <c r="K24" s="6">
        <v>7</v>
      </c>
      <c r="L24" s="6">
        <v>4</v>
      </c>
      <c r="M24" s="6">
        <v>1</v>
      </c>
      <c r="N24" s="6">
        <v>4</v>
      </c>
      <c r="O24" s="6">
        <v>4</v>
      </c>
      <c r="P24" s="6">
        <f t="shared" si="0"/>
        <v>40</v>
      </c>
      <c r="Q24" s="6">
        <v>12000</v>
      </c>
      <c r="R24" s="6">
        <v>12000</v>
      </c>
      <c r="S24" s="6">
        <v>36000</v>
      </c>
      <c r="T24" s="6">
        <v>12000</v>
      </c>
      <c r="U24" s="6">
        <v>20000</v>
      </c>
      <c r="V24" s="6">
        <v>50000</v>
      </c>
      <c r="W24" s="6">
        <v>70000</v>
      </c>
      <c r="X24" s="6">
        <v>70000</v>
      </c>
      <c r="Y24" s="6">
        <v>48000</v>
      </c>
      <c r="Z24" s="6">
        <v>12000</v>
      </c>
      <c r="AA24" s="6">
        <v>48000</v>
      </c>
      <c r="AB24" s="6">
        <v>40000</v>
      </c>
      <c r="AC24" s="20">
        <f t="shared" si="1"/>
        <v>430000</v>
      </c>
    </row>
    <row r="25" spans="1:29" x14ac:dyDescent="0.25">
      <c r="A25">
        <v>2023</v>
      </c>
      <c r="B25" s="5" t="s">
        <v>15</v>
      </c>
      <c r="C25" s="11" t="s">
        <v>43</v>
      </c>
      <c r="D25" s="6">
        <v>0</v>
      </c>
      <c r="E25" s="6">
        <v>0</v>
      </c>
      <c r="F25" s="6">
        <v>2</v>
      </c>
      <c r="G25" s="6">
        <v>3</v>
      </c>
      <c r="H25" s="6">
        <v>5</v>
      </c>
      <c r="I25" s="6">
        <v>5</v>
      </c>
      <c r="J25" s="6">
        <v>5</v>
      </c>
      <c r="K25" s="6">
        <v>6</v>
      </c>
      <c r="L25" s="6">
        <v>7</v>
      </c>
      <c r="M25" s="6">
        <v>6</v>
      </c>
      <c r="N25" s="6">
        <v>5</v>
      </c>
      <c r="O25" s="6">
        <v>5</v>
      </c>
      <c r="P25" s="6">
        <f t="shared" si="0"/>
        <v>49</v>
      </c>
      <c r="Q25" s="6">
        <v>0</v>
      </c>
      <c r="R25" s="6">
        <v>0</v>
      </c>
      <c r="S25" s="6">
        <f>F25*8000</f>
        <v>16000</v>
      </c>
      <c r="T25" s="6">
        <f t="shared" ref="T25:AB25" si="2">G25*8000</f>
        <v>24000</v>
      </c>
      <c r="U25" s="6">
        <f t="shared" si="2"/>
        <v>40000</v>
      </c>
      <c r="V25" s="6">
        <f t="shared" si="2"/>
        <v>40000</v>
      </c>
      <c r="W25" s="6">
        <f t="shared" si="2"/>
        <v>40000</v>
      </c>
      <c r="X25" s="6">
        <f t="shared" si="2"/>
        <v>48000</v>
      </c>
      <c r="Y25" s="6">
        <f t="shared" si="2"/>
        <v>56000</v>
      </c>
      <c r="Z25" s="6">
        <f t="shared" si="2"/>
        <v>48000</v>
      </c>
      <c r="AA25" s="6">
        <f t="shared" si="2"/>
        <v>40000</v>
      </c>
      <c r="AB25" s="6">
        <f t="shared" si="2"/>
        <v>40000</v>
      </c>
      <c r="AC25" s="20">
        <f t="shared" si="1"/>
        <v>392000</v>
      </c>
    </row>
    <row r="26" spans="1:29" x14ac:dyDescent="0.25">
      <c r="B26" s="43" t="s">
        <v>14</v>
      </c>
      <c r="C26" s="43"/>
      <c r="D26" s="10">
        <f t="shared" ref="D26:AB26" si="3">SUM(D3:D25)</f>
        <v>175</v>
      </c>
      <c r="E26" s="10">
        <f t="shared" si="3"/>
        <v>131</v>
      </c>
      <c r="F26" s="10">
        <f t="shared" si="3"/>
        <v>247</v>
      </c>
      <c r="G26" s="10">
        <f t="shared" si="3"/>
        <v>209</v>
      </c>
      <c r="H26" s="10">
        <f t="shared" si="3"/>
        <v>190</v>
      </c>
      <c r="I26" s="10">
        <f t="shared" si="3"/>
        <v>155</v>
      </c>
      <c r="J26" s="10">
        <f t="shared" si="3"/>
        <v>349</v>
      </c>
      <c r="K26" s="10">
        <f t="shared" si="3"/>
        <v>146</v>
      </c>
      <c r="L26" s="10">
        <f t="shared" si="3"/>
        <v>202</v>
      </c>
      <c r="M26" s="10">
        <f t="shared" si="3"/>
        <v>191</v>
      </c>
      <c r="N26" s="10">
        <f t="shared" si="3"/>
        <v>312</v>
      </c>
      <c r="O26" s="10">
        <f t="shared" si="3"/>
        <v>237</v>
      </c>
      <c r="P26" s="10">
        <f t="shared" si="3"/>
        <v>2544</v>
      </c>
      <c r="Q26" s="10">
        <f t="shared" si="3"/>
        <v>2100000</v>
      </c>
      <c r="R26" s="10">
        <f t="shared" si="3"/>
        <v>1572000</v>
      </c>
      <c r="S26" s="10">
        <f t="shared" si="3"/>
        <v>2956000</v>
      </c>
      <c r="T26" s="10">
        <f t="shared" si="3"/>
        <v>2496000</v>
      </c>
      <c r="U26" s="10">
        <f t="shared" si="3"/>
        <v>1890000</v>
      </c>
      <c r="V26" s="10">
        <f t="shared" si="3"/>
        <v>1540000</v>
      </c>
      <c r="W26" s="10">
        <f t="shared" si="3"/>
        <v>3480000</v>
      </c>
      <c r="X26" s="10">
        <f t="shared" si="3"/>
        <v>1448000</v>
      </c>
      <c r="Y26" s="10">
        <f t="shared" si="3"/>
        <v>2396000</v>
      </c>
      <c r="Z26" s="10">
        <f t="shared" si="3"/>
        <v>2268000</v>
      </c>
      <c r="AA26" s="10">
        <f t="shared" si="3"/>
        <v>3724000</v>
      </c>
      <c r="AB26" s="10">
        <f t="shared" si="3"/>
        <v>2360000</v>
      </c>
      <c r="AC26" s="10">
        <f>SUM(AC3:AC25)</f>
        <v>28230000</v>
      </c>
    </row>
  </sheetData>
  <mergeCells count="1">
    <mergeCell ref="B26:C26"/>
  </mergeCells>
  <pageMargins left="0.7" right="0.7" top="0.75" bottom="0.75" header="0.3" footer="0.3"/>
  <pageSetup orientation="portrait" horizontalDpi="4294967295" verticalDpi="4294967295" r:id="rId1"/>
  <headerFooter>
    <oddFooter>&amp;C&amp;1#&amp;"Arial"&amp;7&amp;K000000Sensitivity: Internal &amp; 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009D-A7B1-4E66-B55A-E105C0FAF8A3}">
  <dimension ref="A1:X90"/>
  <sheetViews>
    <sheetView tabSelected="1" topLeftCell="A3" zoomScale="80" zoomScaleNormal="80" workbookViewId="0">
      <selection activeCell="J7" sqref="J7"/>
    </sheetView>
  </sheetViews>
  <sheetFormatPr defaultRowHeight="15" x14ac:dyDescent="0.25"/>
  <cols>
    <col min="2" max="2" width="15.140625" bestFit="1" customWidth="1"/>
    <col min="3" max="3" width="13.7109375" bestFit="1" customWidth="1"/>
    <col min="4" max="4" width="12" customWidth="1"/>
    <col min="5" max="5" width="15.5703125" customWidth="1"/>
    <col min="6" max="6" width="10.42578125" customWidth="1"/>
    <col min="7" max="10" width="8.7109375" bestFit="1" customWidth="1"/>
    <col min="11" max="11" width="11.5703125" bestFit="1" customWidth="1"/>
    <col min="12" max="12" width="16.7109375" bestFit="1" customWidth="1"/>
    <col min="13" max="13" width="15.140625" bestFit="1" customWidth="1"/>
    <col min="14" max="14" width="8.5703125" bestFit="1" customWidth="1"/>
    <col min="15" max="15" width="5.28515625" customWidth="1"/>
    <col min="16" max="16" width="6.28515625" customWidth="1"/>
    <col min="17" max="17" width="5.7109375" customWidth="1"/>
    <col min="18" max="21" width="8.7109375" bestFit="1" customWidth="1"/>
    <col min="22" max="22" width="11.5703125" bestFit="1" customWidth="1"/>
    <col min="23" max="23" width="11" customWidth="1"/>
    <col min="24" max="24" width="12.7109375" customWidth="1"/>
  </cols>
  <sheetData>
    <row r="1" spans="1:24" ht="17.25" x14ac:dyDescent="0.3">
      <c r="A1" s="44" t="s">
        <v>57</v>
      </c>
      <c r="B1" s="44"/>
      <c r="C1" s="44"/>
      <c r="D1" s="44"/>
      <c r="E1" s="44"/>
      <c r="F1" s="16"/>
      <c r="M1" s="44" t="s">
        <v>58</v>
      </c>
      <c r="N1" s="44"/>
      <c r="O1" s="44"/>
      <c r="P1" s="44"/>
      <c r="Q1" s="44"/>
      <c r="R1" s="44"/>
      <c r="S1" s="44"/>
      <c r="T1" s="44"/>
    </row>
    <row r="2" spans="1:24" ht="17.25" x14ac:dyDescent="0.3">
      <c r="A2" s="2" t="s">
        <v>0</v>
      </c>
      <c r="B2" s="3" t="s">
        <v>1</v>
      </c>
      <c r="C2" s="23">
        <v>2023</v>
      </c>
      <c r="D2" s="23">
        <v>2022</v>
      </c>
      <c r="E2" s="23" t="s">
        <v>56</v>
      </c>
      <c r="F2" s="23">
        <v>2023</v>
      </c>
      <c r="G2" s="23">
        <v>2022</v>
      </c>
      <c r="H2" s="23" t="s">
        <v>56</v>
      </c>
    </row>
    <row r="3" spans="1:24" ht="17.25" x14ac:dyDescent="0.25">
      <c r="A3" s="5" t="s">
        <v>15</v>
      </c>
      <c r="B3" s="11" t="s">
        <v>16</v>
      </c>
      <c r="C3" s="49">
        <v>387</v>
      </c>
      <c r="D3" s="49">
        <v>355</v>
      </c>
      <c r="E3" s="18">
        <f>(C3-D3)/D3</f>
        <v>9.014084507042254E-2</v>
      </c>
      <c r="F3">
        <v>4374000</v>
      </c>
      <c r="G3">
        <v>4026000</v>
      </c>
      <c r="H3" s="18">
        <f>(F3-G3)/G3</f>
        <v>8.6438152011922509E-2</v>
      </c>
      <c r="K3" s="2" t="s">
        <v>0</v>
      </c>
      <c r="L3" s="3" t="s">
        <v>1</v>
      </c>
      <c r="M3" s="13" t="s">
        <v>2</v>
      </c>
      <c r="N3" s="13" t="s">
        <v>3</v>
      </c>
      <c r="O3" s="13" t="s">
        <v>4</v>
      </c>
      <c r="P3" s="13" t="s">
        <v>5</v>
      </c>
      <c r="Q3" s="13" t="s">
        <v>6</v>
      </c>
      <c r="R3" s="13" t="s">
        <v>7</v>
      </c>
      <c r="S3" s="13" t="s">
        <v>8</v>
      </c>
      <c r="T3" s="13" t="s">
        <v>9</v>
      </c>
      <c r="U3" s="13" t="s">
        <v>10</v>
      </c>
      <c r="V3" s="13" t="s">
        <v>11</v>
      </c>
      <c r="W3" s="13" t="s">
        <v>12</v>
      </c>
      <c r="X3" s="13" t="s">
        <v>13</v>
      </c>
    </row>
    <row r="4" spans="1:24" x14ac:dyDescent="0.25">
      <c r="A4" s="5" t="s">
        <v>18</v>
      </c>
      <c r="B4" s="11" t="s">
        <v>19</v>
      </c>
      <c r="C4" s="49">
        <v>229</v>
      </c>
      <c r="D4" s="49">
        <v>197</v>
      </c>
      <c r="E4" s="18">
        <f t="shared" ref="E4:E24" si="0">(C4-D4)/D4</f>
        <v>0.16243654822335024</v>
      </c>
      <c r="F4">
        <v>2528000</v>
      </c>
      <c r="G4">
        <v>2180000</v>
      </c>
      <c r="H4" s="18">
        <f t="shared" ref="H4:H25" si="1">(F4-G4)/G4</f>
        <v>0.15963302752293579</v>
      </c>
      <c r="K4" s="5" t="s">
        <v>15</v>
      </c>
      <c r="L4" s="11" t="s">
        <v>16</v>
      </c>
      <c r="M4" s="17">
        <f>IFERROR(('2023'!D3-'2022'!D2)/'2022'!D2," ")</f>
        <v>0.18181818181818182</v>
      </c>
      <c r="N4" s="17">
        <f>IFERROR(('2023'!E3-'2022'!E2)/'2022'!E2," ")</f>
        <v>9.6774193548387094E-2</v>
      </c>
      <c r="O4" s="17">
        <f>IFERROR(('2023'!F3-'2022'!F2)/'2022'!F2," ")</f>
        <v>0.06</v>
      </c>
      <c r="P4" s="17">
        <f>IFERROR(('2023'!G3-'2022'!G2)/'2022'!G2," ")</f>
        <v>4.4444444444444446E-2</v>
      </c>
      <c r="Q4" s="17">
        <f>IFERROR(('2023'!H3-'2022'!H2)/'2022'!H2," ")</f>
        <v>0.18518518518518517</v>
      </c>
      <c r="R4" s="17">
        <f>IFERROR(('2023'!I3-'2022'!I2)/'2022'!I2," ")</f>
        <v>2.5000000000000001E-2</v>
      </c>
      <c r="S4" s="17">
        <f>IFERROR(('2023'!J3-'2022'!J2)/'2022'!J2," ")</f>
        <v>0.45454545454545453</v>
      </c>
      <c r="T4" s="17">
        <f>IFERROR(('2023'!K3-'2022'!K2)/'2022'!K2," ")</f>
        <v>0.2</v>
      </c>
      <c r="U4" s="17">
        <f>IFERROR(('2023'!L3-'2022'!L2)/'2022'!L2," ")</f>
        <v>2.564102564102564E-2</v>
      </c>
      <c r="V4" s="17">
        <f>IFERROR(('2023'!M3-'2022'!M2)/'2022'!M2," ")</f>
        <v>4.1666666666666664E-2</v>
      </c>
      <c r="W4" s="17">
        <f>IFERROR(('2023'!N3-'2022'!N2)/'2022'!N2," ")</f>
        <v>5.2631578947368418E-2</v>
      </c>
      <c r="X4" s="17">
        <f>IFERROR(('2023'!O3-'2022'!O2)/'2022'!O2," ")</f>
        <v>0.16666666666666666</v>
      </c>
    </row>
    <row r="5" spans="1:24" x14ac:dyDescent="0.25">
      <c r="A5" s="5" t="s">
        <v>20</v>
      </c>
      <c r="B5" s="11" t="s">
        <v>21</v>
      </c>
      <c r="C5" s="49">
        <v>198</v>
      </c>
      <c r="D5" s="49">
        <f>_xlfn.XLOOKUP(B5,'2022'!$C$2:$C$23,'2022'!$P$2:$P$23)</f>
        <v>166</v>
      </c>
      <c r="E5" s="18">
        <f t="shared" si="0"/>
        <v>0.19277108433734941</v>
      </c>
      <c r="F5">
        <v>2178000</v>
      </c>
      <c r="G5">
        <v>1830000</v>
      </c>
      <c r="H5" s="18">
        <f t="shared" si="1"/>
        <v>0.1901639344262295</v>
      </c>
      <c r="K5" s="5" t="s">
        <v>18</v>
      </c>
      <c r="L5" s="11" t="s">
        <v>19</v>
      </c>
      <c r="M5" s="17">
        <f>IFERROR(('2023'!D4-'2022'!D3)/'2022'!D3," ")</f>
        <v>0.2857142857142857</v>
      </c>
      <c r="N5" s="17">
        <f>IFERROR(('2023'!E4-'2022'!E3)/'2022'!E3," ")</f>
        <v>1.5</v>
      </c>
      <c r="O5" s="17">
        <f>IFERROR(('2023'!F4-'2022'!F3)/'2022'!F3," ")</f>
        <v>0.13043478260869565</v>
      </c>
      <c r="P5" s="17">
        <f>IFERROR(('2023'!G4-'2022'!G3)/'2022'!G3," ")</f>
        <v>8.6956521739130432E-2</v>
      </c>
      <c r="Q5" s="17">
        <f>IFERROR(('2023'!H4-'2022'!H3)/'2022'!H3," ")</f>
        <v>0.26315789473684209</v>
      </c>
      <c r="R5" s="17">
        <f>IFERROR(('2023'!I4-'2022'!I3)/'2022'!I3," ")</f>
        <v>7.1428571428571425E-2</v>
      </c>
      <c r="S5" s="17">
        <f>IFERROR(('2023'!J4-'2022'!J3)/'2022'!J3," ")</f>
        <v>0.17857142857142858</v>
      </c>
      <c r="T5" s="17">
        <f>IFERROR(('2023'!K4-'2022'!K3)/'2022'!K3," ")</f>
        <v>0.375</v>
      </c>
      <c r="U5" s="17">
        <f>IFERROR(('2023'!L4-'2022'!L3)/'2022'!L3," ")</f>
        <v>0.1111111111111111</v>
      </c>
      <c r="V5" s="17">
        <f>IFERROR(('2023'!M4-'2022'!M3)/'2022'!M3," ")</f>
        <v>6.25E-2</v>
      </c>
      <c r="W5" s="17">
        <f>IFERROR(('2023'!N4-'2022'!N3)/'2022'!N3," ")</f>
        <v>0.08</v>
      </c>
      <c r="X5" s="17">
        <f>IFERROR(('2023'!O4-'2022'!O3)/'2022'!O3," ")</f>
        <v>0.17391304347826086</v>
      </c>
    </row>
    <row r="6" spans="1:24" x14ac:dyDescent="0.25">
      <c r="A6" s="5" t="s">
        <v>18</v>
      </c>
      <c r="B6" s="11" t="s">
        <v>22</v>
      </c>
      <c r="C6" s="49">
        <v>218</v>
      </c>
      <c r="D6" s="49">
        <f>_xlfn.XLOOKUP(B6,'2022'!$C$2:$C$23,'2022'!$P$2:$P$23)</f>
        <v>187</v>
      </c>
      <c r="E6" s="18">
        <f t="shared" si="0"/>
        <v>0.16577540106951871</v>
      </c>
      <c r="F6">
        <v>2450000</v>
      </c>
      <c r="G6">
        <v>2114000</v>
      </c>
      <c r="H6" s="18">
        <f t="shared" si="1"/>
        <v>0.15894039735099338</v>
      </c>
      <c r="K6" s="5" t="s">
        <v>20</v>
      </c>
      <c r="L6" s="11" t="s">
        <v>21</v>
      </c>
      <c r="M6" s="17">
        <f>IFERROR(('2023'!D5-'2022'!D4)/'2022'!D4," ")</f>
        <v>0.2</v>
      </c>
      <c r="N6" s="17">
        <f>IFERROR(('2023'!E5-'2022'!E4)/'2022'!E4," ")</f>
        <v>0.375</v>
      </c>
      <c r="O6" s="17">
        <f>IFERROR(('2023'!F5-'2022'!F4)/'2022'!F4," ")</f>
        <v>0.16666666666666666</v>
      </c>
      <c r="P6" s="17">
        <f>IFERROR(('2023'!G5-'2022'!G4)/'2022'!G4," ")</f>
        <v>0.13333333333333333</v>
      </c>
      <c r="Q6" s="17">
        <f>IFERROR(('2023'!H5-'2022'!H4)/'2022'!H4," ")</f>
        <v>0.25</v>
      </c>
      <c r="R6" s="17">
        <f>IFERROR(('2023'!I5-'2022'!I4)/'2022'!I4," ")</f>
        <v>0.1111111111111111</v>
      </c>
      <c r="S6" s="17">
        <f>IFERROR(('2023'!J5-'2022'!J4)/'2022'!J4," ")</f>
        <v>0.15151515151515152</v>
      </c>
      <c r="T6" s="17">
        <f>IFERROR(('2023'!K5-'2022'!K4)/'2022'!K4," ")</f>
        <v>0.42857142857142855</v>
      </c>
      <c r="U6" s="17">
        <f>IFERROR(('2023'!L5-'2022'!L4)/'2022'!L4," ")</f>
        <v>0.125</v>
      </c>
      <c r="V6" s="17">
        <f>IFERROR(('2023'!M5-'2022'!M4)/'2022'!M4," ")</f>
        <v>7.1428571428571425E-2</v>
      </c>
      <c r="W6" s="17">
        <f>IFERROR(('2023'!N5-'2022'!N4)/'2022'!N4," ")</f>
        <v>0.16666666666666666</v>
      </c>
      <c r="X6" s="17">
        <f>IFERROR(('2023'!O5-'2022'!O4)/'2022'!O4," ")</f>
        <v>0.33333333333333331</v>
      </c>
    </row>
    <row r="7" spans="1:24" x14ac:dyDescent="0.25">
      <c r="A7" s="5" t="s">
        <v>15</v>
      </c>
      <c r="B7" s="11" t="s">
        <v>23</v>
      </c>
      <c r="C7" s="49">
        <v>139</v>
      </c>
      <c r="D7" s="49">
        <f>_xlfn.XLOOKUP(B7,'2022'!$C$2:$C$23,'2022'!$P$2:$P$23)</f>
        <v>107</v>
      </c>
      <c r="E7" s="18">
        <f t="shared" si="0"/>
        <v>0.29906542056074764</v>
      </c>
      <c r="F7">
        <v>1542000</v>
      </c>
      <c r="G7">
        <v>1194000</v>
      </c>
      <c r="H7" s="18">
        <f t="shared" si="1"/>
        <v>0.29145728643216079</v>
      </c>
      <c r="K7" s="5" t="s">
        <v>18</v>
      </c>
      <c r="L7" s="11" t="s">
        <v>22</v>
      </c>
      <c r="M7" s="17">
        <f>IFERROR(('2023'!D6-'2022'!D5)/'2022'!D5," ")</f>
        <v>4.6511627906976744E-2</v>
      </c>
      <c r="N7" s="17">
        <f>IFERROR(('2023'!E6-'2022'!E5)/'2022'!E5," ")</f>
        <v>0.375</v>
      </c>
      <c r="O7" s="17">
        <f>IFERROR(('2023'!F6-'2022'!F5)/'2022'!F5," ")</f>
        <v>0.42857142857142855</v>
      </c>
      <c r="P7" s="17" t="str">
        <f>IFERROR(('2023'!G6-'2022'!G5)/'2022'!G5," ")</f>
        <v xml:space="preserve"> </v>
      </c>
      <c r="Q7" s="17">
        <f>IFERROR(('2023'!H6-'2022'!H5)/'2022'!H5," ")</f>
        <v>1.6666666666666667</v>
      </c>
      <c r="R7" s="17">
        <f>IFERROR(('2023'!I6-'2022'!I5)/'2022'!I5," ")</f>
        <v>9.0909090909090912E-2</v>
      </c>
      <c r="S7" s="17">
        <f>IFERROR(('2023'!J6-'2022'!J5)/'2022'!J5," ")</f>
        <v>0.18518518518518517</v>
      </c>
      <c r="T7" s="17">
        <f>IFERROR(('2023'!K6-'2022'!K5)/'2022'!K5," ")</f>
        <v>0.3</v>
      </c>
      <c r="U7" s="17">
        <f>IFERROR(('2023'!L6-'2022'!L5)/'2022'!L5," ")</f>
        <v>5.8823529411764705E-2</v>
      </c>
      <c r="V7" s="17">
        <f>IFERROR(('2023'!M6-'2022'!M5)/'2022'!M5," ")</f>
        <v>5.2631578947368418E-2</v>
      </c>
      <c r="W7" s="17">
        <f>IFERROR(('2023'!N6-'2022'!N5)/'2022'!N5," ")</f>
        <v>7.1428571428571425E-2</v>
      </c>
      <c r="X7" s="17">
        <f>IFERROR(('2023'!O6-'2022'!O5)/'2022'!O5," ")</f>
        <v>0.2857142857142857</v>
      </c>
    </row>
    <row r="8" spans="1:24" x14ac:dyDescent="0.25">
      <c r="A8" s="5" t="s">
        <v>18</v>
      </c>
      <c r="B8" s="11" t="s">
        <v>24</v>
      </c>
      <c r="C8" s="49">
        <v>123</v>
      </c>
      <c r="D8" s="49">
        <f>_xlfn.XLOOKUP(B8,'2022'!$C$2:$C$23,'2022'!$P$2:$P$23)</f>
        <v>91</v>
      </c>
      <c r="E8" s="18">
        <f t="shared" si="0"/>
        <v>0.35164835164835168</v>
      </c>
      <c r="F8">
        <v>1366000</v>
      </c>
      <c r="G8">
        <v>1018000</v>
      </c>
      <c r="H8" s="18">
        <f t="shared" si="1"/>
        <v>0.34184675834970529</v>
      </c>
      <c r="K8" s="5" t="s">
        <v>15</v>
      </c>
      <c r="L8" s="11" t="s">
        <v>23</v>
      </c>
      <c r="M8" s="17">
        <f>IFERROR(('2023'!D7-'2022'!D6)/'2022'!D6," ")</f>
        <v>0.4</v>
      </c>
      <c r="N8" s="17">
        <f>IFERROR(('2023'!E7-'2022'!E6)/'2022'!E6," ")</f>
        <v>3</v>
      </c>
      <c r="O8" s="17">
        <f>IFERROR(('2023'!F7-'2022'!F6)/'2022'!F6," ")</f>
        <v>0.5</v>
      </c>
      <c r="P8" s="17">
        <f>IFERROR(('2023'!G7-'2022'!G6)/'2022'!G6," ")</f>
        <v>0.22222222222222221</v>
      </c>
      <c r="Q8" s="17">
        <f>IFERROR(('2023'!H7-'2022'!H6)/'2022'!H6," ")</f>
        <v>1.25</v>
      </c>
      <c r="R8" s="17">
        <f>IFERROR(('2023'!I7-'2022'!I6)/'2022'!I6," ")</f>
        <v>0.1</v>
      </c>
      <c r="S8" s="17">
        <f>IFERROR(('2023'!J7-'2022'!J6)/'2022'!J6," ")</f>
        <v>0.3125</v>
      </c>
      <c r="T8" s="17">
        <f>IFERROR(('2023'!K7-'2022'!K6)/'2022'!K6," ")</f>
        <v>1</v>
      </c>
      <c r="U8" s="17">
        <f>IFERROR(('2023'!L7-'2022'!L6)/'2022'!L6," ")</f>
        <v>0.125</v>
      </c>
      <c r="V8" s="17">
        <f>IFERROR(('2023'!M7-'2022'!M6)/'2022'!M6," ")</f>
        <v>0.125</v>
      </c>
      <c r="W8" s="17">
        <f>IFERROR(('2023'!N7-'2022'!N6)/'2022'!N6," ")</f>
        <v>0.08</v>
      </c>
      <c r="X8" s="17">
        <f>IFERROR(('2023'!O7-'2022'!O6)/'2022'!O6," ")</f>
        <v>0.33333333333333331</v>
      </c>
    </row>
    <row r="9" spans="1:24" x14ac:dyDescent="0.25">
      <c r="A9" s="5" t="s">
        <v>20</v>
      </c>
      <c r="B9" s="11" t="s">
        <v>25</v>
      </c>
      <c r="C9" s="49">
        <v>116</v>
      </c>
      <c r="D9" s="49">
        <f>_xlfn.XLOOKUP(B9,'2022'!$C$2:$C$23,'2022'!$P$2:$P$23)</f>
        <v>88</v>
      </c>
      <c r="E9" s="18">
        <f t="shared" si="0"/>
        <v>0.31818181818181818</v>
      </c>
      <c r="F9">
        <v>1294000</v>
      </c>
      <c r="G9">
        <v>986000</v>
      </c>
      <c r="H9" s="18">
        <f t="shared" si="1"/>
        <v>0.31237322515212984</v>
      </c>
      <c r="K9" s="5" t="s">
        <v>18</v>
      </c>
      <c r="L9" s="11" t="s">
        <v>24</v>
      </c>
      <c r="M9" s="17">
        <f>IFERROR(('2023'!D8-'2022'!D7)/'2022'!D7," ")</f>
        <v>0.2857142857142857</v>
      </c>
      <c r="N9" s="17">
        <f>IFERROR(('2023'!E8-'2022'!E7)/'2022'!E7," ")</f>
        <v>1.5</v>
      </c>
      <c r="O9" s="17">
        <f>IFERROR(('2023'!F8-'2022'!F7)/'2022'!F7," ")</f>
        <v>0.1875</v>
      </c>
      <c r="P9" s="17">
        <f>IFERROR(('2023'!G8-'2022'!G7)/'2022'!G7," ")</f>
        <v>0.18181818181818182</v>
      </c>
      <c r="Q9" s="17">
        <f>IFERROR(('2023'!H8-'2022'!H7)/'2022'!H7," ")</f>
        <v>0.38461538461538464</v>
      </c>
      <c r="R9" s="17">
        <f>IFERROR(('2023'!I8-'2022'!I7)/'2022'!I7," ")</f>
        <v>0.2</v>
      </c>
      <c r="S9" s="17">
        <f>IFERROR(('2023'!J8-'2022'!J7)/'2022'!J7," ")</f>
        <v>0.35714285714285715</v>
      </c>
      <c r="T9" s="17">
        <f>IFERROR(('2023'!K8-'2022'!K7)/'2022'!K7," ")</f>
        <v>3</v>
      </c>
      <c r="U9" s="17">
        <f>IFERROR(('2023'!L8-'2022'!L7)/'2022'!L7," ")</f>
        <v>0.25</v>
      </c>
      <c r="V9" s="17">
        <f>IFERROR(('2023'!M8-'2022'!M7)/'2022'!M7," ")</f>
        <v>0.125</v>
      </c>
      <c r="W9" s="17">
        <f>IFERROR(('2023'!N8-'2022'!N7)/'2022'!N7," ")</f>
        <v>0.33333333333333331</v>
      </c>
      <c r="X9" s="17">
        <f>IFERROR(('2023'!O8-'2022'!O7)/'2022'!O7," ")</f>
        <v>1</v>
      </c>
    </row>
    <row r="10" spans="1:24" x14ac:dyDescent="0.25">
      <c r="A10" s="5" t="s">
        <v>18</v>
      </c>
      <c r="B10" s="11" t="s">
        <v>26</v>
      </c>
      <c r="C10" s="49">
        <v>106</v>
      </c>
      <c r="D10" s="49">
        <f>_xlfn.XLOOKUP(B10,'2022'!$C$2:$C$23,'2022'!$P$2:$P$23)</f>
        <v>76</v>
      </c>
      <c r="E10" s="18">
        <f t="shared" si="0"/>
        <v>0.39473684210526316</v>
      </c>
      <c r="F10">
        <v>1182000</v>
      </c>
      <c r="G10">
        <v>854000</v>
      </c>
      <c r="H10" s="18">
        <f t="shared" si="1"/>
        <v>0.38407494145199061</v>
      </c>
      <c r="K10" s="5" t="s">
        <v>20</v>
      </c>
      <c r="L10" s="11" t="s">
        <v>25</v>
      </c>
      <c r="M10" s="17">
        <f>IFERROR(('2023'!D9-'2022'!D8)/'2022'!D8," ")</f>
        <v>0.66666666666666663</v>
      </c>
      <c r="N10" s="17">
        <f>IFERROR(('2023'!E9-'2022'!E8)/'2022'!E8," ")</f>
        <v>3</v>
      </c>
      <c r="O10" s="17">
        <f>IFERROR(('2023'!F9-'2022'!F8)/'2022'!F8," ")</f>
        <v>0.5</v>
      </c>
      <c r="P10" s="17">
        <f>IFERROR(('2023'!G9-'2022'!G8)/'2022'!G8," ")</f>
        <v>0.2</v>
      </c>
      <c r="Q10" s="17">
        <f>IFERROR(('2023'!H9-'2022'!H8)/'2022'!H8," ")</f>
        <v>1</v>
      </c>
      <c r="R10" s="17" t="str">
        <f>IFERROR(('2023'!I9-'2022'!I8)/'2022'!I8," ")</f>
        <v xml:space="preserve"> </v>
      </c>
      <c r="S10" s="17">
        <f>IFERROR(('2023'!J9-'2022'!J8)/'2022'!J8," ")</f>
        <v>0.35714285714285715</v>
      </c>
      <c r="T10" s="17">
        <f>IFERROR(('2023'!K9-'2022'!K8)/'2022'!K8," ")</f>
        <v>0.33333333333333331</v>
      </c>
      <c r="U10" s="17">
        <f>IFERROR(('2023'!L9-'2022'!L8)/'2022'!L8," ")</f>
        <v>0.14285714285714285</v>
      </c>
      <c r="V10" s="17">
        <f>IFERROR(('2023'!M9-'2022'!M8)/'2022'!M8," ")</f>
        <v>0.25</v>
      </c>
      <c r="W10" s="17">
        <f>IFERROR(('2023'!N9-'2022'!N8)/'2022'!N8," ")</f>
        <v>9.0909090909090912E-2</v>
      </c>
      <c r="X10" s="17">
        <f>IFERROR(('2023'!O9-'2022'!O8)/'2022'!O8," ")</f>
        <v>0.36363636363636365</v>
      </c>
    </row>
    <row r="11" spans="1:24" x14ac:dyDescent="0.25">
      <c r="A11" s="5" t="s">
        <v>15</v>
      </c>
      <c r="B11" s="11" t="s">
        <v>27</v>
      </c>
      <c r="C11" s="49">
        <v>100</v>
      </c>
      <c r="D11" s="49">
        <f>_xlfn.XLOOKUP(B11,'2022'!$C$2:$C$23,'2022'!$P$2:$P$23)</f>
        <v>68</v>
      </c>
      <c r="E11" s="18">
        <f t="shared" si="0"/>
        <v>0.47058823529411764</v>
      </c>
      <c r="F11">
        <v>1112000</v>
      </c>
      <c r="G11">
        <v>764000</v>
      </c>
      <c r="H11" s="18">
        <f t="shared" si="1"/>
        <v>0.45549738219895286</v>
      </c>
      <c r="K11" s="5" t="s">
        <v>18</v>
      </c>
      <c r="L11" s="11" t="s">
        <v>26</v>
      </c>
      <c r="M11" s="17">
        <f>IFERROR(('2023'!D10-'2022'!D9)/'2022'!D9," ")</f>
        <v>0.66666666666666663</v>
      </c>
      <c r="N11" s="17">
        <f>IFERROR(('2023'!E10-'2022'!E9)/'2022'!E9," ")</f>
        <v>3</v>
      </c>
      <c r="O11" s="17">
        <f>IFERROR(('2023'!F10-'2022'!F9)/'2022'!F9," ")</f>
        <v>0.33333333333333331</v>
      </c>
      <c r="P11" s="17">
        <f>IFERROR(('2023'!G10-'2022'!G9)/'2022'!G9," ")</f>
        <v>0.15384615384615385</v>
      </c>
      <c r="Q11" s="17">
        <f>IFERROR(('2023'!H10-'2022'!H9)/'2022'!H9," ")</f>
        <v>1.25</v>
      </c>
      <c r="R11" s="17">
        <f>IFERROR(('2023'!I10-'2022'!I9)/'2022'!I9," ")</f>
        <v>0.16666666666666666</v>
      </c>
      <c r="S11" s="17">
        <f>IFERROR(('2023'!J10-'2022'!J9)/'2022'!J9," ")</f>
        <v>0.38461538461538464</v>
      </c>
      <c r="T11" s="17">
        <f>IFERROR(('2023'!K10-'2022'!K9)/'2022'!K9," ")</f>
        <v>1</v>
      </c>
      <c r="U11" s="17">
        <f>IFERROR(('2023'!L10-'2022'!L9)/'2022'!L9," ")</f>
        <v>0.25</v>
      </c>
      <c r="V11" s="17">
        <f>IFERROR(('2023'!M10-'2022'!M9)/'2022'!M9," ")</f>
        <v>0.25</v>
      </c>
      <c r="W11" s="17">
        <f>IFERROR(('2023'!N10-'2022'!N9)/'2022'!N9," ")</f>
        <v>0.15384615384615385</v>
      </c>
      <c r="X11" s="17">
        <f>IFERROR(('2023'!O10-'2022'!O9)/'2022'!O9," ")</f>
        <v>0.8</v>
      </c>
    </row>
    <row r="12" spans="1:24" x14ac:dyDescent="0.25">
      <c r="A12" s="5" t="s">
        <v>28</v>
      </c>
      <c r="B12" s="11" t="s">
        <v>29</v>
      </c>
      <c r="C12" s="49">
        <v>95</v>
      </c>
      <c r="D12" s="49">
        <f>_xlfn.XLOOKUP(B12,'2022'!$C$2:$C$23,'2022'!$P$2:$P$23)</f>
        <v>66</v>
      </c>
      <c r="E12" s="18">
        <f t="shared" si="0"/>
        <v>0.43939393939393939</v>
      </c>
      <c r="F12">
        <v>1066000</v>
      </c>
      <c r="G12">
        <v>748000</v>
      </c>
      <c r="H12" s="18">
        <f t="shared" si="1"/>
        <v>0.42513368983957217</v>
      </c>
      <c r="K12" s="5" t="s">
        <v>15</v>
      </c>
      <c r="L12" s="11" t="s">
        <v>27</v>
      </c>
      <c r="M12" s="17">
        <f>IFERROR(('2023'!D11-'2022'!D10)/'2022'!D10," ")</f>
        <v>0.5</v>
      </c>
      <c r="N12" s="17">
        <f>IFERROR(('2023'!E11-'2022'!E10)/'2022'!E10," ")</f>
        <v>1.5</v>
      </c>
      <c r="O12" s="17">
        <f>IFERROR(('2023'!F11-'2022'!F10)/'2022'!F10," ")</f>
        <v>0.27272727272727271</v>
      </c>
      <c r="P12" s="17">
        <f>IFERROR(('2023'!G11-'2022'!G10)/'2022'!G10," ")</f>
        <v>0.2857142857142857</v>
      </c>
      <c r="Q12" s="17">
        <f>IFERROR(('2023'!H11-'2022'!H10)/'2022'!H10," ")</f>
        <v>1.6666666666666667</v>
      </c>
      <c r="R12" s="17">
        <f>IFERROR(('2023'!I11-'2022'!I10)/'2022'!I10," ")</f>
        <v>0.5</v>
      </c>
      <c r="S12" s="17">
        <f>IFERROR(('2023'!J11-'2022'!J10)/'2022'!J10," ")</f>
        <v>0.55555555555555558</v>
      </c>
      <c r="T12" s="17">
        <f>IFERROR(('2023'!K11-'2022'!K10)/'2022'!K10," ")</f>
        <v>1</v>
      </c>
      <c r="U12" s="17">
        <f>IFERROR(('2023'!L11-'2022'!L10)/'2022'!L10," ")</f>
        <v>0.2</v>
      </c>
      <c r="V12" s="17">
        <f>IFERROR(('2023'!M11-'2022'!M10)/'2022'!M10," ")</f>
        <v>0.33333333333333331</v>
      </c>
      <c r="W12" s="17">
        <f>IFERROR(('2023'!N11-'2022'!N10)/'2022'!N10," ")</f>
        <v>0.2</v>
      </c>
      <c r="X12" s="17">
        <f>IFERROR(('2023'!O11-'2022'!O10)/'2022'!O10," ")</f>
        <v>0.44444444444444442</v>
      </c>
    </row>
    <row r="13" spans="1:24" x14ac:dyDescent="0.25">
      <c r="A13" s="5" t="s">
        <v>20</v>
      </c>
      <c r="B13" s="11" t="s">
        <v>30</v>
      </c>
      <c r="C13" s="49">
        <v>94</v>
      </c>
      <c r="D13" s="49">
        <f>_xlfn.XLOOKUP(B13,'2022'!$C$2:$C$23,'2022'!$P$2:$P$23)</f>
        <v>64</v>
      </c>
      <c r="E13" s="18">
        <f t="shared" si="0"/>
        <v>0.46875</v>
      </c>
      <c r="F13">
        <v>1054000</v>
      </c>
      <c r="G13">
        <v>730000</v>
      </c>
      <c r="H13" s="18">
        <f t="shared" si="1"/>
        <v>0.44383561643835617</v>
      </c>
      <c r="K13" s="5" t="s">
        <v>28</v>
      </c>
      <c r="L13" s="11" t="s">
        <v>29</v>
      </c>
      <c r="M13" s="17">
        <f>IFERROR(('2023'!D12-'2022'!D11)/'2022'!D11," ")</f>
        <v>1</v>
      </c>
      <c r="N13" s="17">
        <f>IFERROR(('2023'!E12-'2022'!E11)/'2022'!E11," ")</f>
        <v>3</v>
      </c>
      <c r="O13" s="17">
        <f>IFERROR(('2023'!F12-'2022'!F11)/'2022'!F11," ")</f>
        <v>0.375</v>
      </c>
      <c r="P13" s="17">
        <f>IFERROR(('2023'!G12-'2022'!G11)/'2022'!G11," ")</f>
        <v>0.2857142857142857</v>
      </c>
      <c r="Q13" s="17">
        <f>IFERROR(('2023'!H12-'2022'!H11)/'2022'!H11," ")</f>
        <v>2</v>
      </c>
      <c r="R13" s="17" t="str">
        <f>IFERROR(('2023'!I12-'2022'!I11)/'2022'!I11," ")</f>
        <v xml:space="preserve"> </v>
      </c>
      <c r="S13" s="17">
        <f>IFERROR(('2023'!J12-'2022'!J11)/'2022'!J11," ")</f>
        <v>0.35714285714285715</v>
      </c>
      <c r="T13" s="17">
        <f>IFERROR(('2023'!K12-'2022'!K11)/'2022'!K11," ")</f>
        <v>0.75</v>
      </c>
      <c r="U13" s="17">
        <f>IFERROR(('2023'!L12-'2022'!L11)/'2022'!L11," ")</f>
        <v>0.16666666666666666</v>
      </c>
      <c r="V13" s="17">
        <f>IFERROR(('2023'!M12-'2022'!M11)/'2022'!M11," ")</f>
        <v>0.2</v>
      </c>
      <c r="W13" s="17">
        <f>IFERROR(('2023'!N12-'2022'!N11)/'2022'!N11," ")</f>
        <v>0.13333333333333333</v>
      </c>
      <c r="X13" s="17">
        <f>IFERROR(('2023'!O12-'2022'!O11)/'2022'!O11," ")</f>
        <v>1.3333333333333333</v>
      </c>
    </row>
    <row r="14" spans="1:24" x14ac:dyDescent="0.25">
      <c r="A14" s="5" t="s">
        <v>18</v>
      </c>
      <c r="B14" s="11" t="s">
        <v>31</v>
      </c>
      <c r="C14" s="49">
        <v>86</v>
      </c>
      <c r="D14" s="49">
        <f>_xlfn.XLOOKUP(B14,'2022'!$C$2:$C$23,'2022'!$P$2:$P$23)</f>
        <v>56</v>
      </c>
      <c r="E14" s="18">
        <f t="shared" si="0"/>
        <v>0.5357142857142857</v>
      </c>
      <c r="F14">
        <v>952000</v>
      </c>
      <c r="G14">
        <v>628000</v>
      </c>
      <c r="H14" s="18">
        <f t="shared" si="1"/>
        <v>0.51592356687898089</v>
      </c>
      <c r="K14" s="5" t="s">
        <v>20</v>
      </c>
      <c r="L14" s="11" t="s">
        <v>30</v>
      </c>
      <c r="M14" s="17" t="str">
        <f>IFERROR(('2023'!D13-'2022'!D12)/'2022'!D12," ")</f>
        <v xml:space="preserve"> </v>
      </c>
      <c r="N14" s="17">
        <f>IFERROR(('2023'!E13-'2022'!E12)/'2022'!E12," ")</f>
        <v>3</v>
      </c>
      <c r="O14" s="17" t="str">
        <f>IFERROR(('2023'!F13-'2022'!F12)/'2022'!F12," ")</f>
        <v xml:space="preserve"> </v>
      </c>
      <c r="P14" s="17" t="str">
        <f>IFERROR(('2023'!G13-'2022'!G12)/'2022'!G12," ")</f>
        <v xml:space="preserve"> </v>
      </c>
      <c r="Q14" s="17" t="str">
        <f>IFERROR(('2023'!H13-'2022'!H12)/'2022'!H12," ")</f>
        <v xml:space="preserve"> </v>
      </c>
      <c r="R14" s="17">
        <f>IFERROR(('2023'!I13-'2022'!I12)/'2022'!I12," ")</f>
        <v>0.2</v>
      </c>
      <c r="S14" s="17">
        <f>IFERROR(('2023'!J13-'2022'!J12)/'2022'!J12," ")</f>
        <v>1.25</v>
      </c>
      <c r="T14" s="17" t="str">
        <f>IFERROR(('2023'!K13-'2022'!K12)/'2022'!K12," ")</f>
        <v xml:space="preserve"> </v>
      </c>
      <c r="U14" s="17">
        <f>IFERROR(('2023'!L13-'2022'!L12)/'2022'!L12," ")</f>
        <v>5.2631578947368418E-2</v>
      </c>
      <c r="V14" s="17">
        <f>IFERROR(('2023'!M13-'2022'!M12)/'2022'!M12," ")</f>
        <v>0.1111111111111111</v>
      </c>
      <c r="W14" s="17">
        <f>IFERROR(('2023'!N13-'2022'!N12)/'2022'!N12," ")</f>
        <v>0.125</v>
      </c>
      <c r="X14" s="17">
        <f>IFERROR(('2023'!O13-'2022'!O12)/'2022'!O12," ")</f>
        <v>0.4</v>
      </c>
    </row>
    <row r="15" spans="1:24" x14ac:dyDescent="0.25">
      <c r="A15" s="5" t="s">
        <v>28</v>
      </c>
      <c r="B15" s="11" t="s">
        <v>32</v>
      </c>
      <c r="C15" s="49">
        <v>70</v>
      </c>
      <c r="D15" s="49">
        <f>_xlfn.XLOOKUP(B15,'2022'!$C$2:$C$23,'2022'!$P$2:$P$23)</f>
        <v>39</v>
      </c>
      <c r="E15" s="18">
        <f t="shared" si="0"/>
        <v>0.79487179487179482</v>
      </c>
      <c r="F15">
        <v>772000</v>
      </c>
      <c r="G15">
        <v>436000</v>
      </c>
      <c r="H15" s="18">
        <f t="shared" si="1"/>
        <v>0.77064220183486243</v>
      </c>
      <c r="K15" s="5" t="s">
        <v>18</v>
      </c>
      <c r="L15" s="11" t="s">
        <v>31</v>
      </c>
      <c r="M15" s="17">
        <f>IFERROR(('2023'!D14-'2022'!D13)/'2022'!D13," ")</f>
        <v>0.4</v>
      </c>
      <c r="N15" s="17" t="str">
        <f>IFERROR(('2023'!E14-'2022'!E13)/'2022'!E13," ")</f>
        <v xml:space="preserve"> </v>
      </c>
      <c r="O15" s="17">
        <f>IFERROR(('2023'!F14-'2022'!F13)/'2022'!F13," ")</f>
        <v>0.6</v>
      </c>
      <c r="P15" s="17">
        <f>IFERROR(('2023'!G14-'2022'!G13)/'2022'!G13," ")</f>
        <v>0.66666666666666663</v>
      </c>
      <c r="Q15" s="17">
        <f>IFERROR(('2023'!H14-'2022'!H13)/'2022'!H13," ")</f>
        <v>2.5</v>
      </c>
      <c r="R15" s="17">
        <f>IFERROR(('2023'!I14-'2022'!I13)/'2022'!I13," ")</f>
        <v>0.25</v>
      </c>
      <c r="S15" s="17">
        <f>IFERROR(('2023'!J14-'2022'!J13)/'2022'!J13," ")</f>
        <v>0.625</v>
      </c>
      <c r="T15" s="17">
        <f>IFERROR(('2023'!K14-'2022'!K13)/'2022'!K13," ")</f>
        <v>0.6</v>
      </c>
      <c r="U15" s="17">
        <f>IFERROR(('2023'!L14-'2022'!L13)/'2022'!L13," ")</f>
        <v>0.1111111111111111</v>
      </c>
      <c r="V15" s="17">
        <f>IFERROR(('2023'!M14-'2022'!M13)/'2022'!M13," ")</f>
        <v>0.125</v>
      </c>
      <c r="W15" s="17">
        <f>IFERROR(('2023'!N14-'2022'!N13)/'2022'!N13," ")</f>
        <v>0.5</v>
      </c>
      <c r="X15" s="17">
        <f>IFERROR(('2023'!O14-'2022'!O13)/'2022'!O13," ")</f>
        <v>1.3333333333333333</v>
      </c>
    </row>
    <row r="16" spans="1:24" x14ac:dyDescent="0.25">
      <c r="A16" s="5" t="s">
        <v>20</v>
      </c>
      <c r="B16" s="11" t="s">
        <v>33</v>
      </c>
      <c r="C16" s="49">
        <v>73</v>
      </c>
      <c r="D16" s="49">
        <f>_xlfn.XLOOKUP(B16,'2022'!$C$2:$C$23,'2022'!$P$2:$P$23)</f>
        <v>41</v>
      </c>
      <c r="E16" s="18">
        <f t="shared" si="0"/>
        <v>0.78048780487804881</v>
      </c>
      <c r="F16">
        <v>826000</v>
      </c>
      <c r="G16">
        <v>478000</v>
      </c>
      <c r="H16" s="18">
        <f t="shared" si="1"/>
        <v>0.72803347280334729</v>
      </c>
      <c r="K16" s="5" t="s">
        <v>28</v>
      </c>
      <c r="L16" s="11" t="s">
        <v>32</v>
      </c>
      <c r="M16" s="17">
        <f>IFERROR(('2023'!D15-'2022'!D14)/'2022'!D14," ")</f>
        <v>1</v>
      </c>
      <c r="N16" s="17">
        <f>IFERROR(('2023'!E15-'2022'!E14)/'2022'!E14," ")</f>
        <v>1.5</v>
      </c>
      <c r="O16" s="17" t="str">
        <f>IFERROR(('2023'!F15-'2022'!F14)/'2022'!F14," ")</f>
        <v xml:space="preserve"> </v>
      </c>
      <c r="P16" s="17">
        <f>IFERROR(('2023'!G15-'2022'!G14)/'2022'!G14," ")</f>
        <v>1</v>
      </c>
      <c r="Q16" s="17">
        <f>IFERROR(('2023'!H15-'2022'!H14)/'2022'!H14," ")</f>
        <v>5</v>
      </c>
      <c r="R16" s="17">
        <f>IFERROR(('2023'!I15-'2022'!I14)/'2022'!I14," ")</f>
        <v>0.5</v>
      </c>
      <c r="S16" s="17">
        <f>IFERROR(('2023'!J15-'2022'!J14)/'2022'!J14," ")</f>
        <v>1</v>
      </c>
      <c r="T16" s="17">
        <f>IFERROR(('2023'!K15-'2022'!K14)/'2022'!K14," ")</f>
        <v>1.5</v>
      </c>
      <c r="U16" s="17">
        <f>IFERROR(('2023'!L15-'2022'!L14)/'2022'!L14," ")</f>
        <v>0.33333333333333331</v>
      </c>
      <c r="V16" s="17">
        <f>IFERROR(('2023'!M15-'2022'!M14)/'2022'!M14," ")</f>
        <v>0.14285714285714285</v>
      </c>
      <c r="W16" s="17">
        <f>IFERROR(('2023'!N15-'2022'!N14)/'2022'!N14," ")</f>
        <v>0.2857142857142857</v>
      </c>
      <c r="X16" s="17">
        <f>IFERROR(('2023'!O15-'2022'!O14)/'2022'!O14," ")</f>
        <v>0.66666666666666663</v>
      </c>
    </row>
    <row r="17" spans="1:24" x14ac:dyDescent="0.25">
      <c r="A17" s="5" t="s">
        <v>28</v>
      </c>
      <c r="B17" s="11" t="s">
        <v>34</v>
      </c>
      <c r="C17" s="49">
        <v>64</v>
      </c>
      <c r="D17" s="49">
        <f>_xlfn.XLOOKUP(B17,'2022'!$C$2:$C$23,'2022'!$P$2:$P$23)</f>
        <v>32</v>
      </c>
      <c r="E17" s="18">
        <f t="shared" si="0"/>
        <v>1</v>
      </c>
      <c r="F17">
        <v>706000</v>
      </c>
      <c r="G17">
        <v>358000</v>
      </c>
      <c r="H17" s="18">
        <f t="shared" si="1"/>
        <v>0.97206703910614523</v>
      </c>
      <c r="K17" s="5" t="s">
        <v>20</v>
      </c>
      <c r="L17" s="11" t="s">
        <v>33</v>
      </c>
      <c r="M17" s="17">
        <f>IFERROR(('2023'!D16-'2022'!D15)/'2022'!D15," ")</f>
        <v>0.2857142857142857</v>
      </c>
      <c r="N17" s="17">
        <f>IFERROR(('2023'!E16-'2022'!E15)/'2022'!E15," ")</f>
        <v>1.5</v>
      </c>
      <c r="O17" s="17">
        <f>IFERROR(('2023'!F16-'2022'!F15)/'2022'!F15," ")</f>
        <v>1.5</v>
      </c>
      <c r="P17" s="17">
        <f>IFERROR(('2023'!G16-'2022'!G15)/'2022'!G15," ")</f>
        <v>0.22222222222222221</v>
      </c>
      <c r="Q17" s="17" t="str">
        <f>IFERROR(('2023'!H16-'2022'!H15)/'2022'!H15," ")</f>
        <v xml:space="preserve"> </v>
      </c>
      <c r="R17" s="17">
        <f>IFERROR(('2023'!I16-'2022'!I15)/'2022'!I15," ")</f>
        <v>1</v>
      </c>
      <c r="S17" s="17">
        <f>IFERROR(('2023'!J16-'2022'!J15)/'2022'!J15," ")</f>
        <v>2.5</v>
      </c>
      <c r="T17" s="17" t="str">
        <f>IFERROR(('2023'!K16-'2022'!K15)/'2022'!K15," ")</f>
        <v xml:space="preserve"> </v>
      </c>
      <c r="U17" s="17">
        <f>IFERROR(('2023'!L16-'2022'!L15)/'2022'!L15," ")</f>
        <v>0.125</v>
      </c>
      <c r="V17" s="17">
        <f>IFERROR(('2023'!M16-'2022'!M15)/'2022'!M15," ")</f>
        <v>0.5</v>
      </c>
      <c r="W17" s="17">
        <f>IFERROR(('2023'!N16-'2022'!N15)/'2022'!N15," ")</f>
        <v>0.5</v>
      </c>
      <c r="X17" s="17">
        <f>IFERROR(('2023'!O16-'2022'!O15)/'2022'!O15," ")</f>
        <v>1</v>
      </c>
    </row>
    <row r="18" spans="1:24" x14ac:dyDescent="0.25">
      <c r="A18" s="5" t="s">
        <v>18</v>
      </c>
      <c r="B18" s="11" t="s">
        <v>35</v>
      </c>
      <c r="C18" s="49">
        <v>65</v>
      </c>
      <c r="D18" s="49">
        <f>_xlfn.XLOOKUP(B18,'2022'!$C$2:$C$23,'2022'!$P$2:$P$23)</f>
        <v>38</v>
      </c>
      <c r="E18" s="18">
        <f t="shared" si="0"/>
        <v>0.71052631578947367</v>
      </c>
      <c r="F18">
        <v>744000</v>
      </c>
      <c r="G18">
        <v>448000</v>
      </c>
      <c r="H18" s="18">
        <f t="shared" si="1"/>
        <v>0.6607142857142857</v>
      </c>
      <c r="K18" s="5" t="s">
        <v>28</v>
      </c>
      <c r="L18" s="11" t="s">
        <v>34</v>
      </c>
      <c r="M18" s="17" t="str">
        <f>IFERROR(('2023'!D17-'2022'!D16)/'2022'!D16," ")</f>
        <v xml:space="preserve"> </v>
      </c>
      <c r="N18" s="17">
        <f>IFERROR(('2023'!E17-'2022'!E16)/'2022'!E16," ")</f>
        <v>1</v>
      </c>
      <c r="O18" s="17">
        <f>IFERROR(('2023'!F17-'2022'!F16)/'2022'!F16," ")</f>
        <v>3</v>
      </c>
      <c r="P18" s="17">
        <f>IFERROR(('2023'!G17-'2022'!G16)/'2022'!G16," ")</f>
        <v>2</v>
      </c>
      <c r="Q18" s="17" t="str">
        <f>IFERROR(('2023'!H17-'2022'!H16)/'2022'!H16," ")</f>
        <v xml:space="preserve"> </v>
      </c>
      <c r="R18" s="17">
        <f>IFERROR(('2023'!I17-'2022'!I16)/'2022'!I16," ")</f>
        <v>0.2</v>
      </c>
      <c r="S18" s="17">
        <f>IFERROR(('2023'!J17-'2022'!J16)/'2022'!J16," ")</f>
        <v>0.7142857142857143</v>
      </c>
      <c r="T18" s="17" t="str">
        <f>IFERROR(('2023'!K17-'2022'!K16)/'2022'!K16," ")</f>
        <v xml:space="preserve"> </v>
      </c>
      <c r="U18" s="17">
        <f>IFERROR(('2023'!L17-'2022'!L16)/'2022'!L16," ")</f>
        <v>0.2</v>
      </c>
      <c r="V18" s="17" t="str">
        <f>IFERROR(('2023'!M17-'2022'!M16)/'2022'!M16," ")</f>
        <v xml:space="preserve"> </v>
      </c>
      <c r="W18" s="17">
        <f>IFERROR(('2023'!N17-'2022'!N16)/'2022'!N16," ")</f>
        <v>0.22222222222222221</v>
      </c>
      <c r="X18" s="17">
        <f>IFERROR(('2023'!O17-'2022'!O16)/'2022'!O16," ")</f>
        <v>4</v>
      </c>
    </row>
    <row r="19" spans="1:24" x14ac:dyDescent="0.25">
      <c r="A19" s="5" t="s">
        <v>28</v>
      </c>
      <c r="B19" s="11" t="s">
        <v>36</v>
      </c>
      <c r="C19" s="49">
        <v>66</v>
      </c>
      <c r="D19" s="49">
        <f>_xlfn.XLOOKUP(B19,'2022'!$C$2:$C$23,'2022'!$P$2:$P$23)</f>
        <v>38</v>
      </c>
      <c r="E19" s="18">
        <f t="shared" si="0"/>
        <v>0.73684210526315785</v>
      </c>
      <c r="F19">
        <v>720000</v>
      </c>
      <c r="G19">
        <v>412000</v>
      </c>
      <c r="H19" s="18">
        <f t="shared" si="1"/>
        <v>0.74757281553398058</v>
      </c>
      <c r="K19" s="5" t="s">
        <v>18</v>
      </c>
      <c r="L19" s="11" t="s">
        <v>35</v>
      </c>
      <c r="M19" s="17">
        <f>IFERROR(('2023'!D18-'2022'!D17)/'2022'!D17," ")</f>
        <v>0.66666666666666663</v>
      </c>
      <c r="N19" s="17">
        <f>IFERROR(('2023'!E18-'2022'!E17)/'2022'!E17," ")</f>
        <v>3</v>
      </c>
      <c r="O19" s="17">
        <f>IFERROR(('2023'!F18-'2022'!F17)/'2022'!F17," ")</f>
        <v>0.5</v>
      </c>
      <c r="P19" s="17" t="str">
        <f>IFERROR(('2023'!G18-'2022'!G17)/'2022'!G17," ")</f>
        <v xml:space="preserve"> </v>
      </c>
      <c r="Q19" s="17">
        <f>IFERROR(('2023'!H18-'2022'!H17)/'2022'!H17," ")</f>
        <v>3</v>
      </c>
      <c r="R19" s="17" t="str">
        <f>IFERROR(('2023'!I18-'2022'!I17)/'2022'!I17," ")</f>
        <v xml:space="preserve"> </v>
      </c>
      <c r="S19" s="17">
        <f>IFERROR(('2023'!J18-'2022'!J17)/'2022'!J17," ")</f>
        <v>5</v>
      </c>
      <c r="T19" s="17">
        <f>IFERROR(('2023'!K18-'2022'!K17)/'2022'!K17," ")</f>
        <v>1</v>
      </c>
      <c r="U19" s="17">
        <f>IFERROR(('2023'!L18-'2022'!L17)/'2022'!L17," ")</f>
        <v>0.2</v>
      </c>
      <c r="V19" s="17">
        <f>IFERROR(('2023'!M18-'2022'!M17)/'2022'!M17," ")</f>
        <v>6.6666666666666666E-2</v>
      </c>
      <c r="W19" s="17">
        <f>IFERROR(('2023'!N18-'2022'!N17)/'2022'!N17," ")</f>
        <v>0.5</v>
      </c>
      <c r="X19" s="17">
        <f>IFERROR(('2023'!O18-'2022'!O17)/'2022'!O17," ")</f>
        <v>4</v>
      </c>
    </row>
    <row r="20" spans="1:24" x14ac:dyDescent="0.25">
      <c r="A20" s="5" t="s">
        <v>15</v>
      </c>
      <c r="B20" s="11" t="s">
        <v>37</v>
      </c>
      <c r="C20" s="49">
        <v>65</v>
      </c>
      <c r="D20" s="49">
        <f>_xlfn.XLOOKUP(B20,'2022'!$C$2:$C$23,'2022'!$P$2:$P$23)</f>
        <v>36</v>
      </c>
      <c r="E20" s="18">
        <f t="shared" si="0"/>
        <v>0.80555555555555558</v>
      </c>
      <c r="F20">
        <v>736000</v>
      </c>
      <c r="G20">
        <v>420000</v>
      </c>
      <c r="H20" s="18">
        <f t="shared" si="1"/>
        <v>0.75238095238095237</v>
      </c>
      <c r="K20" s="5" t="s">
        <v>28</v>
      </c>
      <c r="L20" s="11" t="s">
        <v>36</v>
      </c>
      <c r="M20" s="17">
        <f>IFERROR(('2023'!D19-'2022'!D18)/'2022'!D18," ")</f>
        <v>0.4</v>
      </c>
      <c r="N20" s="17" t="str">
        <f>IFERROR(('2023'!E19-'2022'!E18)/'2022'!E18," ")</f>
        <v xml:space="preserve"> </v>
      </c>
      <c r="O20" s="17">
        <f>IFERROR(('2023'!F19-'2022'!F18)/'2022'!F18," ")</f>
        <v>1</v>
      </c>
      <c r="P20" s="17">
        <f>IFERROR(('2023'!G19-'2022'!G18)/'2022'!G18," ")</f>
        <v>2</v>
      </c>
      <c r="Q20" s="17">
        <f>IFERROR(('2023'!H19-'2022'!H18)/'2022'!H18," ")</f>
        <v>1</v>
      </c>
      <c r="R20" s="17">
        <f>IFERROR(('2023'!I19-'2022'!I18)/'2022'!I18," ")</f>
        <v>0.125</v>
      </c>
      <c r="S20" s="17">
        <f>IFERROR(('2023'!J19-'2022'!J18)/'2022'!J18," ")</f>
        <v>0.625</v>
      </c>
      <c r="T20" s="17">
        <f>IFERROR(('2023'!K19-'2022'!K18)/'2022'!K18," ")</f>
        <v>1.5</v>
      </c>
      <c r="U20" s="17">
        <f>IFERROR(('2023'!L19-'2022'!L18)/'2022'!L18," ")</f>
        <v>0.33333333333333331</v>
      </c>
      <c r="V20" s="17">
        <f>IFERROR(('2023'!M19-'2022'!M18)/'2022'!M18," ")</f>
        <v>0.5</v>
      </c>
      <c r="W20" s="17">
        <f>IFERROR(('2023'!N19-'2022'!N18)/'2022'!N18," ")</f>
        <v>1</v>
      </c>
      <c r="X20" s="17">
        <f>IFERROR(('2023'!O19-'2022'!O18)/'2022'!O18," ")</f>
        <v>1.3333333333333333</v>
      </c>
    </row>
    <row r="21" spans="1:24" x14ac:dyDescent="0.25">
      <c r="A21" s="5" t="s">
        <v>18</v>
      </c>
      <c r="B21" s="11" t="s">
        <v>38</v>
      </c>
      <c r="C21" s="49">
        <v>61</v>
      </c>
      <c r="D21" s="49">
        <f>_xlfn.XLOOKUP(B21,'2022'!$C$2:$C$23,'2022'!$P$2:$P$23)</f>
        <v>42</v>
      </c>
      <c r="E21" s="18">
        <f t="shared" si="0"/>
        <v>0.45238095238095238</v>
      </c>
      <c r="F21">
        <v>688000</v>
      </c>
      <c r="G21">
        <v>470000</v>
      </c>
      <c r="H21" s="18">
        <f t="shared" si="1"/>
        <v>0.46382978723404256</v>
      </c>
      <c r="K21" s="5" t="s">
        <v>15</v>
      </c>
      <c r="L21" s="11" t="s">
        <v>37</v>
      </c>
      <c r="M21" s="17">
        <f>IFERROR(('2023'!D20-'2022'!D19)/'2022'!D19," ")</f>
        <v>0.22222222222222221</v>
      </c>
      <c r="N21" s="17" t="str">
        <f>IFERROR(('2023'!E20-'2022'!E19)/'2022'!E19," ")</f>
        <v xml:space="preserve"> </v>
      </c>
      <c r="O21" s="17">
        <f>IFERROR(('2023'!F20-'2022'!F19)/'2022'!F19," ")</f>
        <v>0.42857142857142855</v>
      </c>
      <c r="P21" s="17">
        <f>IFERROR(('2023'!G20-'2022'!G19)/'2022'!G19," ")</f>
        <v>0.4</v>
      </c>
      <c r="Q21" s="17" t="str">
        <f>IFERROR(('2023'!H20-'2022'!H19)/'2022'!H19," ")</f>
        <v xml:space="preserve"> </v>
      </c>
      <c r="R21" s="17">
        <f>IFERROR(('2023'!I20-'2022'!I19)/'2022'!I19," ")</f>
        <v>-1</v>
      </c>
      <c r="S21" s="17">
        <f>IFERROR(('2023'!J20-'2022'!J19)/'2022'!J19," ")</f>
        <v>1.25</v>
      </c>
      <c r="T21" s="17">
        <f>IFERROR(('2023'!K20-'2022'!K19)/'2022'!K19," ")</f>
        <v>3</v>
      </c>
      <c r="U21" s="17">
        <f>IFERROR(('2023'!L20-'2022'!L19)/'2022'!L19," ")</f>
        <v>1</v>
      </c>
      <c r="V21" s="17">
        <f>IFERROR(('2023'!M20-'2022'!M19)/'2022'!M19," ")</f>
        <v>0.33333333333333331</v>
      </c>
      <c r="W21" s="17">
        <f>IFERROR(('2023'!N20-'2022'!N19)/'2022'!N19," ")</f>
        <v>0.4</v>
      </c>
      <c r="X21" s="17" t="str">
        <f>IFERROR(('2023'!O20-'2022'!O19)/'2022'!O19," ")</f>
        <v xml:space="preserve"> </v>
      </c>
    </row>
    <row r="22" spans="1:24" x14ac:dyDescent="0.25">
      <c r="A22" s="5" t="s">
        <v>28</v>
      </c>
      <c r="B22" s="11" t="s">
        <v>39</v>
      </c>
      <c r="C22" s="49">
        <v>46</v>
      </c>
      <c r="D22" s="49">
        <f>_xlfn.XLOOKUP(B22,'2022'!$C$2:$C$23,'2022'!$P$2:$P$23)</f>
        <v>27</v>
      </c>
      <c r="E22" s="18">
        <f t="shared" si="0"/>
        <v>0.70370370370370372</v>
      </c>
      <c r="F22">
        <v>514000</v>
      </c>
      <c r="G22">
        <v>300000</v>
      </c>
      <c r="H22" s="18">
        <f t="shared" si="1"/>
        <v>0.71333333333333337</v>
      </c>
      <c r="K22" s="5" t="s">
        <v>18</v>
      </c>
      <c r="L22" s="11" t="s">
        <v>38</v>
      </c>
      <c r="M22" s="17">
        <f>IFERROR(('2023'!D21-'2022'!D20)/'2022'!D20," ")</f>
        <v>0.4</v>
      </c>
      <c r="N22" s="17">
        <f>IFERROR(('2023'!E21-'2022'!E20)/'2022'!E20," ")</f>
        <v>0.5</v>
      </c>
      <c r="O22" s="17">
        <f>IFERROR(('2023'!F21-'2022'!F20)/'2022'!F20," ")</f>
        <v>1.5</v>
      </c>
      <c r="P22" s="17">
        <f>IFERROR(('2023'!G21-'2022'!G20)/'2022'!G20," ")</f>
        <v>2</v>
      </c>
      <c r="Q22" s="17">
        <f>IFERROR(('2023'!H21-'2022'!H20)/'2022'!H20," ")</f>
        <v>2</v>
      </c>
      <c r="R22" s="17">
        <f>IFERROR(('2023'!I21-'2022'!I20)/'2022'!I20," ")</f>
        <v>-1</v>
      </c>
      <c r="S22" s="17">
        <f>IFERROR(('2023'!J21-'2022'!J20)/'2022'!J20," ")</f>
        <v>0.625</v>
      </c>
      <c r="T22" s="17">
        <f>IFERROR(('2023'!K21-'2022'!K20)/'2022'!K20," ")</f>
        <v>1.5</v>
      </c>
      <c r="U22" s="17">
        <f>IFERROR(('2023'!L21-'2022'!L20)/'2022'!L20," ")</f>
        <v>0.5</v>
      </c>
      <c r="V22" s="17">
        <f>IFERROR(('2023'!M21-'2022'!M20)/'2022'!M20," ")</f>
        <v>0.2</v>
      </c>
      <c r="W22" s="17">
        <f>IFERROR(('2023'!N21-'2022'!N20)/'2022'!N20," ")</f>
        <v>0.5</v>
      </c>
      <c r="X22" s="17">
        <f>IFERROR(('2023'!O21-'2022'!O20)/'2022'!O20," ")</f>
        <v>-0.8</v>
      </c>
    </row>
    <row r="23" spans="1:24" x14ac:dyDescent="0.25">
      <c r="A23" s="5" t="s">
        <v>15</v>
      </c>
      <c r="B23" s="11" t="s">
        <v>40</v>
      </c>
      <c r="C23" s="49">
        <v>54</v>
      </c>
      <c r="D23" s="49">
        <f>_xlfn.XLOOKUP(B23,'2022'!$C$2:$C$23,'2022'!$P$2:$P$23)</f>
        <v>33</v>
      </c>
      <c r="E23" s="18">
        <f t="shared" si="0"/>
        <v>0.63636363636363635</v>
      </c>
      <c r="F23">
        <v>604000</v>
      </c>
      <c r="G23">
        <v>366000</v>
      </c>
      <c r="H23" s="18">
        <f t="shared" si="1"/>
        <v>0.65027322404371579</v>
      </c>
      <c r="K23" s="5" t="s">
        <v>28</v>
      </c>
      <c r="L23" s="11" t="s">
        <v>39</v>
      </c>
      <c r="M23" s="17">
        <f>IFERROR(('2023'!D22-'2022'!D21)/'2022'!D21," ")</f>
        <v>2</v>
      </c>
      <c r="N23" s="17" t="str">
        <f>IFERROR(('2023'!E22-'2022'!E21)/'2022'!E21," ")</f>
        <v xml:space="preserve"> </v>
      </c>
      <c r="O23" s="17" t="str">
        <f>IFERROR(('2023'!F22-'2022'!F21)/'2022'!F21," ")</f>
        <v xml:space="preserve"> </v>
      </c>
      <c r="P23" s="17">
        <f>IFERROR(('2023'!G22-'2022'!G21)/'2022'!G21," ")</f>
        <v>1</v>
      </c>
      <c r="Q23" s="17">
        <f>IFERROR(('2023'!H22-'2022'!H21)/'2022'!H21," ")</f>
        <v>1</v>
      </c>
      <c r="R23" s="17">
        <f>IFERROR(('2023'!I22-'2022'!I21)/'2022'!I21," ")</f>
        <v>0.5</v>
      </c>
      <c r="S23" s="17">
        <f>IFERROR(('2023'!J22-'2022'!J21)/'2022'!J21," ")</f>
        <v>5</v>
      </c>
      <c r="T23" s="17">
        <f>IFERROR(('2023'!K22-'2022'!K21)/'2022'!K21," ")</f>
        <v>-0.8</v>
      </c>
      <c r="U23" s="17">
        <f>IFERROR(('2023'!L22-'2022'!L21)/'2022'!L21," ")</f>
        <v>0.5</v>
      </c>
      <c r="V23" s="17">
        <f>IFERROR(('2023'!M22-'2022'!M21)/'2022'!M21," ")</f>
        <v>0.5</v>
      </c>
      <c r="W23" s="17">
        <f>IFERROR(('2023'!N22-'2022'!N21)/'2022'!N21," ")</f>
        <v>0.25</v>
      </c>
      <c r="X23" s="17">
        <f>IFERROR(('2023'!O22-'2022'!O21)/'2022'!O21," ")</f>
        <v>1.3333333333333333</v>
      </c>
    </row>
    <row r="24" spans="1:24" x14ac:dyDescent="0.25">
      <c r="A24" s="5" t="s">
        <v>18</v>
      </c>
      <c r="B24" s="11" t="s">
        <v>41</v>
      </c>
      <c r="C24" s="49">
        <v>40</v>
      </c>
      <c r="D24" s="49">
        <f>_xlfn.XLOOKUP(B24,'2022'!$C$2:$C$23,'2022'!$P$2:$P$23)</f>
        <v>16</v>
      </c>
      <c r="E24" s="18">
        <f t="shared" si="0"/>
        <v>1.5</v>
      </c>
      <c r="F24">
        <v>430000</v>
      </c>
      <c r="G24">
        <v>170000</v>
      </c>
      <c r="H24" s="18">
        <f t="shared" si="1"/>
        <v>1.5294117647058822</v>
      </c>
      <c r="K24" s="5" t="s">
        <v>15</v>
      </c>
      <c r="L24" s="11" t="s">
        <v>40</v>
      </c>
      <c r="M24" s="17" t="str">
        <f>IFERROR(('2023'!D23-'2022'!D22)/'2022'!D22," ")</f>
        <v xml:space="preserve"> </v>
      </c>
      <c r="N24" s="17" t="str">
        <f>IFERROR(('2023'!E23-'2022'!E22)/'2022'!E22," ")</f>
        <v xml:space="preserve"> </v>
      </c>
      <c r="O24" s="17">
        <f>IFERROR(('2023'!F23-'2022'!F22)/'2022'!F22," ")</f>
        <v>3</v>
      </c>
      <c r="P24" s="17">
        <f>IFERROR(('2023'!G23-'2022'!G22)/'2022'!G22," ")</f>
        <v>1</v>
      </c>
      <c r="Q24" s="17">
        <f>IFERROR(('2023'!H23-'2022'!H22)/'2022'!H22," ")</f>
        <v>0</v>
      </c>
      <c r="R24" s="17">
        <f>IFERROR(('2023'!I23-'2022'!I22)/'2022'!I22," ")</f>
        <v>0.5</v>
      </c>
      <c r="S24" s="17">
        <f>IFERROR(('2023'!J23-'2022'!J22)/'2022'!J22," ")</f>
        <v>1</v>
      </c>
      <c r="T24" s="17">
        <f>IFERROR(('2023'!K23-'2022'!K22)/'2022'!K22," ")</f>
        <v>1.5</v>
      </c>
      <c r="U24" s="17">
        <f>IFERROR(('2023'!L23-'2022'!L22)/'2022'!L22," ")</f>
        <v>0.16666666666666666</v>
      </c>
      <c r="V24" s="17">
        <f>IFERROR(('2023'!M23-'2022'!M22)/'2022'!M22," ")</f>
        <v>0.2</v>
      </c>
      <c r="W24" s="17">
        <f>IFERROR(('2023'!N23-'2022'!N22)/'2022'!N22," ")</f>
        <v>0.5</v>
      </c>
      <c r="X24" s="17">
        <f>IFERROR(('2023'!O23-'2022'!O22)/'2022'!O22," ")</f>
        <v>-0.4</v>
      </c>
    </row>
    <row r="25" spans="1:24" x14ac:dyDescent="0.25">
      <c r="A25" s="5" t="s">
        <v>15</v>
      </c>
      <c r="B25" s="11" t="s">
        <v>43</v>
      </c>
      <c r="C25" s="49">
        <v>49</v>
      </c>
      <c r="D25" t="e">
        <f>_xlfn.XLOOKUP(B25,'2022'!$C$2:$C$23,'2022'!$P$2:$P$23)</f>
        <v>#N/A</v>
      </c>
      <c r="F25">
        <v>392000</v>
      </c>
      <c r="H25" s="18" t="e">
        <f t="shared" si="1"/>
        <v>#DIV/0!</v>
      </c>
      <c r="K25" s="5" t="s">
        <v>18</v>
      </c>
      <c r="L25" s="11" t="s">
        <v>41</v>
      </c>
      <c r="M25" s="17" t="str">
        <f>IFERROR(('2023'!D24-'2022'!D23)/'2022'!D23," ")</f>
        <v xml:space="preserve"> </v>
      </c>
      <c r="N25" s="17" t="str">
        <f>IFERROR(('2023'!E24-'2022'!E23)/'2022'!E23," ")</f>
        <v xml:space="preserve"> </v>
      </c>
      <c r="O25" s="17" t="str">
        <f>IFERROR(('2023'!F24-'2022'!F23)/'2022'!F23," ")</f>
        <v xml:space="preserve"> </v>
      </c>
      <c r="P25" s="17" t="str">
        <f>IFERROR(('2023'!G24-'2022'!G23)/'2022'!G23," ")</f>
        <v xml:space="preserve"> </v>
      </c>
      <c r="Q25" s="17">
        <f>IFERROR(('2023'!H24-'2022'!H23)/'2022'!H23," ")</f>
        <v>1</v>
      </c>
      <c r="R25" s="17">
        <f>IFERROR(('2023'!I24-'2022'!I23)/'2022'!I23," ")</f>
        <v>0.25</v>
      </c>
      <c r="S25" s="17">
        <f>IFERROR(('2023'!J24-'2022'!J23)/'2022'!J23," ")</f>
        <v>2.5</v>
      </c>
      <c r="T25" s="17">
        <f>IFERROR(('2023'!K24-'2022'!K23)/'2022'!K23," ")</f>
        <v>0.75</v>
      </c>
      <c r="U25" s="17">
        <f>IFERROR(('2023'!L24-'2022'!L23)/'2022'!L23," ")</f>
        <v>0.33333333333333331</v>
      </c>
      <c r="V25" s="17" t="str">
        <f>IFERROR(('2023'!M24-'2022'!M23)/'2022'!M23," ")</f>
        <v xml:space="preserve"> </v>
      </c>
      <c r="W25" s="17">
        <f>IFERROR(('2023'!N24-'2022'!N23)/'2022'!N23," ")</f>
        <v>1</v>
      </c>
      <c r="X25" s="17" t="str">
        <f>IFERROR(('2023'!O24-'2022'!O23)/'2022'!O23," ")</f>
        <v xml:space="preserve"> </v>
      </c>
    </row>
    <row r="26" spans="1:24" x14ac:dyDescent="0.25">
      <c r="K26" s="5" t="s">
        <v>15</v>
      </c>
      <c r="L26" s="11" t="s">
        <v>43</v>
      </c>
    </row>
    <row r="27" spans="1:24" x14ac:dyDescent="0.25">
      <c r="A27" s="1"/>
    </row>
    <row r="30" spans="1:24" ht="17.25" x14ac:dyDescent="0.3">
      <c r="B30" s="23" t="s">
        <v>90</v>
      </c>
      <c r="C30" s="23" t="s">
        <v>91</v>
      </c>
      <c r="M30" s="23" t="s">
        <v>90</v>
      </c>
      <c r="N30" s="23" t="s">
        <v>89</v>
      </c>
    </row>
    <row r="31" spans="1:24" x14ac:dyDescent="0.25">
      <c r="C31" t="s">
        <v>75</v>
      </c>
      <c r="G31" t="s">
        <v>76</v>
      </c>
      <c r="N31" t="s">
        <v>75</v>
      </c>
      <c r="R31" t="s">
        <v>76</v>
      </c>
    </row>
    <row r="32" spans="1:24" x14ac:dyDescent="0.25">
      <c r="B32" s="34" t="s">
        <v>88</v>
      </c>
      <c r="C32" t="s">
        <v>84</v>
      </c>
      <c r="D32" t="s">
        <v>85</v>
      </c>
      <c r="E32" t="s">
        <v>86</v>
      </c>
      <c r="F32" t="s">
        <v>87</v>
      </c>
      <c r="G32" t="s">
        <v>84</v>
      </c>
      <c r="H32" t="s">
        <v>85</v>
      </c>
      <c r="I32" t="s">
        <v>86</v>
      </c>
      <c r="J32" t="s">
        <v>87</v>
      </c>
      <c r="M32" s="34" t="s">
        <v>88</v>
      </c>
      <c r="N32" t="s">
        <v>84</v>
      </c>
      <c r="O32" t="s">
        <v>85</v>
      </c>
      <c r="P32" t="s">
        <v>86</v>
      </c>
      <c r="Q32" t="s">
        <v>87</v>
      </c>
      <c r="R32" t="s">
        <v>84</v>
      </c>
      <c r="S32" t="s">
        <v>85</v>
      </c>
      <c r="T32" t="s">
        <v>86</v>
      </c>
      <c r="U32" t="s">
        <v>87</v>
      </c>
    </row>
    <row r="33" spans="2:21" x14ac:dyDescent="0.25">
      <c r="B33" s="35" t="s">
        <v>16</v>
      </c>
      <c r="C33" s="38"/>
      <c r="D33" s="38"/>
      <c r="E33" s="38"/>
      <c r="F33" s="38"/>
      <c r="G33" s="38">
        <v>8.6956521739130432E-2</v>
      </c>
      <c r="H33" s="38">
        <v>7.1428571428571425E-2</v>
      </c>
      <c r="I33" s="38">
        <v>0.13846153846153847</v>
      </c>
      <c r="J33" s="38">
        <v>8.1395348837209308E-2</v>
      </c>
      <c r="M33" s="35" t="s">
        <v>16</v>
      </c>
      <c r="N33" s="38"/>
      <c r="O33" s="38"/>
      <c r="P33" s="38"/>
      <c r="Q33" s="38"/>
      <c r="R33" s="38">
        <v>8.6956521739130432E-2</v>
      </c>
      <c r="S33" s="38">
        <v>6.9421487603305784E-2</v>
      </c>
      <c r="T33" s="38">
        <v>0.12637362637362637</v>
      </c>
      <c r="U33" s="38">
        <v>7.7235772357723581E-2</v>
      </c>
    </row>
    <row r="34" spans="2:21" x14ac:dyDescent="0.25">
      <c r="B34" s="35" t="s">
        <v>43</v>
      </c>
      <c r="C34" s="38"/>
      <c r="D34" s="38"/>
      <c r="E34" s="38"/>
      <c r="F34" s="38"/>
      <c r="G34" s="38"/>
      <c r="H34" s="38"/>
      <c r="I34" s="38"/>
      <c r="J34" s="38"/>
      <c r="M34" s="35" t="s">
        <v>43</v>
      </c>
      <c r="N34" s="38"/>
      <c r="O34" s="38"/>
      <c r="P34" s="38"/>
      <c r="Q34" s="38"/>
      <c r="R34" s="38"/>
      <c r="S34" s="38"/>
      <c r="T34" s="38"/>
      <c r="U34" s="38"/>
    </row>
    <row r="35" spans="2:21" x14ac:dyDescent="0.25">
      <c r="B35" s="35" t="s">
        <v>19</v>
      </c>
      <c r="C35" s="38"/>
      <c r="D35" s="38"/>
      <c r="E35" s="38"/>
      <c r="F35" s="38"/>
      <c r="G35" s="38">
        <v>0.25</v>
      </c>
      <c r="H35" s="38">
        <v>0.14285714285714285</v>
      </c>
      <c r="I35" s="38">
        <v>0.2</v>
      </c>
      <c r="J35" s="38">
        <v>0.109375</v>
      </c>
      <c r="M35" s="35" t="s">
        <v>19</v>
      </c>
      <c r="N35" s="38"/>
      <c r="O35" s="38"/>
      <c r="P35" s="38"/>
      <c r="Q35" s="38"/>
      <c r="R35" s="38">
        <v>0.25</v>
      </c>
      <c r="S35" s="38">
        <v>0.13861386138613863</v>
      </c>
      <c r="T35" s="38">
        <v>0.19658119658119658</v>
      </c>
      <c r="U35" s="38">
        <v>0.10526315789473684</v>
      </c>
    </row>
    <row r="36" spans="2:21" x14ac:dyDescent="0.25">
      <c r="B36" s="35" t="s">
        <v>21</v>
      </c>
      <c r="C36" s="38"/>
      <c r="D36" s="38"/>
      <c r="E36" s="38"/>
      <c r="F36" s="38"/>
      <c r="G36" s="38">
        <v>0.22222222222222221</v>
      </c>
      <c r="H36" s="38">
        <v>0.18181818181818182</v>
      </c>
      <c r="I36" s="38">
        <v>0.1875</v>
      </c>
      <c r="J36" s="38">
        <v>0.18421052631578946</v>
      </c>
      <c r="M36" s="35" t="s">
        <v>21</v>
      </c>
      <c r="N36" s="38"/>
      <c r="O36" s="38"/>
      <c r="P36" s="38"/>
      <c r="Q36" s="38"/>
      <c r="R36" s="38">
        <v>0.22222222222222221</v>
      </c>
      <c r="S36" s="38">
        <v>0.17872340425531916</v>
      </c>
      <c r="T36" s="38">
        <v>0.18548387096774194</v>
      </c>
      <c r="U36" s="38">
        <v>0.17592592592592593</v>
      </c>
    </row>
    <row r="37" spans="2:21" x14ac:dyDescent="0.25">
      <c r="B37" s="35" t="s">
        <v>22</v>
      </c>
      <c r="C37" s="38"/>
      <c r="D37" s="38"/>
      <c r="E37" s="38"/>
      <c r="F37" s="38"/>
      <c r="G37" s="38">
        <v>0.13793103448275862</v>
      </c>
      <c r="H37" s="38">
        <v>0.5</v>
      </c>
      <c r="I37" s="38">
        <v>0.16666666666666666</v>
      </c>
      <c r="J37" s="38">
        <v>0.11475409836065574</v>
      </c>
      <c r="M37" s="35" t="s">
        <v>22</v>
      </c>
      <c r="N37" s="38"/>
      <c r="O37" s="38"/>
      <c r="P37" s="38"/>
      <c r="Q37" s="38"/>
      <c r="R37" s="38">
        <v>0.13793103448275862</v>
      </c>
      <c r="S37" s="38">
        <v>0.51428571428571423</v>
      </c>
      <c r="T37" s="38">
        <v>0.16027874564459929</v>
      </c>
      <c r="U37" s="38">
        <v>0.10795454545454546</v>
      </c>
    </row>
    <row r="38" spans="2:21" x14ac:dyDescent="0.25">
      <c r="B38" s="35" t="s">
        <v>23</v>
      </c>
      <c r="C38" s="38"/>
      <c r="D38" s="38"/>
      <c r="E38" s="38"/>
      <c r="F38" s="38"/>
      <c r="G38" s="38">
        <v>0.66666666666666663</v>
      </c>
      <c r="H38" s="38">
        <v>0.34782608695652173</v>
      </c>
      <c r="I38" s="38">
        <v>0.33333333333333331</v>
      </c>
      <c r="J38" s="38">
        <v>0.15555555555555556</v>
      </c>
      <c r="M38" s="35" t="s">
        <v>23</v>
      </c>
      <c r="N38" s="38"/>
      <c r="O38" s="38"/>
      <c r="P38" s="38"/>
      <c r="Q38" s="38"/>
      <c r="R38" s="38">
        <v>0.66666666666666663</v>
      </c>
      <c r="S38" s="38">
        <v>0.33870967741935482</v>
      </c>
      <c r="T38" s="38">
        <v>0.32167832167832167</v>
      </c>
      <c r="U38" s="38">
        <v>0.14728682170542637</v>
      </c>
    </row>
    <row r="39" spans="2:21" x14ac:dyDescent="0.25">
      <c r="B39" s="35" t="s">
        <v>24</v>
      </c>
      <c r="C39" s="38"/>
      <c r="D39" s="38"/>
      <c r="E39" s="38"/>
      <c r="F39" s="38"/>
      <c r="G39" s="38">
        <v>0.32</v>
      </c>
      <c r="H39" s="38">
        <v>0.27586206896551724</v>
      </c>
      <c r="I39" s="38">
        <v>0.47368421052631576</v>
      </c>
      <c r="J39" s="38">
        <v>0.3888888888888889</v>
      </c>
      <c r="M39" s="35" t="s">
        <v>24</v>
      </c>
      <c r="N39" s="38"/>
      <c r="O39" s="38"/>
      <c r="P39" s="38"/>
      <c r="Q39" s="38"/>
      <c r="R39" s="38">
        <v>0.32</v>
      </c>
      <c r="S39" s="38">
        <v>0.26923076923076922</v>
      </c>
      <c r="T39" s="38">
        <v>0.46464646464646464</v>
      </c>
      <c r="U39" s="38">
        <v>0.36538461538461536</v>
      </c>
    </row>
    <row r="40" spans="2:21" x14ac:dyDescent="0.25">
      <c r="B40" s="35" t="s">
        <v>25</v>
      </c>
      <c r="C40" s="38"/>
      <c r="D40" s="38"/>
      <c r="E40" s="38"/>
      <c r="F40" s="38"/>
      <c r="G40" s="38">
        <v>0.8</v>
      </c>
      <c r="H40" s="38">
        <v>0.36363636363636365</v>
      </c>
      <c r="I40" s="38">
        <v>0.3</v>
      </c>
      <c r="J40" s="38">
        <v>0.1891891891891892</v>
      </c>
      <c r="M40" s="35" t="s">
        <v>25</v>
      </c>
      <c r="N40" s="38"/>
      <c r="O40" s="38"/>
      <c r="P40" s="38"/>
      <c r="Q40" s="38"/>
      <c r="R40" s="38">
        <v>0.8</v>
      </c>
      <c r="S40" s="38">
        <v>0.33846153846153848</v>
      </c>
      <c r="T40" s="38">
        <v>0.2929936305732484</v>
      </c>
      <c r="U40" s="38">
        <v>0.18009478672985782</v>
      </c>
    </row>
    <row r="41" spans="2:21" x14ac:dyDescent="0.25">
      <c r="B41" s="35" t="s">
        <v>26</v>
      </c>
      <c r="C41" s="38"/>
      <c r="D41" s="38"/>
      <c r="E41" s="38"/>
      <c r="F41" s="38"/>
      <c r="G41" s="38">
        <v>0.61538461538461542</v>
      </c>
      <c r="H41" s="38">
        <v>0.34782608695652173</v>
      </c>
      <c r="I41" s="38">
        <v>0.3888888888888889</v>
      </c>
      <c r="J41" s="38">
        <v>0.31818181818181818</v>
      </c>
      <c r="M41" s="35" t="s">
        <v>26</v>
      </c>
      <c r="N41" s="38"/>
      <c r="O41" s="38"/>
      <c r="P41" s="38"/>
      <c r="Q41" s="38"/>
      <c r="R41" s="38">
        <v>0.61538461538461542</v>
      </c>
      <c r="S41" s="38">
        <v>0.328125</v>
      </c>
      <c r="T41" s="38">
        <v>0.38297872340425532</v>
      </c>
      <c r="U41" s="38">
        <v>0.29921259842519687</v>
      </c>
    </row>
    <row r="42" spans="2:21" x14ac:dyDescent="0.25">
      <c r="B42" s="35" t="s">
        <v>27</v>
      </c>
      <c r="C42" s="38"/>
      <c r="D42" s="38"/>
      <c r="E42" s="38"/>
      <c r="F42" s="38"/>
      <c r="G42" s="38">
        <v>0.47058823529411764</v>
      </c>
      <c r="H42" s="38">
        <v>0.66666666666666663</v>
      </c>
      <c r="I42" s="38">
        <v>0.52941176470588236</v>
      </c>
      <c r="J42" s="38">
        <v>0.31818181818181818</v>
      </c>
      <c r="M42" s="35" t="s">
        <v>27</v>
      </c>
      <c r="N42" s="38"/>
      <c r="O42" s="38"/>
      <c r="P42" s="38"/>
      <c r="Q42" s="38"/>
      <c r="R42" s="38">
        <v>0.47058823529411764</v>
      </c>
      <c r="S42" s="38">
        <v>0.62686567164179108</v>
      </c>
      <c r="T42" s="38">
        <v>0.51111111111111107</v>
      </c>
      <c r="U42" s="38">
        <v>0.30894308943089432</v>
      </c>
    </row>
    <row r="43" spans="2:21" x14ac:dyDescent="0.25">
      <c r="B43" s="35" t="s">
        <v>29</v>
      </c>
      <c r="C43" s="38"/>
      <c r="D43" s="38"/>
      <c r="E43" s="38"/>
      <c r="F43" s="38"/>
      <c r="G43" s="38">
        <v>0.72727272727272729</v>
      </c>
      <c r="H43" s="38">
        <v>0.625</v>
      </c>
      <c r="I43" s="38">
        <v>0.375</v>
      </c>
      <c r="J43" s="38">
        <v>0.30434782608695654</v>
      </c>
      <c r="M43" s="35" t="s">
        <v>29</v>
      </c>
      <c r="N43" s="38"/>
      <c r="O43" s="38"/>
      <c r="P43" s="38"/>
      <c r="Q43" s="38"/>
      <c r="R43" s="38">
        <v>0.72727272727272729</v>
      </c>
      <c r="S43" s="38">
        <v>0.57446808510638303</v>
      </c>
      <c r="T43" s="38">
        <v>0.36507936507936506</v>
      </c>
      <c r="U43" s="38">
        <v>0.2814814814814815</v>
      </c>
    </row>
    <row r="44" spans="2:21" x14ac:dyDescent="0.25">
      <c r="B44" s="35" t="s">
        <v>30</v>
      </c>
      <c r="C44" s="38"/>
      <c r="D44" s="38"/>
      <c r="E44" s="38"/>
      <c r="F44" s="38"/>
      <c r="G44" s="38">
        <v>7</v>
      </c>
      <c r="H44" s="38">
        <v>1.4</v>
      </c>
      <c r="I44" s="38">
        <v>0.39130434782608697</v>
      </c>
      <c r="J44" s="38">
        <v>0.2</v>
      </c>
      <c r="M44" s="35" t="s">
        <v>30</v>
      </c>
      <c r="N44" s="38"/>
      <c r="O44" s="38"/>
      <c r="P44" s="38"/>
      <c r="Q44" s="38"/>
      <c r="R44" s="38">
        <v>7</v>
      </c>
      <c r="S44" s="38">
        <v>1.44</v>
      </c>
      <c r="T44" s="38">
        <v>0.34328358208955223</v>
      </c>
      <c r="U44" s="38">
        <v>0.19</v>
      </c>
    </row>
    <row r="45" spans="2:21" x14ac:dyDescent="0.25">
      <c r="B45" s="35" t="s">
        <v>31</v>
      </c>
      <c r="C45" s="38"/>
      <c r="D45" s="38"/>
      <c r="E45" s="38"/>
      <c r="F45" s="38"/>
      <c r="G45" s="38">
        <v>0.6</v>
      </c>
      <c r="H45" s="38">
        <v>0.88888888888888884</v>
      </c>
      <c r="I45" s="38">
        <v>0.40909090909090912</v>
      </c>
      <c r="J45" s="38">
        <v>0.46666666666666667</v>
      </c>
      <c r="M45" s="35" t="s">
        <v>31</v>
      </c>
      <c r="N45" s="38"/>
      <c r="O45" s="38"/>
      <c r="P45" s="38"/>
      <c r="Q45" s="38"/>
      <c r="R45" s="38">
        <v>0.6</v>
      </c>
      <c r="S45" s="38">
        <v>0.875</v>
      </c>
      <c r="T45" s="38">
        <v>0.38655462184873951</v>
      </c>
      <c r="U45" s="38">
        <v>0.43678160919540232</v>
      </c>
    </row>
    <row r="46" spans="2:21" x14ac:dyDescent="0.25">
      <c r="B46" s="35" t="s">
        <v>32</v>
      </c>
      <c r="C46" s="38"/>
      <c r="D46" s="38"/>
      <c r="E46" s="38"/>
      <c r="F46" s="38"/>
      <c r="G46" s="38">
        <v>1.75</v>
      </c>
      <c r="H46" s="38">
        <v>1.6</v>
      </c>
      <c r="I46" s="38">
        <v>0.9</v>
      </c>
      <c r="J46" s="38">
        <v>0.35</v>
      </c>
      <c r="M46" s="35" t="s">
        <v>32</v>
      </c>
      <c r="N46" s="38"/>
      <c r="O46" s="38"/>
      <c r="P46" s="38"/>
      <c r="Q46" s="38"/>
      <c r="R46" s="38">
        <v>1.75</v>
      </c>
      <c r="S46" s="38">
        <v>1.5555555555555556</v>
      </c>
      <c r="T46" s="38">
        <v>0.86792452830188682</v>
      </c>
      <c r="U46" s="38">
        <v>0.33333333333333331</v>
      </c>
    </row>
    <row r="47" spans="2:21" x14ac:dyDescent="0.25">
      <c r="B47" s="35" t="s">
        <v>33</v>
      </c>
      <c r="C47" s="38"/>
      <c r="D47" s="38"/>
      <c r="E47" s="38"/>
      <c r="F47" s="38"/>
      <c r="G47" s="38">
        <v>0.72727272727272729</v>
      </c>
      <c r="H47" s="38">
        <v>0.8</v>
      </c>
      <c r="I47" s="38">
        <v>0.9</v>
      </c>
      <c r="J47" s="38">
        <v>0.7</v>
      </c>
      <c r="M47" s="35" t="s">
        <v>33</v>
      </c>
      <c r="N47" s="38"/>
      <c r="O47" s="38"/>
      <c r="P47" s="38"/>
      <c r="Q47" s="38"/>
      <c r="R47" s="38">
        <v>0.72727272727272729</v>
      </c>
      <c r="S47" s="38">
        <v>0.71186440677966101</v>
      </c>
      <c r="T47" s="38">
        <v>0.7931034482758621</v>
      </c>
      <c r="U47" s="38">
        <v>0.6785714285714286</v>
      </c>
    </row>
    <row r="48" spans="2:21" x14ac:dyDescent="0.25">
      <c r="B48" s="35" t="s">
        <v>34</v>
      </c>
      <c r="C48" s="38"/>
      <c r="D48" s="38"/>
      <c r="E48" s="38"/>
      <c r="F48" s="38"/>
      <c r="G48" s="38">
        <v>2</v>
      </c>
      <c r="H48" s="38">
        <v>1.3333333333333333</v>
      </c>
      <c r="I48" s="38">
        <v>0.75</v>
      </c>
      <c r="J48" s="38">
        <v>0.7</v>
      </c>
      <c r="M48" s="35" t="s">
        <v>34</v>
      </c>
      <c r="N48" s="38"/>
      <c r="O48" s="38"/>
      <c r="P48" s="38"/>
      <c r="Q48" s="38"/>
      <c r="R48" s="38">
        <v>2</v>
      </c>
      <c r="S48" s="38">
        <v>1.3548387096774193</v>
      </c>
      <c r="T48" s="38">
        <v>0.70769230769230773</v>
      </c>
      <c r="U48" s="38">
        <v>0.64406779661016944</v>
      </c>
    </row>
    <row r="49" spans="2:21" x14ac:dyDescent="0.25">
      <c r="B49" s="35" t="s">
        <v>35</v>
      </c>
      <c r="C49" s="38"/>
      <c r="D49" s="38"/>
      <c r="E49" s="38"/>
      <c r="F49" s="38"/>
      <c r="G49" s="38">
        <v>0.8</v>
      </c>
      <c r="H49" s="38">
        <v>5</v>
      </c>
      <c r="I49" s="38">
        <v>1</v>
      </c>
      <c r="J49" s="38">
        <v>0.35</v>
      </c>
      <c r="M49" s="35" t="s">
        <v>35</v>
      </c>
      <c r="N49" s="38"/>
      <c r="O49" s="38"/>
      <c r="P49" s="38"/>
      <c r="Q49" s="38"/>
      <c r="R49" s="38">
        <v>0.8</v>
      </c>
      <c r="S49" s="38">
        <v>5.2</v>
      </c>
      <c r="T49" s="38">
        <v>0.9</v>
      </c>
      <c r="U49" s="38">
        <v>0.31932773109243695</v>
      </c>
    </row>
    <row r="50" spans="2:21" x14ac:dyDescent="0.25">
      <c r="B50" s="35" t="s">
        <v>36</v>
      </c>
      <c r="C50" s="38"/>
      <c r="D50" s="38"/>
      <c r="E50" s="38"/>
      <c r="F50" s="38"/>
      <c r="G50" s="38">
        <v>1</v>
      </c>
      <c r="H50" s="38">
        <v>0.4</v>
      </c>
      <c r="I50" s="38">
        <v>0.69230769230769229</v>
      </c>
      <c r="J50" s="38">
        <v>1</v>
      </c>
      <c r="M50" s="35" t="s">
        <v>36</v>
      </c>
      <c r="N50" s="38"/>
      <c r="O50" s="38"/>
      <c r="P50" s="38"/>
      <c r="Q50" s="38"/>
      <c r="R50" s="38">
        <v>1</v>
      </c>
      <c r="S50" s="38">
        <v>0.43137254901960786</v>
      </c>
      <c r="T50" s="38">
        <v>0.67647058823529416</v>
      </c>
      <c r="U50" s="38">
        <v>0.97435897435897434</v>
      </c>
    </row>
    <row r="51" spans="2:21" x14ac:dyDescent="0.25">
      <c r="B51" s="35" t="s">
        <v>37</v>
      </c>
      <c r="C51" s="38"/>
      <c r="D51" s="38"/>
      <c r="E51" s="38"/>
      <c r="F51" s="38"/>
      <c r="G51" s="38">
        <v>0.4375</v>
      </c>
      <c r="H51" s="38">
        <v>1</v>
      </c>
      <c r="I51" s="38">
        <v>1.5</v>
      </c>
      <c r="J51" s="38">
        <v>0.875</v>
      </c>
      <c r="M51" s="35" t="s">
        <v>37</v>
      </c>
      <c r="N51" s="38"/>
      <c r="O51" s="38"/>
      <c r="P51" s="38"/>
      <c r="Q51" s="38"/>
      <c r="R51" s="38">
        <v>0.4375</v>
      </c>
      <c r="S51" s="38">
        <v>0.91428571428571426</v>
      </c>
      <c r="T51" s="38">
        <v>1.4838709677419355</v>
      </c>
      <c r="U51" s="38">
        <v>0.79166666666666663</v>
      </c>
    </row>
    <row r="52" spans="2:21" x14ac:dyDescent="0.25">
      <c r="B52" s="35" t="s">
        <v>39</v>
      </c>
      <c r="C52" s="38"/>
      <c r="D52" s="38"/>
      <c r="E52" s="38"/>
      <c r="F52" s="38"/>
      <c r="G52" s="38">
        <v>6</v>
      </c>
      <c r="H52" s="38">
        <v>0.8</v>
      </c>
      <c r="I52" s="38">
        <v>0.25</v>
      </c>
      <c r="J52" s="38">
        <v>0.53846153846153844</v>
      </c>
      <c r="M52" s="35" t="s">
        <v>39</v>
      </c>
      <c r="N52" s="38"/>
      <c r="O52" s="38"/>
      <c r="P52" s="38"/>
      <c r="Q52" s="38"/>
      <c r="R52" s="38">
        <v>6</v>
      </c>
      <c r="S52" s="38">
        <v>0.81481481481481477</v>
      </c>
      <c r="T52" s="38">
        <v>0.26190476190476192</v>
      </c>
      <c r="U52" s="38">
        <v>0.50666666666666671</v>
      </c>
    </row>
    <row r="53" spans="2:21" x14ac:dyDescent="0.25">
      <c r="B53" s="35" t="s">
        <v>38</v>
      </c>
      <c r="C53" s="38"/>
      <c r="D53" s="38"/>
      <c r="E53" s="38"/>
      <c r="F53" s="38"/>
      <c r="G53" s="38">
        <v>0.61538461538461542</v>
      </c>
      <c r="H53" s="38">
        <v>1</v>
      </c>
      <c r="I53" s="38">
        <v>0.75</v>
      </c>
      <c r="J53" s="38">
        <v>-7.1428571428571425E-2</v>
      </c>
      <c r="M53" s="35" t="s">
        <v>38</v>
      </c>
      <c r="N53" s="38"/>
      <c r="O53" s="38"/>
      <c r="P53" s="38"/>
      <c r="Q53" s="38"/>
      <c r="R53" s="38">
        <v>0.61538461538461542</v>
      </c>
      <c r="S53" s="38">
        <v>1.0625</v>
      </c>
      <c r="T53" s="38">
        <v>0.74193548387096775</v>
      </c>
      <c r="U53" s="38">
        <v>-2.5316455696202531E-2</v>
      </c>
    </row>
    <row r="54" spans="2:21" x14ac:dyDescent="0.25">
      <c r="B54" s="35" t="s">
        <v>40</v>
      </c>
      <c r="C54" s="38"/>
      <c r="D54" s="38"/>
      <c r="E54" s="38"/>
      <c r="F54" s="38"/>
      <c r="G54" s="38">
        <v>8</v>
      </c>
      <c r="H54" s="38">
        <v>0.6</v>
      </c>
      <c r="I54" s="38">
        <v>0.69230769230769229</v>
      </c>
      <c r="J54" s="38">
        <v>7.1428571428571425E-2</v>
      </c>
      <c r="M54" s="35" t="s">
        <v>40</v>
      </c>
      <c r="N54" s="38"/>
      <c r="O54" s="38"/>
      <c r="P54" s="38"/>
      <c r="Q54" s="38"/>
      <c r="R54" s="38">
        <v>8</v>
      </c>
      <c r="S54" s="38">
        <v>0.62962962962962965</v>
      </c>
      <c r="T54" s="38">
        <v>0.647887323943662</v>
      </c>
      <c r="U54" s="38">
        <v>0.10126582278481013</v>
      </c>
    </row>
    <row r="55" spans="2:21" x14ac:dyDescent="0.25">
      <c r="B55" s="35" t="s">
        <v>41</v>
      </c>
      <c r="C55" s="38"/>
      <c r="D55" s="38"/>
      <c r="E55" s="38"/>
      <c r="F55" s="38"/>
      <c r="G55" s="38" t="e">
        <v>#DIV/0!</v>
      </c>
      <c r="H55" s="38">
        <v>0.6</v>
      </c>
      <c r="I55" s="38">
        <v>1</v>
      </c>
      <c r="J55" s="38">
        <v>3.5</v>
      </c>
      <c r="M55" s="35" t="s">
        <v>41</v>
      </c>
      <c r="N55" s="38"/>
      <c r="O55" s="38"/>
      <c r="P55" s="38"/>
      <c r="Q55" s="38"/>
      <c r="R55" s="38" t="e">
        <v>#DIV/0!</v>
      </c>
      <c r="S55" s="38">
        <v>0.64</v>
      </c>
      <c r="T55" s="38">
        <v>0.95833333333333337</v>
      </c>
      <c r="U55" s="38">
        <v>3.1666666666666665</v>
      </c>
    </row>
    <row r="57" spans="2:21" x14ac:dyDescent="0.25">
      <c r="J57" s="17"/>
    </row>
    <row r="58" spans="2:21" x14ac:dyDescent="0.25">
      <c r="J58" s="17"/>
    </row>
    <row r="86" spans="10:13" x14ac:dyDescent="0.25">
      <c r="J86" s="17"/>
      <c r="M86" s="17"/>
    </row>
    <row r="87" spans="10:13" x14ac:dyDescent="0.25">
      <c r="J87" s="17"/>
      <c r="M87" s="17"/>
    </row>
    <row r="88" spans="10:13" x14ac:dyDescent="0.25">
      <c r="J88" s="17"/>
      <c r="M88" s="17"/>
    </row>
    <row r="89" spans="10:13" x14ac:dyDescent="0.25">
      <c r="J89" s="17"/>
      <c r="M89" s="17"/>
    </row>
    <row r="90" spans="10:13" x14ac:dyDescent="0.25">
      <c r="J90" s="17"/>
      <c r="M90" s="17"/>
    </row>
  </sheetData>
  <mergeCells count="2">
    <mergeCell ref="A1:E1"/>
    <mergeCell ref="M1:T1"/>
  </mergeCells>
  <conditionalFormatting sqref="M4:X25">
    <cfRule type="colorScale" priority="5">
      <colorScale>
        <cfvo type="min"/>
        <cfvo type="max"/>
        <color rgb="FFFFEF9C"/>
        <color rgb="FF63BE7B"/>
      </colorScale>
    </cfRule>
  </conditionalFormatting>
  <conditionalFormatting pivot="1">
    <cfRule type="colorScale" priority="3">
      <colorScale>
        <cfvo type="min"/>
        <cfvo type="max"/>
        <color rgb="FFFCFCFF"/>
        <color rgb="FF63BE7B"/>
      </colorScale>
    </cfRule>
  </conditionalFormatting>
  <conditionalFormatting pivot="1">
    <cfRule type="colorScale" priority="2">
      <colorScale>
        <cfvo type="min"/>
        <cfvo type="max"/>
        <color rgb="FF63BE7B"/>
        <color rgb="FFFFEF9C"/>
      </colorScale>
    </cfRule>
  </conditionalFormatting>
  <conditionalFormatting pivot="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6AC3-25C8-4565-90C5-F1E952EA3EBA}">
  <dimension ref="G1:J16"/>
  <sheetViews>
    <sheetView workbookViewId="0">
      <selection activeCell="C11" sqref="C11"/>
    </sheetView>
  </sheetViews>
  <sheetFormatPr defaultRowHeight="15" x14ac:dyDescent="0.25"/>
  <cols>
    <col min="8" max="9" width="12.7109375" bestFit="1" customWidth="1"/>
    <col min="10" max="10" width="11.7109375" customWidth="1"/>
  </cols>
  <sheetData>
    <row r="1" spans="7:10" ht="24.75" customHeight="1" x14ac:dyDescent="0.5">
      <c r="H1" s="45" t="s">
        <v>60</v>
      </c>
      <c r="I1" s="46"/>
      <c r="J1" s="46"/>
    </row>
    <row r="2" spans="7:10" x14ac:dyDescent="0.25">
      <c r="H2" s="26">
        <v>2023</v>
      </c>
      <c r="I2" s="26">
        <v>2022</v>
      </c>
      <c r="J2" s="26" t="s">
        <v>56</v>
      </c>
    </row>
    <row r="3" spans="7:10" x14ac:dyDescent="0.25">
      <c r="G3" t="s">
        <v>15</v>
      </c>
      <c r="H3">
        <f>SUMIF('2023'!$B$3:$B$25,'Growth rate(zone)'!G3,'2023'!$P$3:$P$25)</f>
        <v>794</v>
      </c>
      <c r="I3">
        <f>SUMIF('2022'!$B$2:$B$23,'Growth rate(zone)'!G3,'2022'!$P$2:$P$23)</f>
        <v>599</v>
      </c>
      <c r="J3" s="17">
        <f>(H3-I3)/I3</f>
        <v>0.32554257095158595</v>
      </c>
    </row>
    <row r="4" spans="7:10" x14ac:dyDescent="0.25">
      <c r="G4" s="25" t="s">
        <v>18</v>
      </c>
      <c r="H4">
        <f>SUMIF('2023'!$B$3:$B$25,'Growth rate(zone)'!G4,'2023'!$P$3:$P$25)</f>
        <v>928</v>
      </c>
      <c r="I4">
        <f>SUMIF('2022'!$B$2:$B$23,'Growth rate(zone)'!G4,'2022'!$P$2:$P$23)</f>
        <v>703</v>
      </c>
      <c r="J4" s="17">
        <f>(H4-I4)/I4</f>
        <v>0.32005689900426743</v>
      </c>
    </row>
    <row r="5" spans="7:10" x14ac:dyDescent="0.25">
      <c r="G5" t="s">
        <v>20</v>
      </c>
      <c r="H5">
        <f>SUMIF('2023'!$B$3:$B$25,'Growth rate(zone)'!G5,'2023'!$P$3:$P$25)</f>
        <v>481</v>
      </c>
      <c r="I5">
        <f>SUMIF('2022'!$B$2:$B$23,'Growth rate(zone)'!G5,'2022'!$P$2:$P$23)</f>
        <v>359</v>
      </c>
      <c r="J5" s="17">
        <f>(H5-I5)/I5</f>
        <v>0.33983286908077992</v>
      </c>
    </row>
    <row r="6" spans="7:10" x14ac:dyDescent="0.25">
      <c r="G6" s="24" t="s">
        <v>28</v>
      </c>
      <c r="H6">
        <f>SUMIF('2023'!$B$3:$B$25,'Growth rate(zone)'!G6,'2023'!$P$3:$P$25)</f>
        <v>341</v>
      </c>
      <c r="I6">
        <f>SUMIF('2022'!$B$2:$B$23,'Growth rate(zone)'!G6,'2022'!$P$2:$P$23)</f>
        <v>202</v>
      </c>
      <c r="J6" s="17">
        <f>(H6-I6)/I6</f>
        <v>0.68811881188118806</v>
      </c>
    </row>
    <row r="11" spans="7:10" ht="21.75" customHeight="1" x14ac:dyDescent="0.5">
      <c r="G11" s="45" t="s">
        <v>61</v>
      </c>
      <c r="H11" s="46"/>
      <c r="I11" s="46"/>
      <c r="J11" s="46"/>
    </row>
    <row r="12" spans="7:10" x14ac:dyDescent="0.25">
      <c r="H12" s="26">
        <v>2023</v>
      </c>
      <c r="I12" s="26">
        <v>2022</v>
      </c>
      <c r="J12" s="26" t="s">
        <v>56</v>
      </c>
    </row>
    <row r="13" spans="7:10" x14ac:dyDescent="0.25">
      <c r="G13" s="25" t="s">
        <v>15</v>
      </c>
      <c r="H13" s="27">
        <f>SUMIF('2023'!$B$3:$B$25,'Growth rate(zone)'!G13,'2023'!$AC$3:$AC$25)</f>
        <v>8760000</v>
      </c>
      <c r="I13" s="27">
        <f>SUMIF('2022'!$B$2:$B$23,'Growth rate(zone)'!G13,'2022'!$AC$2:$AC$23)</f>
        <v>6770000</v>
      </c>
      <c r="J13" s="17">
        <f>(H13-I13)/I13</f>
        <v>0.29394387001477107</v>
      </c>
    </row>
    <row r="14" spans="7:10" x14ac:dyDescent="0.25">
      <c r="G14" t="s">
        <v>18</v>
      </c>
      <c r="H14" s="27">
        <f>SUMIF('2023'!$B$3:$B$25,'Growth rate(zone)'!G14,'2023'!$AC$3:$AC$25)</f>
        <v>10340000</v>
      </c>
      <c r="I14" s="27">
        <f>SUMIF('2022'!$B$2:$B$23,'Growth rate(zone)'!G14,'2022'!$AC$2:$AC$23)</f>
        <v>7882000</v>
      </c>
      <c r="J14" s="17">
        <f>(H14-I14)/I14</f>
        <v>0.31184978431870086</v>
      </c>
    </row>
    <row r="15" spans="7:10" x14ac:dyDescent="0.25">
      <c r="G15" t="s">
        <v>20</v>
      </c>
      <c r="H15" s="27">
        <f>SUMIF('2023'!$B$3:$B$25,'Growth rate(zone)'!G15,'2023'!$AC$3:$AC$25)</f>
        <v>5352000</v>
      </c>
      <c r="I15" s="27">
        <f>SUMIF('2022'!$B$2:$B$23,'Growth rate(zone)'!G15,'2022'!$AC$2:$AC$23)</f>
        <v>4024000</v>
      </c>
      <c r="J15" s="17">
        <f>(H15-I15)/I15</f>
        <v>0.33001988071570576</v>
      </c>
    </row>
    <row r="16" spans="7:10" x14ac:dyDescent="0.25">
      <c r="G16" s="24" t="s">
        <v>28</v>
      </c>
      <c r="H16" s="27">
        <f>SUMIF('2023'!$B$3:$B$25,'Growth rate(zone)'!G16,'2023'!$AC$3:$AC$25)</f>
        <v>3778000</v>
      </c>
      <c r="I16" s="27">
        <f>SUMIF('2022'!$B$2:$B$23,'Growth rate(zone)'!G16,'2022'!$AC$2:$AC$23)</f>
        <v>2254000</v>
      </c>
      <c r="J16" s="17">
        <f>(H16-I16)/I16</f>
        <v>0.67613132209405502</v>
      </c>
    </row>
  </sheetData>
  <mergeCells count="2">
    <mergeCell ref="H1:J1"/>
    <mergeCell ref="G11:J11"/>
  </mergeCells>
  <conditionalFormatting sqref="J3:J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:J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93C4-9A69-46C5-82E5-1C8BD75A9324}">
  <dimension ref="A1:E14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0.140625" bestFit="1" customWidth="1"/>
    <col min="4" max="4" width="11.140625" bestFit="1" customWidth="1"/>
    <col min="5" max="5" width="8" bestFit="1" customWidth="1"/>
    <col min="6" max="6" width="8.7109375" customWidth="1"/>
    <col min="7" max="7" width="16.140625" bestFit="1" customWidth="1"/>
  </cols>
  <sheetData>
    <row r="1" spans="1:5" ht="17.25" x14ac:dyDescent="0.3">
      <c r="A1" s="44" t="s">
        <v>83</v>
      </c>
      <c r="B1" s="44"/>
      <c r="C1" s="44"/>
      <c r="D1" s="44"/>
      <c r="E1" s="44"/>
    </row>
    <row r="2" spans="1:5" x14ac:dyDescent="0.25">
      <c r="A2" s="34" t="s">
        <v>77</v>
      </c>
      <c r="B2" t="s">
        <v>81</v>
      </c>
      <c r="C2" t="s">
        <v>82</v>
      </c>
    </row>
    <row r="3" spans="1:5" x14ac:dyDescent="0.25">
      <c r="A3" s="35" t="s">
        <v>16</v>
      </c>
    </row>
    <row r="4" spans="1:5" x14ac:dyDescent="0.25">
      <c r="A4" s="36" t="s">
        <v>75</v>
      </c>
      <c r="B4">
        <v>355</v>
      </c>
      <c r="C4" s="27">
        <v>4026000</v>
      </c>
    </row>
    <row r="5" spans="1:5" x14ac:dyDescent="0.25">
      <c r="A5" s="36" t="s">
        <v>76</v>
      </c>
      <c r="B5">
        <v>387</v>
      </c>
      <c r="C5" s="27">
        <v>4374000</v>
      </c>
    </row>
    <row r="6" spans="1:5" x14ac:dyDescent="0.25">
      <c r="A6" s="35" t="s">
        <v>19</v>
      </c>
      <c r="C6" s="27"/>
    </row>
    <row r="7" spans="1:5" x14ac:dyDescent="0.25">
      <c r="A7" s="36" t="s">
        <v>75</v>
      </c>
      <c r="B7">
        <v>197</v>
      </c>
      <c r="C7" s="27">
        <v>2180000</v>
      </c>
    </row>
    <row r="8" spans="1:5" x14ac:dyDescent="0.25">
      <c r="A8" s="36" t="s">
        <v>76</v>
      </c>
      <c r="B8">
        <v>229</v>
      </c>
      <c r="C8" s="27">
        <v>2528000</v>
      </c>
    </row>
    <row r="9" spans="1:5" x14ac:dyDescent="0.25">
      <c r="A9" s="35" t="s">
        <v>21</v>
      </c>
      <c r="C9" s="27"/>
    </row>
    <row r="10" spans="1:5" x14ac:dyDescent="0.25">
      <c r="A10" s="36" t="s">
        <v>75</v>
      </c>
      <c r="B10">
        <v>166</v>
      </c>
      <c r="C10" s="27">
        <v>1830000</v>
      </c>
    </row>
    <row r="11" spans="1:5" x14ac:dyDescent="0.25">
      <c r="A11" s="36" t="s">
        <v>76</v>
      </c>
      <c r="B11">
        <v>198</v>
      </c>
      <c r="C11" s="27">
        <v>2178000</v>
      </c>
    </row>
    <row r="12" spans="1:5" x14ac:dyDescent="0.25">
      <c r="A12" s="35" t="s">
        <v>22</v>
      </c>
      <c r="C12" s="27"/>
    </row>
    <row r="13" spans="1:5" x14ac:dyDescent="0.25">
      <c r="A13" s="36" t="s">
        <v>75</v>
      </c>
      <c r="B13">
        <v>187</v>
      </c>
      <c r="C13" s="27">
        <v>2114000</v>
      </c>
    </row>
    <row r="14" spans="1:5" x14ac:dyDescent="0.25">
      <c r="A14" s="36" t="s">
        <v>76</v>
      </c>
      <c r="B14">
        <v>218</v>
      </c>
      <c r="C14" s="27">
        <v>2450000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EC0D-A850-4026-8D01-CC5A069E231E}">
  <dimension ref="A3:H16"/>
  <sheetViews>
    <sheetView topLeftCell="A13" workbookViewId="0">
      <selection activeCell="L4" sqref="L4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5" bestFit="1" customWidth="1"/>
    <col min="4" max="4" width="15.42578125" bestFit="1" customWidth="1"/>
    <col min="5" max="5" width="11.140625" bestFit="1" customWidth="1"/>
    <col min="6" max="6" width="13.140625" bestFit="1" customWidth="1"/>
    <col min="7" max="7" width="16.28515625" bestFit="1" customWidth="1"/>
    <col min="8" max="8" width="10.140625" bestFit="1" customWidth="1"/>
  </cols>
  <sheetData>
    <row r="3" spans="1:8" x14ac:dyDescent="0.25">
      <c r="A3" s="34" t="s">
        <v>78</v>
      </c>
      <c r="B3" s="34" t="s">
        <v>80</v>
      </c>
      <c r="F3" s="34" t="s">
        <v>79</v>
      </c>
      <c r="G3" s="34" t="s">
        <v>80</v>
      </c>
    </row>
    <row r="4" spans="1:8" x14ac:dyDescent="0.25">
      <c r="A4" s="34" t="s">
        <v>77</v>
      </c>
      <c r="B4" t="s">
        <v>75</v>
      </c>
      <c r="C4" t="s">
        <v>76</v>
      </c>
      <c r="F4" s="34" t="s">
        <v>77</v>
      </c>
      <c r="G4" t="s">
        <v>75</v>
      </c>
      <c r="H4" t="s">
        <v>76</v>
      </c>
    </row>
    <row r="5" spans="1:8" x14ac:dyDescent="0.25">
      <c r="A5" s="35" t="s">
        <v>2</v>
      </c>
      <c r="B5">
        <v>132</v>
      </c>
      <c r="C5">
        <v>175</v>
      </c>
      <c r="F5" s="35" t="s">
        <v>2</v>
      </c>
      <c r="G5" s="27">
        <v>1584000</v>
      </c>
      <c r="H5" s="27">
        <v>2100000</v>
      </c>
    </row>
    <row r="6" spans="1:8" x14ac:dyDescent="0.25">
      <c r="A6" s="35" t="s">
        <v>3</v>
      </c>
      <c r="B6">
        <v>72</v>
      </c>
      <c r="C6">
        <v>131</v>
      </c>
      <c r="F6" s="35" t="s">
        <v>3</v>
      </c>
      <c r="G6" s="27">
        <v>864000</v>
      </c>
      <c r="H6" s="27">
        <v>1572000</v>
      </c>
    </row>
    <row r="7" spans="1:8" x14ac:dyDescent="0.25">
      <c r="A7" s="35" t="s">
        <v>4</v>
      </c>
      <c r="B7">
        <v>181</v>
      </c>
      <c r="C7">
        <v>247</v>
      </c>
      <c r="F7" s="35" t="s">
        <v>4</v>
      </c>
      <c r="G7" s="27">
        <v>2172000</v>
      </c>
      <c r="H7" s="27">
        <v>2956000</v>
      </c>
    </row>
    <row r="8" spans="1:8" x14ac:dyDescent="0.25">
      <c r="A8" s="35" t="s">
        <v>5</v>
      </c>
      <c r="B8">
        <v>166</v>
      </c>
      <c r="C8">
        <v>209</v>
      </c>
      <c r="F8" s="35" t="s">
        <v>5</v>
      </c>
      <c r="G8" s="27">
        <v>1992000</v>
      </c>
      <c r="H8" s="27">
        <v>2496000</v>
      </c>
    </row>
    <row r="9" spans="1:8" x14ac:dyDescent="0.25">
      <c r="A9" s="35" t="s">
        <v>6</v>
      </c>
      <c r="B9">
        <v>104</v>
      </c>
      <c r="C9">
        <v>190</v>
      </c>
      <c r="F9" s="35" t="s">
        <v>6</v>
      </c>
      <c r="G9" s="27">
        <v>1040000</v>
      </c>
      <c r="H9" s="27">
        <v>1890000</v>
      </c>
    </row>
    <row r="10" spans="1:8" x14ac:dyDescent="0.25">
      <c r="A10" s="35" t="s">
        <v>7</v>
      </c>
      <c r="B10">
        <v>132</v>
      </c>
      <c r="C10">
        <v>155</v>
      </c>
      <c r="F10" s="35" t="s">
        <v>7</v>
      </c>
      <c r="G10" s="27">
        <v>1320000</v>
      </c>
      <c r="H10" s="27">
        <v>1540000</v>
      </c>
    </row>
    <row r="11" spans="1:8" x14ac:dyDescent="0.25">
      <c r="A11" s="35" t="s">
        <v>8</v>
      </c>
      <c r="B11">
        <v>234</v>
      </c>
      <c r="C11">
        <v>349</v>
      </c>
      <c r="F11" s="35" t="s">
        <v>8</v>
      </c>
      <c r="G11" s="27">
        <v>2340000</v>
      </c>
      <c r="H11" s="27">
        <v>3480000</v>
      </c>
    </row>
    <row r="12" spans="1:8" x14ac:dyDescent="0.25">
      <c r="A12" s="35" t="s">
        <v>9</v>
      </c>
      <c r="B12">
        <v>85</v>
      </c>
      <c r="C12">
        <v>146</v>
      </c>
      <c r="F12" s="35" t="s">
        <v>9</v>
      </c>
      <c r="G12" s="27">
        <v>850000</v>
      </c>
      <c r="H12" s="27">
        <v>1448000</v>
      </c>
    </row>
    <row r="13" spans="1:8" x14ac:dyDescent="0.25">
      <c r="A13" s="35" t="s">
        <v>10</v>
      </c>
      <c r="B13">
        <v>173</v>
      </c>
      <c r="C13">
        <v>202</v>
      </c>
      <c r="F13" s="35" t="s">
        <v>10</v>
      </c>
      <c r="G13" s="27">
        <v>2076000</v>
      </c>
      <c r="H13" s="27">
        <v>2396000</v>
      </c>
    </row>
    <row r="14" spans="1:8" x14ac:dyDescent="0.25">
      <c r="A14" s="35" t="s">
        <v>11</v>
      </c>
      <c r="B14">
        <v>163</v>
      </c>
      <c r="C14">
        <v>191</v>
      </c>
      <c r="F14" s="35" t="s">
        <v>11</v>
      </c>
      <c r="G14" s="27">
        <v>1956000</v>
      </c>
      <c r="H14" s="27">
        <v>2268000</v>
      </c>
    </row>
    <row r="15" spans="1:8" x14ac:dyDescent="0.25">
      <c r="A15" s="35" t="s">
        <v>12</v>
      </c>
      <c r="B15">
        <v>263</v>
      </c>
      <c r="C15">
        <v>312</v>
      </c>
      <c r="F15" s="35" t="s">
        <v>12</v>
      </c>
      <c r="G15" s="27">
        <v>3156000</v>
      </c>
      <c r="H15" s="27">
        <v>3724000</v>
      </c>
    </row>
    <row r="16" spans="1:8" x14ac:dyDescent="0.25">
      <c r="A16" s="35" t="s">
        <v>13</v>
      </c>
      <c r="B16">
        <v>158</v>
      </c>
      <c r="C16">
        <v>237</v>
      </c>
      <c r="F16" s="35" t="s">
        <v>13</v>
      </c>
      <c r="G16" s="27">
        <v>1580000</v>
      </c>
      <c r="H16" s="27">
        <v>2360000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6010-6123-4926-A46C-5F80B171142A}">
  <dimension ref="A1:E26"/>
  <sheetViews>
    <sheetView workbookViewId="0">
      <selection activeCell="I15" sqref="I15"/>
    </sheetView>
  </sheetViews>
  <sheetFormatPr defaultRowHeight="15" x14ac:dyDescent="0.25"/>
  <cols>
    <col min="1" max="1" width="14.42578125" bestFit="1" customWidth="1"/>
    <col min="2" max="2" width="17.42578125" bestFit="1" customWidth="1"/>
    <col min="3" max="3" width="7.28515625" bestFit="1" customWidth="1"/>
    <col min="4" max="4" width="17.42578125" bestFit="1" customWidth="1"/>
    <col min="5" max="5" width="5.42578125" bestFit="1" customWidth="1"/>
  </cols>
  <sheetData>
    <row r="1" spans="1:5" x14ac:dyDescent="0.25">
      <c r="B1" s="34" t="s">
        <v>59</v>
      </c>
    </row>
    <row r="2" spans="1:5" x14ac:dyDescent="0.25">
      <c r="B2" t="s">
        <v>75</v>
      </c>
      <c r="D2" t="s">
        <v>76</v>
      </c>
    </row>
    <row r="3" spans="1:5" x14ac:dyDescent="0.25">
      <c r="A3" s="34" t="s">
        <v>88</v>
      </c>
      <c r="B3" t="s">
        <v>92</v>
      </c>
      <c r="C3" t="s">
        <v>89</v>
      </c>
      <c r="D3" t="s">
        <v>92</v>
      </c>
      <c r="E3" t="s">
        <v>89</v>
      </c>
    </row>
    <row r="4" spans="1:5" x14ac:dyDescent="0.25">
      <c r="A4" s="35" t="s">
        <v>16</v>
      </c>
      <c r="B4" s="37">
        <v>1</v>
      </c>
      <c r="C4" s="40">
        <v>4026000</v>
      </c>
      <c r="D4" s="37">
        <v>1</v>
      </c>
      <c r="E4" s="39">
        <v>4374000</v>
      </c>
    </row>
    <row r="5" spans="1:5" x14ac:dyDescent="0.25">
      <c r="A5" s="35" t="s">
        <v>43</v>
      </c>
      <c r="B5" s="37"/>
      <c r="C5" s="40"/>
      <c r="D5" s="37">
        <v>23</v>
      </c>
      <c r="E5" s="39">
        <v>392000</v>
      </c>
    </row>
    <row r="6" spans="1:5" x14ac:dyDescent="0.25">
      <c r="A6" s="35" t="s">
        <v>19</v>
      </c>
      <c r="B6" s="37">
        <v>2</v>
      </c>
      <c r="C6" s="40">
        <v>2180000</v>
      </c>
      <c r="D6" s="37">
        <v>2</v>
      </c>
      <c r="E6" s="39">
        <v>2528000</v>
      </c>
    </row>
    <row r="7" spans="1:5" x14ac:dyDescent="0.25">
      <c r="A7" s="35" t="s">
        <v>21</v>
      </c>
      <c r="B7" s="37">
        <v>4</v>
      </c>
      <c r="C7" s="40">
        <v>1830000</v>
      </c>
      <c r="D7" s="37">
        <v>4</v>
      </c>
      <c r="E7" s="39">
        <v>2178000</v>
      </c>
    </row>
    <row r="8" spans="1:5" x14ac:dyDescent="0.25">
      <c r="A8" s="35" t="s">
        <v>22</v>
      </c>
      <c r="B8" s="37">
        <v>3</v>
      </c>
      <c r="C8" s="40">
        <v>2114000</v>
      </c>
      <c r="D8" s="37">
        <v>3</v>
      </c>
      <c r="E8" s="39">
        <v>2450000</v>
      </c>
    </row>
    <row r="9" spans="1:5" x14ac:dyDescent="0.25">
      <c r="A9" s="35" t="s">
        <v>23</v>
      </c>
      <c r="B9" s="37">
        <v>5</v>
      </c>
      <c r="C9" s="40">
        <v>1194000</v>
      </c>
      <c r="D9" s="37">
        <v>5</v>
      </c>
      <c r="E9" s="39">
        <v>1542000</v>
      </c>
    </row>
    <row r="10" spans="1:5" x14ac:dyDescent="0.25">
      <c r="A10" s="35" t="s">
        <v>24</v>
      </c>
      <c r="B10" s="37">
        <v>6</v>
      </c>
      <c r="C10" s="40">
        <v>1018000</v>
      </c>
      <c r="D10" s="37">
        <v>6</v>
      </c>
      <c r="E10" s="39">
        <v>1366000</v>
      </c>
    </row>
    <row r="11" spans="1:5" x14ac:dyDescent="0.25">
      <c r="A11" s="35" t="s">
        <v>25</v>
      </c>
      <c r="B11" s="37">
        <v>7</v>
      </c>
      <c r="C11" s="40">
        <v>986000</v>
      </c>
      <c r="D11" s="37">
        <v>7</v>
      </c>
      <c r="E11" s="39">
        <v>1294000</v>
      </c>
    </row>
    <row r="12" spans="1:5" x14ac:dyDescent="0.25">
      <c r="A12" s="35" t="s">
        <v>26</v>
      </c>
      <c r="B12" s="37">
        <v>8</v>
      </c>
      <c r="C12" s="40">
        <v>854000</v>
      </c>
      <c r="D12" s="37">
        <v>8</v>
      </c>
      <c r="E12" s="39">
        <v>1182000</v>
      </c>
    </row>
    <row r="13" spans="1:5" x14ac:dyDescent="0.25">
      <c r="A13" s="35" t="s">
        <v>27</v>
      </c>
      <c r="B13" s="37">
        <v>9</v>
      </c>
      <c r="C13" s="40">
        <v>764000</v>
      </c>
      <c r="D13" s="37">
        <v>9</v>
      </c>
      <c r="E13" s="39">
        <v>1112000</v>
      </c>
    </row>
    <row r="14" spans="1:5" x14ac:dyDescent="0.25">
      <c r="A14" s="35" t="s">
        <v>29</v>
      </c>
      <c r="B14" s="37">
        <v>10</v>
      </c>
      <c r="C14" s="40">
        <v>748000</v>
      </c>
      <c r="D14" s="37">
        <v>10</v>
      </c>
      <c r="E14" s="39">
        <v>1066000</v>
      </c>
    </row>
    <row r="15" spans="1:5" x14ac:dyDescent="0.25">
      <c r="A15" s="35" t="s">
        <v>30</v>
      </c>
      <c r="B15" s="37">
        <v>11</v>
      </c>
      <c r="C15" s="40">
        <v>730000</v>
      </c>
      <c r="D15" s="37">
        <v>11</v>
      </c>
      <c r="E15" s="39">
        <v>1054000</v>
      </c>
    </row>
    <row r="16" spans="1:5" x14ac:dyDescent="0.25">
      <c r="A16" s="35" t="s">
        <v>31</v>
      </c>
      <c r="B16" s="37">
        <v>12</v>
      </c>
      <c r="C16" s="40">
        <v>628000</v>
      </c>
      <c r="D16" s="37">
        <v>12</v>
      </c>
      <c r="E16" s="39">
        <v>952000</v>
      </c>
    </row>
    <row r="17" spans="1:5" x14ac:dyDescent="0.25">
      <c r="A17" s="35" t="s">
        <v>32</v>
      </c>
      <c r="B17" s="37">
        <v>16</v>
      </c>
      <c r="C17" s="40">
        <v>436000</v>
      </c>
      <c r="D17" s="37">
        <v>14</v>
      </c>
      <c r="E17" s="39">
        <v>772000</v>
      </c>
    </row>
    <row r="18" spans="1:5" x14ac:dyDescent="0.25">
      <c r="A18" s="35" t="s">
        <v>33</v>
      </c>
      <c r="B18" s="37">
        <v>13</v>
      </c>
      <c r="C18" s="40">
        <v>478000</v>
      </c>
      <c r="D18" s="37">
        <v>13</v>
      </c>
      <c r="E18" s="39">
        <v>826000</v>
      </c>
    </row>
    <row r="19" spans="1:5" x14ac:dyDescent="0.25">
      <c r="A19" s="35" t="s">
        <v>34</v>
      </c>
      <c r="B19" s="37">
        <v>20</v>
      </c>
      <c r="C19" s="40">
        <v>358000</v>
      </c>
      <c r="D19" s="37">
        <v>18</v>
      </c>
      <c r="E19" s="39">
        <v>706000</v>
      </c>
    </row>
    <row r="20" spans="1:5" x14ac:dyDescent="0.25">
      <c r="A20" s="35" t="s">
        <v>35</v>
      </c>
      <c r="B20" s="37">
        <v>15</v>
      </c>
      <c r="C20" s="40">
        <v>448000</v>
      </c>
      <c r="D20" s="37">
        <v>15</v>
      </c>
      <c r="E20" s="39">
        <v>744000</v>
      </c>
    </row>
    <row r="21" spans="1:5" x14ac:dyDescent="0.25">
      <c r="A21" s="35" t="s">
        <v>36</v>
      </c>
      <c r="B21" s="37">
        <v>18</v>
      </c>
      <c r="C21" s="40">
        <v>412000</v>
      </c>
      <c r="D21" s="37">
        <v>17</v>
      </c>
      <c r="E21" s="39">
        <v>720000</v>
      </c>
    </row>
    <row r="22" spans="1:5" x14ac:dyDescent="0.25">
      <c r="A22" s="35" t="s">
        <v>37</v>
      </c>
      <c r="B22" s="37">
        <v>17</v>
      </c>
      <c r="C22" s="40">
        <v>420000</v>
      </c>
      <c r="D22" s="37">
        <v>16</v>
      </c>
      <c r="E22" s="39">
        <v>736000</v>
      </c>
    </row>
    <row r="23" spans="1:5" x14ac:dyDescent="0.25">
      <c r="A23" s="35" t="s">
        <v>39</v>
      </c>
      <c r="B23" s="37">
        <v>21</v>
      </c>
      <c r="C23" s="40">
        <v>300000</v>
      </c>
      <c r="D23" s="37">
        <v>21</v>
      </c>
      <c r="E23" s="39">
        <v>514000</v>
      </c>
    </row>
    <row r="24" spans="1:5" x14ac:dyDescent="0.25">
      <c r="A24" s="35" t="s">
        <v>38</v>
      </c>
      <c r="B24" s="37">
        <v>14</v>
      </c>
      <c r="C24" s="40">
        <v>470000</v>
      </c>
      <c r="D24" s="37">
        <v>19</v>
      </c>
      <c r="E24" s="39">
        <v>688000</v>
      </c>
    </row>
    <row r="25" spans="1:5" x14ac:dyDescent="0.25">
      <c r="A25" s="35" t="s">
        <v>40</v>
      </c>
      <c r="B25" s="37">
        <v>19</v>
      </c>
      <c r="C25" s="40">
        <v>366000</v>
      </c>
      <c r="D25" s="37">
        <v>20</v>
      </c>
      <c r="E25" s="39">
        <v>604000</v>
      </c>
    </row>
    <row r="26" spans="1:5" x14ac:dyDescent="0.25">
      <c r="A26" s="35" t="s">
        <v>41</v>
      </c>
      <c r="B26" s="37">
        <v>22</v>
      </c>
      <c r="C26" s="40">
        <v>170000</v>
      </c>
      <c r="D26" s="37">
        <v>22</v>
      </c>
      <c r="E26" s="39">
        <v>430000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F912-339C-4790-93CE-89E71061C137}">
  <dimension ref="A1:B6"/>
  <sheetViews>
    <sheetView workbookViewId="0">
      <selection activeCell="A4" sqref="A4"/>
    </sheetView>
  </sheetViews>
  <sheetFormatPr defaultRowHeight="15" x14ac:dyDescent="0.25"/>
  <cols>
    <col min="1" max="1" width="7.7109375" bestFit="1" customWidth="1"/>
    <col min="2" max="2" width="7.140625" bestFit="1" customWidth="1"/>
    <col min="3" max="3" width="6.28515625" bestFit="1" customWidth="1"/>
  </cols>
  <sheetData>
    <row r="1" spans="1:2" x14ac:dyDescent="0.25">
      <c r="A1" s="34" t="s">
        <v>93</v>
      </c>
      <c r="B1" s="34" t="s">
        <v>59</v>
      </c>
    </row>
    <row r="2" spans="1:2" x14ac:dyDescent="0.25">
      <c r="A2" s="34" t="s">
        <v>0</v>
      </c>
      <c r="B2" t="s">
        <v>76</v>
      </c>
    </row>
    <row r="3" spans="1:2" x14ac:dyDescent="0.25">
      <c r="A3" s="35" t="s">
        <v>15</v>
      </c>
      <c r="B3" s="39">
        <v>8760000</v>
      </c>
    </row>
    <row r="4" spans="1:2" x14ac:dyDescent="0.25">
      <c r="A4" s="35" t="s">
        <v>20</v>
      </c>
      <c r="B4" s="39">
        <v>5352000</v>
      </c>
    </row>
    <row r="5" spans="1:2" x14ac:dyDescent="0.25">
      <c r="A5" s="35" t="s">
        <v>18</v>
      </c>
      <c r="B5" s="39">
        <v>10340000</v>
      </c>
    </row>
    <row r="6" spans="1:2" x14ac:dyDescent="0.25">
      <c r="A6" s="35" t="s">
        <v>28</v>
      </c>
      <c r="B6" s="39">
        <v>3778000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a 5 7 1 e 8 - 8 7 3 d - 4 9 0 5 - 9 b f 1 - 8 b 6 6 3 d 2 8 c f f b "   x m l n s = " h t t p : / / s c h e m a s . m i c r o s o f t . c o m / D a t a M a s h u p " > A A A A A O M H A A B Q S w M E F A A C A A g A 5 Y K i W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5 Y K i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W C o l r Z o y u S 5 g Q A A J 4 d A A A T A B w A R m 9 y b X V s Y X M v U 2 V j d G l v b j E u b S C i G A A o o B Q A A A A A A A A A A A A A A A A A A A A A A A A A A A D t W W 1 v 2 z Y Q / h 4 g / 4 F Q v z i A Y E T K S z t 0 K R B 4 K 9 q s T d Y 6 2 4 A Z h i D b j C 1 U I g O J y m o Y / u 8 j K Y o i p Z N i O 0 4 x Y M m X w D y J x 3 v u 7 u F z d o a n L K I E D Y v / 3 t v D g 8 O D b B G m e I Z e O f 6 x f + K g C x R j d n i A + N + Q 5 u k U 8 5 V f v 0 9 x 3 B / k a Y o J + 4 u m 3 y a U f u s d r U b X Y Y I v n N t w E m P P G a 9 H A 0 o Y f 2 T s F h u 8 c n 5 P a U I Z 3 / 4 D D m c 4 z c T + 8 v G + s q j 1 X u H L R S O 1 f h n H w 2 k Y h 2 l 2 w d I c j 4 / 0 l o N F S O Z 8 x 9 v l P a 6 2 u 0 1 D k t 3 R N B n Q O E + I M G Y 9 w L + 7 W j l L H K a O i z 4 S d n 7 a F 0 + u X b R y / q Y E 8 1 X G P y O G v z O 5 e J M z D g c S c T Z s V y F p 7 v I e T 5 q L n y F / l / f A 4 u d w 2 V y 8 y g F H V 3 k M 7 J n P m 4 t D f N 9 c v J m y 5 u I 1 f W g u / o K n z c V b y k L A P 4 c k 8 E B Q A h + E J T g B g Q l O Q W i C M x C c 4 B y E J 3 g N A h S 8 A S E K f g J B C r x j E K f A A + L k U A U e E K h E K / B q s a 6 P D g 8 i A p Z 1 s z F R 7 8 s R 3 J y q c X f p D 9 V 0 V U t U B b 6 u G u 4 r T u g D 3 7 B 4 0 2 j h w q C W e z X P b p U x n S O d F Z 0 H j X y F d Y V u h a e J o K 4 9 X W 2 6 v n R F q R o y g v i D 3 E c P k g l u 2 A K n z W D U A 9 J a h V S P X W R T Y V U S h s U R a + G b s T S a 5 E w a / w z j H D s m m I Q / B 4 I p D J X n t g O L b F k e E s 6 5 C 0 f W W e G M r 3 3 J Q 8 I i t n R q R V b 3 D t X Z c M M 6 2 7 A s y h p T d K k I U l G i I k F F e 4 r o F L U p M l P 0 p Q h L U Z Q i J V U K 6 x 3 g b S R 2 V b G X P K p F X P L U F m f J A C y 6 k r F Y T C X D s k h K R m j x k w z W o i Y Z t 8 V K E o K O j v T a W 7 K O h 2 u Q U T t s 3 s a 4 e R K 4 q k 9 F X m y K l B m z 2 V T m c r 2 P 5 q y d 2 r j G d Z c + p T v 9 Z 2 r P L I y x B c B W m q Z x y B Y C 3 + J 2 6 V 2 3 N H 1 x k G u c 8 U i v a E R 6 x m 3 0 G B e a w R v k s s 1 r 5 l v C / W 8 R m f U / 4 T v G X 8 B p h d / l f J 7 i e S j S Y Z J Y c X p t l B 8 L 1 L T e t M 6 1 K j L j o k 9 R x v r D P B G 9 l y e I 3 u l t + 0 / L H X R Q k T 7 Q i 4 s K y T 1 d l o J h e 5 6 r 3 c m t n n R N b n V d + K 2 q Z J O R w Q d H h q f o l x d J / x y S H l C 0 H B N A u X N Q A O H O U Q F 0 O 4 c F l O 0 E U O 0 c G E C 0 c 2 Q A z c 6 h g S Q 7 B w d S 7 B w e S L B z g O p q X U P k 1 U I 0 u v J 9 F H N a 4 r X 7 l f 5 j 9 O Q Q x 3 z g F m u N h k Q 4 n C 7 Q S J T v G P 3 8 D p E 8 j l F I Z s a S 4 8 B c 4 z 1 K N v Z x n k X m e 0 r n l + K m l D S l k C n l i 7 7 3 t S b Q e s E Q 9 R J a S 9 + X 4 q u U X K X Q O n v R 9 j u Q d Z u 0 f y H r F 7 L + 3 5 H 1 z l 9 r G F T 1 3 5 9 p S + 7 U A 2 x J q n r G L V n V H G j P 6 v P s e X 2 c f V 2 f Z t 9 Y w 6 z m d X M g L C j f n A e L 2 0 C O g 2 Y 5 F A O v U T b F T N w i u h + / C J t T c P d V u O O F U r s Y 9 3 y d d A z l e x l G O + 4 S D 7 p M t h s Z / Z 0 m R n + X g d H f d l 7 0 t x s X / Y 2 m R X / f w 6 L f n B X 9 H z U q + k + Z F J k g t I 5 S G d B k E h H c W 1 X f R b h G k R m h X M 5 m 0 g e Z R e L 3 K 7 5 r 4 c 9 I 3 m x W z 9 g g z x h N S q k d 3 a G R r J Y x f 0 e S I O I t Q 5 C H c J z h m l m Q Z o d Z M G a H W f B n Y f b h t 5 d d Z s G t n e Z Y m U 9 A 3 5 w v O 8 y C X z v M g p A L 8 y l k F g z e Y R a U b 5 m P d y j G 1 l S L w t Q p F W I 4 5 Z 2 9 t y / T 5 P b l p i 2 3 w 6 5 T n v g d 0 2 o a e 6 O 3 / w J Q S w E C L Q A U A A I A C A D l g q J a I D g f Z 6 Q A A A D 1 A A A A E g A A A A A A A A A A A A A A A A A A A A A A Q 2 9 u Z m l n L 1 B h Y 2 t h Z 2 U u e G 1 s U E s B A i 0 A F A A C A A g A 5 Y K i W l N y O C y b A A A A 4 Q A A A B M A A A A A A A A A A A A A A A A A 8 A A A A F t D b 2 5 0 Z W 5 0 X 1 R 5 c G V z X S 5 4 b W x Q S w E C L Q A U A A I A C A D l g q J a 2 a M r k u Y E A A C e H Q A A E w A A A A A A A A A A A A A A A A D Y A Q A A R m 9 y b X V s Y X M v U 2 V j d G l v b j E u b V B L B Q Y A A A A A A w A D A M I A A A A L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Q w A A A A A A A D 5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l N T R k Y W M 1 L T U y N T I t N D V l M y 0 5 M j h m L W Q x Z D V j Z D A 1 M W Q x O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x V D E x O j E 1 O j Q 3 L j A y M T E 4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h R K T w v S X R l b V B h d G g + P C 9 J d G V t T G 9 j Y X R p b 2 4 + P F N 0 Y W J s Z U V u d H J p Z X M + P E V u d H J 5 I F R 5 c G U 9 I l F 1 Z X J 5 S U Q i I F Z h b H V l P S J z Z j N i Y z N h Z j E t N T N i N S 0 0 Y z R l L W E 5 N G I t Y W Q 4 M G R h M j k 2 M m U z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x V D E x O j E 1 O j Q 3 L j A z O D g 5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M l M j A o U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h R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U y k 8 L 0 l 0 Z W 1 Q Y X R o P j w v S X R l b U x v Y 2 F 0 a W 9 u P j x T d G F i b G V F b n R y a W V z P j x F b n R y e S B U e X B l P S J R d W V y e U l E I i B W Y W x 1 Z T 0 i c z d h N W M 5 Z D g x L T k 0 Z T k t N G J m Y i 0 5 N T N i L W J h M j Q 3 O D g w N j c 2 N y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V Q x M T o x N T o 0 N y 4 w N j Y y N T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z J T I w K F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U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F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h T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F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U y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h T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F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h R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U S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h R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o U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M w O W U 0 Y y 0 0 Z D Q 2 L T R j Y T M t O D I 4 Z i 0 4 M j E y Z D Z i N j J j O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V Q x M T o y M j o 1 M y 4 w N j I 3 N T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y K F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o U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K F E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o U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h R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o U S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h R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o T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T Q 3 M G Y 3 M S 0 4 M 2 E 3 L T Q w M 2 U t Y T Y z Y y 1 j M W Q 0 N j c z O D A y Z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V Q x M T o x N T o 0 N y 4 w N z Y 3 M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z K E 4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o T i k v Q W d n c m V n Y X R l Z C U y M D I w M j M l M j A o U y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K E 4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h O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o U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Q y Z m Q w Z S 0 4 M m Y 0 L T Q 3 M T g t Y j Z m N y 0 1 Z T h i M 2 Z m N T c x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V Q x M T o y O D o z O C 4 4 M D I 1 M z g 1 W i I g L z 4 8 R W 5 0 c n k g V H l w Z T 0 i R m l s b E N v b H V t b l R 5 c G V z I i B W Y W x 1 Z T 0 i c 0 J n W U d C Z 0 0 9 I i A v P j x F b n R y e S B U e X B l P S J G a W x s Q 2 9 s d W 1 u T m F t Z X M i I F Z h b H V l P S J z W y Z x d W 9 0 O 3 l l Y X I m c X V v d D s s J n F 1 b 3 Q 7 W m 9 u Z S Z x d W 9 0 O y w m c X V v d D t P d X R s Z X Q g T m F t Z S Z x d W 9 0 O y w m c X V v d D t t b 2 5 0 a C Z x d W 9 0 O y w m c X V v d D t z Y W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h T K S 9 V b n B p d m 9 0 Z W Q g T 3 R o Z X I g Q 2 9 s d W 1 u c y 5 7 e W V h c i w w f S Z x d W 9 0 O y w m c X V v d D t T Z W N 0 a W 9 u M S 8 y M D I y K F M p L 1 V u c G l 2 b 3 R l Z C B P d G h l c i B D b 2 x 1 b W 5 z L n t a b 2 5 l L D F 9 J n F 1 b 3 Q 7 L C Z x d W 9 0 O 1 N l Y 3 R p b 2 4 x L z I w M j I o U y k v V W 5 w a X Z v d G V k I E 9 0 a G V y I E N v b H V t b n M u e 0 9 1 d G x l d C B O Y W 1 l L D J 9 J n F 1 b 3 Q 7 L C Z x d W 9 0 O 1 N l Y 3 R p b 2 4 x L z I w M j I o U y k v V W 5 w a X Z v d G V k I E 9 0 a G V y I E N v b H V t b n M u e 0 F 0 d H J p Y n V 0 Z S w z f S Z x d W 9 0 O y w m c X V v d D t T Z W N 0 a W 9 u M S 8 y M D I y K F M p L 1 V u c G l 2 b 3 R l Z C B P d G h l c i B D b 2 x 1 b W 5 z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y K F M p L 1 V u c G l 2 b 3 R l Z C B P d G h l c i B D b 2 x 1 b W 5 z L n t 5 Z W F y L D B 9 J n F 1 b 3 Q 7 L C Z x d W 9 0 O 1 N l Y 3 R p b 2 4 x L z I w M j I o U y k v V W 5 w a X Z v d G V k I E 9 0 a G V y I E N v b H V t b n M u e 1 p v b m U s M X 0 m c X V v d D s s J n F 1 b 3 Q 7 U 2 V j d G l v b j E v M j A y M i h T K S 9 V b n B p d m 9 0 Z W Q g T 3 R o Z X I g Q 2 9 s d W 1 u c y 5 7 T 3 V 0 b G V 0 I E 5 h b W U s M n 0 m c X V v d D s s J n F 1 b 3 Q 7 U 2 V j d G l v b j E v M j A y M i h T K S 9 V b n B p d m 9 0 Z W Q g T 3 R o Z X I g Q 2 9 s d W 1 u c y 5 7 Q X R 0 c m l i d X R l L D N 9 J n F 1 b 3 Q 7 L C Z x d W 9 0 O 1 N l Y 3 R p b 2 4 x L z I w M j I o U y k v V W 5 w a X Z v d G V k I E 9 0 a G V y I E N v b H V t b n M u e 1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K F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o U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K F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h T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o U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h T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K F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o T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T I 0 M T k 3 Y i 1 h M 2 J i L T R l Z m I t O D B l Y y 0 w O D B m Y W Y 4 N j E x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V Q x M T o y O D o 0 M S 4 5 N D U z M T Q y W i I g L z 4 8 R W 5 0 c n k g V H l w Z T 0 i R m l s b E N v b H V t b l R 5 c G V z I i B W Y W x 1 Z T 0 i c 0 J n W U d C Z 0 1 S I i A v P j x F b n R y e S B U e X B l P S J G a W x s Q 2 9 s d W 1 u T m F t Z X M i I F Z h b H V l P S J z W y Z x d W 9 0 O 3 l l Y X I m c X V v d D s s J n F 1 b 3 Q 7 W m 9 u Z S Z x d W 9 0 O y w m c X V v d D t P d X R s Z X Q g T m F t Z S Z x d W 9 0 O y w m c X V v d D t t b 2 5 0 a C Z x d W 9 0 O y w m c X V v d D t R d W F u d G l 0 e S Z x d W 9 0 O y w m c X V v d D t z Y W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h O K S 9 B Z 2 d y Z W d h d G V k I D I w M j I o U y k u e 3 l l Y X I s M H 0 m c X V v d D s s J n F 1 b 3 Q 7 U 2 V j d G l v b j E v M j A y M i h O K S 9 B Z 2 d y Z W d h d G V k I D I w M j I o U y k u e 1 p v b m U s M X 0 m c X V v d D s s J n F 1 b 3 Q 7 U 2 V j d G l v b j E v M j A y M i h O K S 9 B Z 2 d y Z W d h d G V k I D I w M j I o U y k u e 0 9 1 d G x l d C B O Y W 1 l L D J 9 J n F 1 b 3 Q 7 L C Z x d W 9 0 O 1 N l Y 3 R p b 2 4 x L z I w M j I o T i k v Q W d n c m V n Y X R l Z C A y M D I y K F M p L n t t b 2 5 0 a C w z f S Z x d W 9 0 O y w m c X V v d D t T Z W N 0 a W 9 u M S 8 y M D I y K E 4 p L 0 F n Z 3 J l Z 2 F 0 Z W Q g M j A y M i h T K S 5 7 U X V h b n R p d H k s N H 0 m c X V v d D s s J n F 1 b 3 Q 7 U 2 V j d G l v b j E v M j A y M i h O K S 9 D a G F u Z 2 V k I F R 5 c G U u e 1 N 1 b S B v Z i A y M D I y K F M p L n N h b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i h O K S 9 B Z 2 d y Z W d h d G V k I D I w M j I o U y k u e 3 l l Y X I s M H 0 m c X V v d D s s J n F 1 b 3 Q 7 U 2 V j d G l v b j E v M j A y M i h O K S 9 B Z 2 d y Z W d h d G V k I D I w M j I o U y k u e 1 p v b m U s M X 0 m c X V v d D s s J n F 1 b 3 Q 7 U 2 V j d G l v b j E v M j A y M i h O K S 9 B Z 2 d y Z W d h d G V k I D I w M j I o U y k u e 0 9 1 d G x l d C B O Y W 1 l L D J 9 J n F 1 b 3 Q 7 L C Z x d W 9 0 O 1 N l Y 3 R p b 2 4 x L z I w M j I o T i k v Q W d n c m V n Y X R l Z C A y M D I y K F M p L n t t b 2 5 0 a C w z f S Z x d W 9 0 O y w m c X V v d D t T Z W N 0 a W 9 u M S 8 y M D I y K E 4 p L 0 F n Z 3 J l Z 2 F 0 Z W Q g M j A y M i h T K S 5 7 U X V h b n R p d H k s N H 0 m c X V v d D s s J n F 1 b 3 Q 7 U 2 V j d G l v b j E v M j A y M i h O K S 9 D a G F u Z 2 V k I F R 5 c G U u e 1 N 1 b S B v Z i A y M D I y K F M p L n N h b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o T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h O K S 9 B Z 2 d y Z W d h d G V k J T I w M j A y M i h T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o T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K E 4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j I 0 Z T c x Z S 0 w O G N h L T R i N D U t Y T U x O C 0 2 N W Q z Z D c y M D N h N j Y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w N j o z M T o x N y 4 w N T c z M T Y 4 W i I g L z 4 8 R W 5 0 c n k g V H l w Z T 0 i R m l s b E N v b H V t b l R 5 c G V z I i B W Y W x 1 Z T 0 i c 0 J n W U d C Z 0 1 S Q m c 9 P S I g L z 4 8 R W 5 0 c n k g V H l w Z T 0 i Q W R k Z W R U b 0 R h d G F N b 2 R l b C I g V m F s d W U 9 I m w w I i A v P j x F b n R y e S B U e X B l P S J S Z W N v d m V y e V R h c m d l d F N o Z W V 0 I i B W Y W x 1 Z T 0 i c z E i I C 8 + P E V u d H J 5 I F R 5 c G U 9 I l J l Y 2 9 2 Z X J 5 V G F y Z 2 V 0 Q 2 9 s d W 1 u I i B W Y W x 1 Z T 0 i b D E x I i A v P j x F b n R y e S B U e X B l P S J S Z W N v d m V y e V R h c m d l d F J v d y I g V m F s d W U 9 I m w z M i I g L z 4 8 R W 5 0 c n k g V H l w Z T 0 i U G l 2 b 3 R P Y m p l Y 3 R O Y W 1 l I i B W Y W x 1 Z T 0 i c 1 p v b m U g Y 2 9 u d H J p Y n V 0 a W 9 u I V B p d m 9 0 V G F i b G U 5 I i A v P j x F b n R y e S B U e X B l P S J G a W x s Q 2 9 s d W 1 u T m F t Z X M i I F Z h b H V l P S J z W y Z x d W 9 0 O 3 l l Y X I m c X V v d D s s J n F 1 b 3 Q 7 W m 9 u Z S Z x d W 9 0 O y w m c X V v d D t P d X R s Z X Q g T m F t Z S Z x d W 9 0 O y w m c X V v d D t t b 2 5 0 a C Z x d W 9 0 O y w m c X V v d D t R d W F u d G l 0 e S Z x d W 9 0 O y w m c X V v d D t z Y W x l J n F 1 b 3 Q 7 L C Z x d W 9 0 O 1 F 1 Y X J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C 9 T b 3 V y Y 2 U u e 3 l l Y X I s M H 0 m c X V v d D s s J n F 1 b 3 Q 7 U 2 V j d G l v b j E v d G 9 0 Y W w v U 2 9 1 c m N l L n t a b 2 5 l L D F 9 J n F 1 b 3 Q 7 L C Z x d W 9 0 O 1 N l Y 3 R p b 2 4 x L 3 R v d G F s L 1 N v d X J j Z S 5 7 T 3 V 0 b G V 0 I E 5 h b W U s M n 0 m c X V v d D s s J n F 1 b 3 Q 7 U 2 V j d G l v b j E v d G 9 0 Y W w v U 2 9 1 c m N l L n t t b 2 5 0 a C w z f S Z x d W 9 0 O y w m c X V v d D t T Z W N 0 a W 9 u M S 9 0 b 3 R h b C 9 T b 3 V y Y 2 U u e 1 F 1 Y W 5 0 a X R 5 L D R 9 J n F 1 b 3 Q 7 L C Z x d W 9 0 O 1 N l Y 3 R p b 2 4 x L 3 R v d G F s L 1 N v d X J j Z S 5 7 c 2 F s Z S w 1 f S Z x d W 9 0 O y w m c X V v d D t T Z W N 0 a W 9 u M S 9 0 b 3 R h b C 9 D a G F u Z 2 V k I F R 5 c G U u e 1 F 1 Y X J 0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9 0 Y W w v U 2 9 1 c m N l L n t 5 Z W F y L D B 9 J n F 1 b 3 Q 7 L C Z x d W 9 0 O 1 N l Y 3 R p b 2 4 x L 3 R v d G F s L 1 N v d X J j Z S 5 7 W m 9 u Z S w x f S Z x d W 9 0 O y w m c X V v d D t T Z W N 0 a W 9 u M S 9 0 b 3 R h b C 9 T b 3 V y Y 2 U u e 0 9 1 d G x l d C B O Y W 1 l L D J 9 J n F 1 b 3 Q 7 L C Z x d W 9 0 O 1 N l Y 3 R p b 2 4 x L 3 R v d G F s L 1 N v d X J j Z S 5 7 b W 9 u d G g s M 3 0 m c X V v d D s s J n F 1 b 3 Q 7 U 2 V j d G l v b j E v d G 9 0 Y W w v U 2 9 1 c m N l L n t R d W F u d G l 0 e S w 0 f S Z x d W 9 0 O y w m c X V v d D t T Z W N 0 a W 9 u M S 9 0 b 3 R h b C 9 T b 3 V y Y 2 U u e 3 N h b G U s N X 0 m c X V v d D s s J n F 1 b 3 Q 7 U 2 V j d G l v b j E v d G 9 0 Y W w v Q 2 h h b m d l Z C B U e X B l L n t R d W F y d G V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V 0 R l Y J v R Q I 0 H N P 3 A Y c u i A A A A A A I A A A A A A B B m A A A A A Q A A I A A A A E Z p 1 V b 6 c A i u C y 2 g / / Z 7 Q m O r b U u 0 Y 6 P K q r y J / o b Q 9 Z a Q A A A A A A 6 A A A A A A g A A I A A A A C Y A / t F T h 4 N M R z O R T c k a Z n 7 2 V N t V b C n w 0 b h 6 M B C f v 3 J T U A A A A N / Z 3 3 G 3 T 2 w Z x X H g I F 1 h v t A v 7 3 U f C m D + Y k Z k e a z V J 4 L T f Q y D P C s T t b J I 4 K 2 k t d Q z R h p C d l u 5 4 e V b y y w q V h y G j k s o 8 V 8 K l D / o M o V V h r S D 4 q s k Q A A A A K u l U u E Q u h D B 5 6 Q E 5 5 d 7 U G / L B L Q X a O G o 4 s f A D / s B i 8 y 9 9 d c G d Z n n 5 d d h 0 G R M w K a T B v L m j q 9 o m y N + 2 1 R i t z Z y 2 2 E = < / D a t a M a s h u p > 
</file>

<file path=customXml/itemProps1.xml><?xml version="1.0" encoding="utf-8"?>
<ds:datastoreItem xmlns:ds="http://schemas.openxmlformats.org/officeDocument/2006/customXml" ds:itemID="{06960114-06F0-416A-A0BA-7CFF70D830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Questions</vt:lpstr>
      <vt:lpstr>2022</vt:lpstr>
      <vt:lpstr>2023</vt:lpstr>
      <vt:lpstr>Growth rate</vt:lpstr>
      <vt:lpstr>Growth rate(zone)</vt:lpstr>
      <vt:lpstr>top 4 outlet</vt:lpstr>
      <vt:lpstr>Trend line</vt:lpstr>
      <vt:lpstr>outlet rank</vt:lpstr>
      <vt:lpstr>Zone contribution</vt:lpstr>
      <vt:lpstr>productivity</vt:lpstr>
      <vt:lpstr>Best outlet</vt:lpstr>
    </vt:vector>
  </TitlesOfParts>
  <Company>Wipro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Shuvo</cp:lastModifiedBy>
  <dcterms:created xsi:type="dcterms:W3CDTF">2021-07-03T12:08:58Z</dcterms:created>
  <dcterms:modified xsi:type="dcterms:W3CDTF">2025-05-03T06:01:21Z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KH392501@wipro.com</vt:lpwstr>
  </property>
  <property fmtid="{D5CDD505-2E9C-101B-9397-08002B2CF9AE}" pid="5" name="MSIP_Label_b9a70571-31c6-4603-80c1-ef2fb871a62a_SetDate">
    <vt:lpwstr>2021-07-03T12:16:46.7915547Z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60ee667f-70a9-4231-ac06-f04afcb209a9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